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sem3pi2022_23_g011\"/>
    </mc:Choice>
  </mc:AlternateContent>
  <xr:revisionPtr revIDLastSave="0" documentId="8_{884A78FF-A3AD-48FD-AB5D-ADAFE544CDDB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Group and Self Assessment" sheetId="1" r:id="rId1"/>
    <sheet name="User Stories" sheetId="2" r:id="rId2"/>
    <sheet name="Project Development" sheetId="3" r:id="rId3"/>
    <sheet name="Project Managemen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3" l="1"/>
  <c r="G10" i="3" s="1"/>
  <c r="Q15" i="4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R14" i="4"/>
  <c r="R13" i="4"/>
  <c r="R12" i="4"/>
  <c r="R11" i="4"/>
  <c r="R10" i="4"/>
  <c r="R9" i="4"/>
  <c r="R8" i="4"/>
  <c r="R7" i="4"/>
  <c r="R6" i="4"/>
  <c r="R5" i="4"/>
  <c r="R4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P9" i="3"/>
  <c r="P10" i="3" s="1"/>
  <c r="L9" i="3"/>
  <c r="L10" i="3" s="1"/>
  <c r="H9" i="3"/>
  <c r="H10" i="3" s="1"/>
  <c r="D9" i="3"/>
  <c r="D10" i="3" s="1"/>
  <c r="B9" i="3"/>
  <c r="R8" i="3"/>
  <c r="R7" i="3"/>
  <c r="R6" i="3"/>
  <c r="R5" i="3"/>
  <c r="R4" i="3"/>
  <c r="Q9" i="3"/>
  <c r="Q10" i="3" s="1"/>
  <c r="O9" i="3"/>
  <c r="O10" i="3" s="1"/>
  <c r="N9" i="3"/>
  <c r="N10" i="3" s="1"/>
  <c r="M9" i="3"/>
  <c r="M10" i="3" s="1"/>
  <c r="K9" i="3"/>
  <c r="K10" i="3" s="1"/>
  <c r="J9" i="3"/>
  <c r="J10" i="3" s="1"/>
  <c r="I9" i="3"/>
  <c r="I10" i="3" s="1"/>
  <c r="F9" i="3"/>
  <c r="F10" i="3" s="1"/>
  <c r="E9" i="3"/>
  <c r="E10" i="3" s="1"/>
  <c r="C9" i="3"/>
  <c r="C10" i="3" s="1"/>
  <c r="X3" i="3"/>
  <c r="W3" i="3"/>
  <c r="V3" i="3"/>
  <c r="U3" i="3"/>
  <c r="T3" i="3"/>
  <c r="S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<sst xmlns="http://schemas.openxmlformats.org/spreadsheetml/2006/main" count="313" uniqueCount="143">
  <si>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</si>
  <si>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</si>
  <si>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</si>
  <si>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</si>
  <si>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</si>
  <si>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</si>
  <si>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</si>
  <si>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</si>
  <si>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</si>
  <si>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</si>
  <si>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</si>
  <si>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</si>
  <si>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</si>
  <si>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</si>
  <si>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</si>
  <si>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</si>
  <si>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</si>
  <si>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</si>
  <si>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</si>
  <si>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</si>
  <si>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</si>
  <si>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</si>
  <si>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</si>
  <si>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</si>
  <si>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</si>
  <si>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</si>
  <si>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</si>
  <si>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</si>
  <si>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</si>
  <si>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</si>
  <si>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</si>
  <si>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</si>
  <si>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</si>
  <si>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</si>
  <si>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</si>
  <si>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</si>
  <si>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</si>
  <si>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</si>
  <si>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</si>
  <si>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</si>
  <si>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</si>
  <si>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</si>
  <si>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</si>
  <si>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</si>
  <si>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</si>
  <si>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</si>
  <si>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</si>
  <si>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</si>
  <si>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</si>
  <si>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</si>
  <si>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</si>
  <si>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</si>
  <si>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</si>
  <si>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</si>
  <si>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</si>
  <si>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</si>
  <si>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</si>
  <si>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</si>
  <si>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</si>
  <si>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</si>
  <si>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</si>
  <si>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</si>
  <si>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</si>
  <si>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</si>
  <si>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</si>
  <si>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</si>
  <si>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</si>
  <si>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</si>
  <si>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</si>
  <si>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</si>
  <si>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</si>
  <si>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</si>
  <si>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</si>
  <si>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</si>
  <si>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</si>
  <si>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</si>
  <si>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</si>
  <si>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</si>
  <si>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</si>
  <si>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</si>
  <si>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</si>
  <si>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</si>
  <si>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</si>
  <si>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</si>
  <si>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</si>
  <si>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</si>
  <si>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</si>
  <si>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</si>
  <si>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</si>
  <si>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</si>
  <si>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</si>
  <si>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</si>
  <si>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</si>
  <si>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</si>
  <si>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</si>
  <si>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</si>
  <si>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</si>
  <si>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</si>
  <si>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</si>
  <si>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</si>
  <si>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</si>
  <si>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</si>
  <si>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</si>
  <si>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</si>
  <si>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</si>
  <si>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</si>
  <si>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</si>
  <si>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</si>
  <si>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</si>
  <si>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</si>
  <si>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</si>
  <si>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</si>
  <si>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</si>
  <si>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</si>
  <si>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</si>
  <si>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</si>
  <si>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</si>
  <si>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</si>
  <si>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</si>
  <si>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</si>
  <si>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</si>
  <si>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</si>
  <si>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</si>
  <si>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</si>
  <si>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</si>
  <si>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</si>
  <si>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</si>
  <si>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</si>
  <si>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</si>
  <si>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</si>
  <si>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</si>
  <si>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</si>
  <si>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</si>
  <si>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</si>
  <si>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</si>
  <si>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</si>
  <si>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</si>
  <si>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</si>
  <si>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</si>
  <si>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</si>
  <si>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1211739, 1210814, 1211345, 1211148</t>
  </si>
  <si>
    <t>1211359, 1210814, 1211345, 1211148</t>
  </si>
  <si>
    <t>1211359, 1210814, 1211739, 1211148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</si>
</sst>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4472C4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67">
    <xf numFmtId="0" fontId="0" fillId="0" borderId="0" xfId="0"/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2" fontId="0" fillId="0" borderId="8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0" borderId="13" xfId="0" applyNumberFormat="1" applyBorder="1"/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textRotation="65" wrapText="1"/>
    </xf>
    <xf numFmtId="0" fontId="0" fillId="0" borderId="7" xfId="0" applyBorder="1" applyAlignment="1">
      <alignment horizontal="center" vertical="center" textRotation="65" wrapText="1"/>
    </xf>
    <xf numFmtId="1" fontId="0" fillId="0" borderId="7" xfId="0" applyNumberFormat="1" applyBorder="1" applyAlignment="1">
      <alignment horizontal="center" vertical="center" wrapText="1"/>
    </xf>
    <xf numFmtId="164" fontId="4" fillId="0" borderId="9" xfId="1" applyNumberFormat="1" applyBorder="1" applyAlignment="1" applyProtection="1">
      <alignment horizontal="right" vertical="center" wrapTex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3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3" fontId="0" fillId="3" borderId="24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401040</xdr:colOff>
      <xdr:row>19</xdr:row>
      <xdr:rowOff>41400</xdr:rowOff>
    </xdr:from>
    <xdr:to>
      <xdr:col>20</xdr:col>
      <xdr:colOff>401400</xdr:colOff>
      <xdr:row>19</xdr:row>
      <xdr:rowOff>41760</xdr:rowOff>
    </xdr:to>
    <xdr:pic>
      <xdr:nvPicPr>
        <xdr:cNvPr id="2" name="In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52680" y="5387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287640</xdr:rowOff>
    </xdr:from>
    <xdr:to>
      <xdr:col>3</xdr:col>
      <xdr:colOff>93240</xdr:colOff>
      <xdr:row>8</xdr:row>
      <xdr:rowOff>1249200</xdr:rowOff>
    </xdr:to>
    <xdr:pic>
      <xdr:nvPicPr>
        <xdr:cNvPr id="3" name="Ink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40240" y="2001960"/>
          <a:ext cx="945000" cy="961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opLeftCell="A9" zoomScale="85" zoomScaleNormal="85" workbookViewId="0">
      <selection activeCell="H10" sqref="H10"/>
    </sheetView>
  </sheetViews>
  <sheetFormatPr defaultColWidth="11" defaultRowHeight="15.6" x14ac:dyDescent="0.3"/>
  <cols>
    <col min="2" max="2" width="5.59765625" customWidth="1"/>
    <col min="3" max="3" width="10" customWidth="1"/>
    <col min="4" max="19" width="7.8984375" customWidth="1"/>
    <col min="20" max="20" width="8" customWidth="1"/>
  </cols>
  <sheetData>
    <row r="1" spans="1:20" ht="21" x14ac:dyDescent="0.3">
      <c r="A1" s="5" t="s">
        <v>0</v>
      </c>
      <c r="B1" s="6"/>
      <c r="C1" s="6"/>
    </row>
    <row r="2" spans="1:20" x14ac:dyDescent="0.3">
      <c r="A2" s="7" t="s">
        <v>1</v>
      </c>
      <c r="B2" s="6"/>
      <c r="C2" s="6"/>
    </row>
    <row r="3" spans="1:20" x14ac:dyDescent="0.3">
      <c r="B3" s="6"/>
      <c r="C3" s="6"/>
    </row>
    <row r="4" spans="1:20" x14ac:dyDescent="0.3">
      <c r="A4" s="8" t="s">
        <v>2</v>
      </c>
      <c r="B4" s="9">
        <v>11</v>
      </c>
      <c r="C4" s="6" t="s">
        <v>3</v>
      </c>
    </row>
    <row r="6" spans="1:20" x14ac:dyDescent="0.3">
      <c r="A6" s="10" t="s">
        <v>4</v>
      </c>
    </row>
    <row r="8" spans="1:20" ht="15.9" customHeight="1" x14ac:dyDescent="0.3">
      <c r="B8" s="6"/>
      <c r="C8" s="6"/>
      <c r="E8" s="62" t="s">
        <v>5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</row>
    <row r="9" spans="1:20" ht="105.9" customHeight="1" x14ac:dyDescent="0.3">
      <c r="B9" s="6"/>
      <c r="C9" s="6"/>
      <c r="D9" s="11">
        <f>C10</f>
        <v>1210814</v>
      </c>
      <c r="E9" s="12">
        <f>C11</f>
        <v>1211148</v>
      </c>
      <c r="F9" s="12">
        <f>C12</f>
        <v>1211739</v>
      </c>
      <c r="G9" s="12">
        <f>C13</f>
        <v>1211345</v>
      </c>
      <c r="H9" s="12">
        <f>C14</f>
        <v>1211359</v>
      </c>
      <c r="I9" s="12" t="str">
        <f>C15</f>
        <v>Student 6</v>
      </c>
      <c r="J9" s="12" t="str">
        <f>C16</f>
        <v>Student 7</v>
      </c>
      <c r="K9" s="12" t="str">
        <f>C17</f>
        <v>Student 8</v>
      </c>
      <c r="L9" s="12" t="str">
        <f>C18</f>
        <v>Student 9</v>
      </c>
      <c r="M9" s="12" t="str">
        <f>C19</f>
        <v>Student 10</v>
      </c>
      <c r="N9" s="12" t="str">
        <f>C20</f>
        <v>Student 11</v>
      </c>
      <c r="O9" s="12" t="str">
        <f>C21</f>
        <v>Student 12</v>
      </c>
      <c r="P9" s="12" t="str">
        <f>C22</f>
        <v>Student 13</v>
      </c>
      <c r="Q9" s="12" t="str">
        <f>C23</f>
        <v>Student 14</v>
      </c>
      <c r="R9" s="12" t="str">
        <f>C24</f>
        <v>Student 15</v>
      </c>
      <c r="S9" s="13" t="s">
        <v>6</v>
      </c>
    </row>
    <row r="10" spans="1:20" ht="18" customHeight="1" x14ac:dyDescent="0.3">
      <c r="B10" s="63" t="s">
        <v>7</v>
      </c>
      <c r="C10" s="14">
        <v>1210814</v>
      </c>
      <c r="D10" s="15">
        <v>5</v>
      </c>
      <c r="E10" s="16">
        <v>5</v>
      </c>
      <c r="F10" s="17">
        <v>5</v>
      </c>
      <c r="G10" s="17">
        <v>5</v>
      </c>
      <c r="H10" s="17">
        <v>5</v>
      </c>
      <c r="I10" s="17"/>
      <c r="J10" s="17"/>
      <c r="K10" s="17"/>
      <c r="L10" s="17"/>
      <c r="M10" s="17"/>
      <c r="N10" s="17"/>
      <c r="O10" s="17"/>
      <c r="P10" s="17"/>
      <c r="Q10" s="17"/>
      <c r="R10" s="14"/>
      <c r="S10" s="18">
        <f t="shared" ref="S10:S24" si="0">AVERAGE(D10:R10)</f>
        <v>5</v>
      </c>
    </row>
    <row r="11" spans="1:20" x14ac:dyDescent="0.3">
      <c r="B11" s="63"/>
      <c r="C11" s="19">
        <v>1211148</v>
      </c>
      <c r="D11" s="20">
        <v>5</v>
      </c>
      <c r="E11" s="15">
        <v>5</v>
      </c>
      <c r="F11" s="21">
        <v>5</v>
      </c>
      <c r="G11" s="19">
        <v>5</v>
      </c>
      <c r="H11" s="19">
        <v>5</v>
      </c>
      <c r="I11" s="19"/>
      <c r="J11" s="19"/>
      <c r="K11" s="19"/>
      <c r="L11" s="19"/>
      <c r="M11" s="19"/>
      <c r="N11" s="19"/>
      <c r="O11" s="19"/>
      <c r="P11" s="19"/>
      <c r="Q11" s="19"/>
      <c r="R11" s="22"/>
      <c r="S11" s="23">
        <f t="shared" si="0"/>
        <v>5</v>
      </c>
    </row>
    <row r="12" spans="1:20" x14ac:dyDescent="0.3">
      <c r="B12" s="63"/>
      <c r="C12" s="19">
        <v>1211739</v>
      </c>
      <c r="D12" s="19">
        <v>5</v>
      </c>
      <c r="E12" s="20">
        <v>5</v>
      </c>
      <c r="F12" s="15">
        <v>5</v>
      </c>
      <c r="G12" s="21">
        <v>5</v>
      </c>
      <c r="H12" s="19">
        <v>5</v>
      </c>
      <c r="I12" s="19"/>
      <c r="J12" s="19"/>
      <c r="K12" s="19"/>
      <c r="L12" s="19"/>
      <c r="M12" s="19"/>
      <c r="N12" s="19"/>
      <c r="O12" s="19"/>
      <c r="P12" s="19"/>
      <c r="Q12" s="19"/>
      <c r="R12" s="22"/>
      <c r="S12" s="23">
        <f t="shared" si="0"/>
        <v>5</v>
      </c>
    </row>
    <row r="13" spans="1:20" x14ac:dyDescent="0.3">
      <c r="B13" s="63"/>
      <c r="C13" s="19">
        <v>1211345</v>
      </c>
      <c r="D13" s="19">
        <v>5</v>
      </c>
      <c r="E13" s="19">
        <v>5</v>
      </c>
      <c r="F13" s="20">
        <v>5</v>
      </c>
      <c r="G13" s="15">
        <v>5</v>
      </c>
      <c r="H13" s="21">
        <v>5</v>
      </c>
      <c r="I13" s="19"/>
      <c r="J13" s="19"/>
      <c r="K13" s="19"/>
      <c r="L13" s="19"/>
      <c r="M13" s="19"/>
      <c r="N13" s="19"/>
      <c r="O13" s="19"/>
      <c r="P13" s="19"/>
      <c r="Q13" s="19"/>
      <c r="R13" s="22"/>
      <c r="S13" s="23">
        <f t="shared" si="0"/>
        <v>5</v>
      </c>
    </row>
    <row r="14" spans="1:20" x14ac:dyDescent="0.3">
      <c r="B14" s="63"/>
      <c r="C14" s="19">
        <v>1211359</v>
      </c>
      <c r="D14" s="19">
        <v>5</v>
      </c>
      <c r="E14" s="19">
        <v>5</v>
      </c>
      <c r="F14" s="19">
        <v>5</v>
      </c>
      <c r="G14" s="20">
        <v>5</v>
      </c>
      <c r="H14" s="15">
        <v>5</v>
      </c>
      <c r="I14" s="21"/>
      <c r="J14" s="19"/>
      <c r="K14" s="19"/>
      <c r="L14" s="19"/>
      <c r="M14" s="19"/>
      <c r="N14" s="19"/>
      <c r="O14" s="19"/>
      <c r="P14" s="19"/>
      <c r="Q14" s="19"/>
      <c r="R14" s="22"/>
      <c r="S14" s="23">
        <f t="shared" si="0"/>
        <v>5</v>
      </c>
    </row>
    <row r="15" spans="1:20" x14ac:dyDescent="0.3">
      <c r="B15" s="63"/>
      <c r="C15" s="19" t="s">
        <v>8</v>
      </c>
      <c r="D15" s="19"/>
      <c r="E15" s="19"/>
      <c r="F15" s="19"/>
      <c r="G15" s="19"/>
      <c r="H15" s="20"/>
      <c r="I15" s="15"/>
      <c r="J15" s="21"/>
      <c r="K15" s="19"/>
      <c r="L15" s="19"/>
      <c r="M15" s="19"/>
      <c r="N15" s="19"/>
      <c r="O15" s="19"/>
      <c r="P15" s="19"/>
      <c r="Q15" s="19"/>
      <c r="R15" s="22"/>
      <c r="S15" s="23" t="e">
        <f t="shared" si="0"/>
        <v>#DIV/0!</v>
      </c>
    </row>
    <row r="16" spans="1:20" x14ac:dyDescent="0.3">
      <c r="B16" s="63"/>
      <c r="C16" s="19" t="s">
        <v>9</v>
      </c>
      <c r="D16" s="19"/>
      <c r="E16" s="19"/>
      <c r="F16" s="19"/>
      <c r="G16" s="19"/>
      <c r="H16" s="19"/>
      <c r="I16" s="20"/>
      <c r="J16" s="15"/>
      <c r="K16" s="21"/>
      <c r="L16" s="19"/>
      <c r="M16" s="19"/>
      <c r="N16" s="19"/>
      <c r="O16" s="19"/>
      <c r="P16" s="19"/>
      <c r="Q16" s="19"/>
      <c r="R16" s="22"/>
      <c r="S16" s="23" t="e">
        <f t="shared" si="0"/>
        <v>#DIV/0!</v>
      </c>
    </row>
    <row r="17" spans="1:19" x14ac:dyDescent="0.3">
      <c r="B17" s="63"/>
      <c r="C17" s="19" t="s">
        <v>10</v>
      </c>
      <c r="D17" s="19"/>
      <c r="E17" s="19"/>
      <c r="F17" s="19"/>
      <c r="G17" s="19"/>
      <c r="H17" s="19"/>
      <c r="I17" s="19"/>
      <c r="J17" s="20"/>
      <c r="K17" s="15"/>
      <c r="L17" s="21"/>
      <c r="M17" s="19"/>
      <c r="N17" s="19"/>
      <c r="O17" s="19"/>
      <c r="P17" s="19"/>
      <c r="Q17" s="19"/>
      <c r="R17" s="22"/>
      <c r="S17" s="23" t="e">
        <f t="shared" si="0"/>
        <v>#DIV/0!</v>
      </c>
    </row>
    <row r="18" spans="1:19" x14ac:dyDescent="0.3">
      <c r="B18" s="63"/>
      <c r="C18" s="19" t="s">
        <v>11</v>
      </c>
      <c r="D18" s="19"/>
      <c r="E18" s="19"/>
      <c r="F18" s="19"/>
      <c r="G18" s="19"/>
      <c r="H18" s="19"/>
      <c r="I18" s="19"/>
      <c r="J18" s="19"/>
      <c r="K18" s="20"/>
      <c r="L18" s="15"/>
      <c r="M18" s="21"/>
      <c r="N18" s="19"/>
      <c r="O18" s="19"/>
      <c r="P18" s="19"/>
      <c r="Q18" s="19"/>
      <c r="R18" s="22"/>
      <c r="S18" s="23" t="e">
        <f t="shared" si="0"/>
        <v>#DIV/0!</v>
      </c>
    </row>
    <row r="19" spans="1:19" x14ac:dyDescent="0.3">
      <c r="B19" s="63"/>
      <c r="C19" s="19" t="s">
        <v>12</v>
      </c>
      <c r="D19" s="19"/>
      <c r="E19" s="19"/>
      <c r="F19" s="19"/>
      <c r="G19" s="19"/>
      <c r="H19" s="19"/>
      <c r="I19" s="19"/>
      <c r="J19" s="19"/>
      <c r="K19" s="19"/>
      <c r="L19" s="20"/>
      <c r="M19" s="15"/>
      <c r="N19" s="21"/>
      <c r="O19" s="19"/>
      <c r="P19" s="19"/>
      <c r="Q19" s="19"/>
      <c r="R19" s="22"/>
      <c r="S19" s="23" t="e">
        <f t="shared" si="0"/>
        <v>#DIV/0!</v>
      </c>
    </row>
    <row r="20" spans="1:19" x14ac:dyDescent="0.3">
      <c r="B20" s="63"/>
      <c r="C20" s="19" t="s">
        <v>13</v>
      </c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15"/>
      <c r="O20" s="21"/>
      <c r="P20" s="19"/>
      <c r="Q20" s="19"/>
      <c r="R20" s="22"/>
      <c r="S20" s="23" t="e">
        <f t="shared" si="0"/>
        <v>#DIV/0!</v>
      </c>
    </row>
    <row r="21" spans="1:19" x14ac:dyDescent="0.3">
      <c r="B21" s="63"/>
      <c r="C21" s="19" t="s">
        <v>14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  <c r="O21" s="15"/>
      <c r="P21" s="21"/>
      <c r="Q21" s="19"/>
      <c r="R21" s="22"/>
      <c r="S21" s="23" t="e">
        <f t="shared" si="0"/>
        <v>#DIV/0!</v>
      </c>
    </row>
    <row r="22" spans="1:19" x14ac:dyDescent="0.3">
      <c r="B22" s="63"/>
      <c r="C22" s="19" t="s">
        <v>15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  <c r="P22" s="15"/>
      <c r="Q22" s="21"/>
      <c r="R22" s="22"/>
      <c r="S22" s="23" t="e">
        <f t="shared" si="0"/>
        <v>#DIV/0!</v>
      </c>
    </row>
    <row r="23" spans="1:19" x14ac:dyDescent="0.3">
      <c r="B23" s="63"/>
      <c r="C23" s="19" t="s">
        <v>16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0"/>
      <c r="Q23" s="15"/>
      <c r="R23" s="24"/>
      <c r="S23" s="23" t="e">
        <f t="shared" si="0"/>
        <v>#DIV/0!</v>
      </c>
    </row>
    <row r="24" spans="1:19" x14ac:dyDescent="0.3">
      <c r="B24" s="63"/>
      <c r="C24" s="25" t="s">
        <v>17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  <c r="R24" s="27"/>
      <c r="S24" s="28" t="e">
        <f t="shared" si="0"/>
        <v>#DIV/0!</v>
      </c>
    </row>
    <row r="25" spans="1:19" x14ac:dyDescent="0.3">
      <c r="B25" s="6"/>
      <c r="C25" s="4" t="s">
        <v>6</v>
      </c>
      <c r="D25" s="29">
        <f t="shared" ref="D25:R25" si="1">AVERAGE(D10:D24)</f>
        <v>5</v>
      </c>
      <c r="E25" s="29">
        <f t="shared" si="1"/>
        <v>5</v>
      </c>
      <c r="F25" s="29">
        <f t="shared" si="1"/>
        <v>5</v>
      </c>
      <c r="G25" s="29">
        <f t="shared" si="1"/>
        <v>5</v>
      </c>
      <c r="H25" s="29">
        <f t="shared" si="1"/>
        <v>5</v>
      </c>
      <c r="I25" s="29" t="e">
        <f t="shared" si="1"/>
        <v>#DIV/0!</v>
      </c>
      <c r="J25" s="29" t="e">
        <f t="shared" si="1"/>
        <v>#DIV/0!</v>
      </c>
      <c r="K25" s="29" t="e">
        <f t="shared" si="1"/>
        <v>#DIV/0!</v>
      </c>
      <c r="L25" s="29" t="e">
        <f t="shared" si="1"/>
        <v>#DIV/0!</v>
      </c>
      <c r="M25" s="29" t="e">
        <f t="shared" si="1"/>
        <v>#DIV/0!</v>
      </c>
      <c r="N25" s="29" t="e">
        <f t="shared" si="1"/>
        <v>#DIV/0!</v>
      </c>
      <c r="O25" s="29" t="e">
        <f t="shared" si="1"/>
        <v>#DIV/0!</v>
      </c>
      <c r="P25" s="29" t="e">
        <f t="shared" si="1"/>
        <v>#DIV/0!</v>
      </c>
      <c r="Q25" s="29" t="e">
        <f t="shared" si="1"/>
        <v>#DIV/0!</v>
      </c>
      <c r="R25" s="30" t="e">
        <f t="shared" si="1"/>
        <v>#DIV/0!</v>
      </c>
      <c r="S25" s="31"/>
    </row>
    <row r="27" spans="1:19" x14ac:dyDescent="0.3">
      <c r="A27" s="10" t="s">
        <v>18</v>
      </c>
    </row>
    <row r="28" spans="1:19" x14ac:dyDescent="0.3">
      <c r="A28" t="s">
        <v>19</v>
      </c>
    </row>
    <row r="29" spans="1:19" x14ac:dyDescent="0.3">
      <c r="A29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00000000-0002-0000-0000-000000000000}">
      <formula1>$A$31:$A$36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A14" zoomScale="85" zoomScaleNormal="85" workbookViewId="0">
      <selection activeCell="D24" sqref="D24"/>
    </sheetView>
  </sheetViews>
  <sheetFormatPr defaultColWidth="20.09765625" defaultRowHeight="15.6" x14ac:dyDescent="0.3"/>
  <cols>
    <col min="1" max="1" width="11.09765625" customWidth="1"/>
    <col min="2" max="2" width="18" customWidth="1"/>
    <col min="4" max="4" width="22.5" customWidth="1"/>
    <col min="5" max="10" width="27.5" customWidth="1"/>
  </cols>
  <sheetData>
    <row r="1" spans="1:10" ht="21" x14ac:dyDescent="0.4">
      <c r="A1" s="32" t="s">
        <v>28</v>
      </c>
    </row>
    <row r="3" spans="1:10" ht="15.9" customHeight="1" x14ac:dyDescent="0.3">
      <c r="A3" s="64" t="s">
        <v>29</v>
      </c>
      <c r="B3" s="65" t="s">
        <v>30</v>
      </c>
      <c r="C3" s="65" t="s">
        <v>31</v>
      </c>
      <c r="D3" s="66" t="s">
        <v>32</v>
      </c>
      <c r="E3" s="3">
        <v>0</v>
      </c>
      <c r="F3" s="2">
        <v>1</v>
      </c>
      <c r="G3" s="2">
        <v>2</v>
      </c>
      <c r="H3" s="2">
        <v>3</v>
      </c>
      <c r="I3" s="2">
        <v>4</v>
      </c>
      <c r="J3" s="1">
        <v>5</v>
      </c>
    </row>
    <row r="4" spans="1:10" ht="31.2" x14ac:dyDescent="0.3">
      <c r="A4" s="64"/>
      <c r="B4" s="65"/>
      <c r="C4" s="65"/>
      <c r="D4" s="66"/>
      <c r="E4" s="33" t="s">
        <v>33</v>
      </c>
      <c r="F4" s="34" t="s">
        <v>34</v>
      </c>
      <c r="G4" s="34" t="s">
        <v>35</v>
      </c>
      <c r="H4" s="34" t="s">
        <v>36</v>
      </c>
      <c r="I4" s="34" t="s">
        <v>37</v>
      </c>
      <c r="J4" s="35" t="s">
        <v>38</v>
      </c>
    </row>
    <row r="5" spans="1:10" ht="47.4" thickBot="1" x14ac:dyDescent="0.35">
      <c r="A5" s="64"/>
      <c r="B5" s="65"/>
      <c r="C5" s="65"/>
      <c r="D5" s="66"/>
      <c r="E5" s="36" t="s">
        <v>39</v>
      </c>
      <c r="F5" s="37" t="s">
        <v>40</v>
      </c>
      <c r="G5" s="37" t="s">
        <v>41</v>
      </c>
      <c r="H5" s="37" t="s">
        <v>42</v>
      </c>
      <c r="I5" s="37" t="s">
        <v>43</v>
      </c>
      <c r="J5" s="38" t="s">
        <v>44</v>
      </c>
    </row>
    <row r="6" spans="1:10" ht="46.8" x14ac:dyDescent="0.3">
      <c r="A6" s="33">
        <v>101</v>
      </c>
      <c r="B6" s="39">
        <v>1211739</v>
      </c>
      <c r="C6" s="39">
        <v>5</v>
      </c>
      <c r="D6" s="40">
        <v>1211148</v>
      </c>
      <c r="E6" s="41" t="s">
        <v>39</v>
      </c>
      <c r="F6" s="42" t="s">
        <v>40</v>
      </c>
      <c r="G6" s="42" t="s">
        <v>41</v>
      </c>
      <c r="H6" s="42" t="s">
        <v>42</v>
      </c>
      <c r="I6" s="42" t="s">
        <v>43</v>
      </c>
      <c r="J6" s="43" t="s">
        <v>45</v>
      </c>
    </row>
    <row r="7" spans="1:10" ht="46.8" x14ac:dyDescent="0.3">
      <c r="A7" s="33">
        <v>102</v>
      </c>
      <c r="B7" s="39">
        <v>1211739</v>
      </c>
      <c r="C7" s="39">
        <v>4</v>
      </c>
      <c r="D7" s="40">
        <v>1211345</v>
      </c>
      <c r="E7" s="33" t="s">
        <v>39</v>
      </c>
      <c r="F7" s="34" t="s">
        <v>40</v>
      </c>
      <c r="G7" s="34" t="s">
        <v>41</v>
      </c>
      <c r="H7" s="34" t="s">
        <v>42</v>
      </c>
      <c r="I7" s="34" t="s">
        <v>43</v>
      </c>
      <c r="J7" s="43" t="s">
        <v>45</v>
      </c>
    </row>
    <row r="8" spans="1:10" ht="46.8" x14ac:dyDescent="0.3">
      <c r="A8" s="33">
        <v>103</v>
      </c>
      <c r="B8" s="39">
        <v>1211345</v>
      </c>
      <c r="C8" s="39">
        <v>4</v>
      </c>
      <c r="D8" s="40">
        <v>1210814</v>
      </c>
      <c r="E8" s="33" t="s">
        <v>39</v>
      </c>
      <c r="F8" s="34" t="s">
        <v>40</v>
      </c>
      <c r="G8" s="34" t="s">
        <v>41</v>
      </c>
      <c r="H8" s="34" t="s">
        <v>42</v>
      </c>
      <c r="I8" s="34" t="s">
        <v>43</v>
      </c>
      <c r="J8" s="43" t="s">
        <v>45</v>
      </c>
    </row>
    <row r="9" spans="1:10" ht="46.8" x14ac:dyDescent="0.3">
      <c r="A9" s="33">
        <v>104</v>
      </c>
      <c r="B9" s="39">
        <v>1211359</v>
      </c>
      <c r="C9" s="39">
        <v>4</v>
      </c>
      <c r="D9" s="40">
        <v>1211148</v>
      </c>
      <c r="E9" s="33" t="s">
        <v>39</v>
      </c>
      <c r="F9" s="34" t="s">
        <v>40</v>
      </c>
      <c r="G9" s="34" t="s">
        <v>41</v>
      </c>
      <c r="H9" s="34" t="s">
        <v>42</v>
      </c>
      <c r="I9" s="34" t="s">
        <v>43</v>
      </c>
      <c r="J9" s="43" t="s">
        <v>45</v>
      </c>
    </row>
    <row r="10" spans="1:10" ht="46.8" x14ac:dyDescent="0.3">
      <c r="A10" s="33">
        <v>201</v>
      </c>
      <c r="B10" s="39">
        <v>1211359</v>
      </c>
      <c r="C10" s="39">
        <v>4</v>
      </c>
      <c r="D10" s="40"/>
      <c r="E10" s="33" t="s">
        <v>39</v>
      </c>
      <c r="F10" s="34" t="s">
        <v>40</v>
      </c>
      <c r="G10" s="34" t="s">
        <v>41</v>
      </c>
      <c r="H10" s="34" t="s">
        <v>42</v>
      </c>
      <c r="I10" s="34" t="s">
        <v>43</v>
      </c>
      <c r="J10" s="43" t="s">
        <v>45</v>
      </c>
    </row>
    <row r="11" spans="1:10" ht="46.8" x14ac:dyDescent="0.3">
      <c r="A11" s="33">
        <v>202</v>
      </c>
      <c r="B11" s="39">
        <v>1211359</v>
      </c>
      <c r="C11" s="39">
        <v>3</v>
      </c>
      <c r="D11" s="61" t="s">
        <v>140</v>
      </c>
      <c r="E11" s="33" t="s">
        <v>39</v>
      </c>
      <c r="F11" s="34" t="s">
        <v>40</v>
      </c>
      <c r="G11" s="34" t="s">
        <v>41</v>
      </c>
      <c r="H11" s="34" t="s">
        <v>42</v>
      </c>
      <c r="I11" s="34" t="s">
        <v>43</v>
      </c>
      <c r="J11" s="43" t="s">
        <v>45</v>
      </c>
    </row>
    <row r="12" spans="1:10" ht="46.8" x14ac:dyDescent="0.3">
      <c r="A12" s="33">
        <v>203</v>
      </c>
      <c r="B12" s="39">
        <v>1210814</v>
      </c>
      <c r="C12" s="39">
        <v>4</v>
      </c>
      <c r="D12" s="40">
        <v>1211359</v>
      </c>
      <c r="E12" s="33" t="s">
        <v>39</v>
      </c>
      <c r="F12" s="34" t="s">
        <v>40</v>
      </c>
      <c r="G12" s="34" t="s">
        <v>41</v>
      </c>
      <c r="H12" s="34" t="s">
        <v>42</v>
      </c>
      <c r="I12" s="34" t="s">
        <v>43</v>
      </c>
      <c r="J12" s="43" t="s">
        <v>45</v>
      </c>
    </row>
    <row r="13" spans="1:10" ht="46.8" x14ac:dyDescent="0.3">
      <c r="A13" s="33">
        <v>204</v>
      </c>
      <c r="B13" s="39">
        <v>1211739</v>
      </c>
      <c r="C13" s="39">
        <v>4</v>
      </c>
      <c r="D13" s="40"/>
      <c r="E13" s="33" t="s">
        <v>39</v>
      </c>
      <c r="F13" s="34" t="s">
        <v>40</v>
      </c>
      <c r="G13" s="34" t="s">
        <v>41</v>
      </c>
      <c r="H13" s="34" t="s">
        <v>42</v>
      </c>
      <c r="I13" s="34" t="s">
        <v>43</v>
      </c>
      <c r="J13" s="43" t="s">
        <v>45</v>
      </c>
    </row>
    <row r="14" spans="1:10" ht="46.8" x14ac:dyDescent="0.3">
      <c r="A14" s="33">
        <v>205</v>
      </c>
      <c r="B14" s="39">
        <v>1211148</v>
      </c>
      <c r="C14" s="39">
        <v>4</v>
      </c>
      <c r="D14" s="40"/>
      <c r="E14" s="33" t="s">
        <v>39</v>
      </c>
      <c r="F14" s="34" t="s">
        <v>40</v>
      </c>
      <c r="G14" s="34" t="s">
        <v>41</v>
      </c>
      <c r="H14" s="34" t="s">
        <v>42</v>
      </c>
      <c r="I14" s="34" t="s">
        <v>43</v>
      </c>
      <c r="J14" s="43" t="s">
        <v>45</v>
      </c>
    </row>
    <row r="15" spans="1:10" ht="46.8" x14ac:dyDescent="0.3">
      <c r="A15" s="33">
        <v>206</v>
      </c>
      <c r="B15" s="39">
        <v>1211345</v>
      </c>
      <c r="C15" s="39">
        <v>4</v>
      </c>
      <c r="D15" s="40"/>
      <c r="E15" s="33" t="s">
        <v>39</v>
      </c>
      <c r="F15" s="34" t="s">
        <v>40</v>
      </c>
      <c r="G15" s="34" t="s">
        <v>41</v>
      </c>
      <c r="H15" s="34" t="s">
        <v>42</v>
      </c>
      <c r="I15" s="34" t="s">
        <v>43</v>
      </c>
      <c r="J15" s="43" t="s">
        <v>45</v>
      </c>
    </row>
    <row r="16" spans="1:10" ht="46.8" x14ac:dyDescent="0.3">
      <c r="A16" s="33">
        <v>207</v>
      </c>
      <c r="B16" s="39">
        <v>1211739</v>
      </c>
      <c r="C16" s="39">
        <v>4</v>
      </c>
      <c r="D16" s="40">
        <v>1211148</v>
      </c>
      <c r="E16" s="33" t="s">
        <v>39</v>
      </c>
      <c r="F16" s="34" t="s">
        <v>40</v>
      </c>
      <c r="G16" s="34" t="s">
        <v>41</v>
      </c>
      <c r="H16" s="34" t="s">
        <v>42</v>
      </c>
      <c r="I16" s="34" t="s">
        <v>43</v>
      </c>
      <c r="J16" s="43" t="s">
        <v>45</v>
      </c>
    </row>
    <row r="17" spans="1:10" ht="46.8" x14ac:dyDescent="0.3">
      <c r="A17" s="33">
        <v>208</v>
      </c>
      <c r="B17" s="39">
        <v>1211359</v>
      </c>
      <c r="C17" s="39">
        <v>4</v>
      </c>
      <c r="D17" s="40"/>
      <c r="E17" s="33" t="s">
        <v>39</v>
      </c>
      <c r="F17" s="34" t="s">
        <v>40</v>
      </c>
      <c r="G17" s="34" t="s">
        <v>41</v>
      </c>
      <c r="H17" s="34" t="s">
        <v>42</v>
      </c>
      <c r="I17" s="34" t="s">
        <v>43</v>
      </c>
      <c r="J17" s="43" t="s">
        <v>45</v>
      </c>
    </row>
    <row r="18" spans="1:10" ht="46.8" x14ac:dyDescent="0.3">
      <c r="A18" s="33">
        <v>209</v>
      </c>
      <c r="B18" s="39">
        <v>1210814</v>
      </c>
      <c r="C18" s="39">
        <v>4</v>
      </c>
      <c r="D18" s="40">
        <v>1211345</v>
      </c>
      <c r="E18" s="33" t="s">
        <v>39</v>
      </c>
      <c r="F18" s="34" t="s">
        <v>40</v>
      </c>
      <c r="G18" s="34" t="s">
        <v>41</v>
      </c>
      <c r="H18" s="34" t="s">
        <v>42</v>
      </c>
      <c r="I18" s="34" t="s">
        <v>43</v>
      </c>
      <c r="J18" s="43" t="s">
        <v>45</v>
      </c>
    </row>
    <row r="19" spans="1:10" ht="46.8" x14ac:dyDescent="0.3">
      <c r="A19" s="33">
        <v>301</v>
      </c>
      <c r="B19" s="39">
        <v>1211359</v>
      </c>
      <c r="C19" s="39">
        <v>5</v>
      </c>
      <c r="D19" s="40"/>
      <c r="E19" s="33" t="s">
        <v>39</v>
      </c>
      <c r="F19" s="34" t="s">
        <v>40</v>
      </c>
      <c r="G19" s="34" t="s">
        <v>41</v>
      </c>
      <c r="H19" s="34" t="s">
        <v>42</v>
      </c>
      <c r="I19" s="34" t="s">
        <v>43</v>
      </c>
      <c r="J19" s="43" t="s">
        <v>45</v>
      </c>
    </row>
    <row r="20" spans="1:10" ht="46.8" x14ac:dyDescent="0.3">
      <c r="A20" s="33">
        <v>302</v>
      </c>
      <c r="B20" s="39">
        <v>1211739</v>
      </c>
      <c r="C20" s="39">
        <v>5</v>
      </c>
      <c r="D20" s="40"/>
      <c r="E20" s="33" t="s">
        <v>39</v>
      </c>
      <c r="F20" s="34" t="s">
        <v>40</v>
      </c>
      <c r="G20" s="34" t="s">
        <v>41</v>
      </c>
      <c r="H20" s="34" t="s">
        <v>42</v>
      </c>
      <c r="I20" s="34" t="s">
        <v>43</v>
      </c>
      <c r="J20" s="43" t="s">
        <v>45</v>
      </c>
    </row>
    <row r="21" spans="1:10" ht="46.8" x14ac:dyDescent="0.3">
      <c r="A21" s="33">
        <v>303</v>
      </c>
      <c r="B21" s="39">
        <v>1211148</v>
      </c>
      <c r="C21" s="39">
        <v>5</v>
      </c>
      <c r="D21" s="40"/>
      <c r="E21" s="33" t="s">
        <v>39</v>
      </c>
      <c r="F21" s="34" t="s">
        <v>40</v>
      </c>
      <c r="G21" s="34" t="s">
        <v>41</v>
      </c>
      <c r="H21" s="34" t="s">
        <v>42</v>
      </c>
      <c r="I21" s="34" t="s">
        <v>43</v>
      </c>
      <c r="J21" s="43" t="s">
        <v>45</v>
      </c>
    </row>
    <row r="22" spans="1:10" ht="46.8" x14ac:dyDescent="0.3">
      <c r="A22" s="33">
        <v>304</v>
      </c>
      <c r="B22" s="39">
        <v>1210814</v>
      </c>
      <c r="C22" s="39">
        <v>5</v>
      </c>
      <c r="D22" s="40"/>
      <c r="E22" s="33" t="s">
        <v>39</v>
      </c>
      <c r="F22" s="34" t="s">
        <v>40</v>
      </c>
      <c r="G22" s="34" t="s">
        <v>41</v>
      </c>
      <c r="H22" s="34" t="s">
        <v>42</v>
      </c>
      <c r="I22" s="34" t="s">
        <v>43</v>
      </c>
      <c r="J22" s="43" t="s">
        <v>45</v>
      </c>
    </row>
    <row r="23" spans="1:10" ht="46.8" x14ac:dyDescent="0.3">
      <c r="A23" s="33">
        <v>305</v>
      </c>
      <c r="B23" s="39">
        <v>1211345</v>
      </c>
      <c r="C23" s="39">
        <v>5</v>
      </c>
      <c r="D23" s="40"/>
      <c r="E23" s="33" t="s">
        <v>39</v>
      </c>
      <c r="F23" s="34" t="s">
        <v>40</v>
      </c>
      <c r="G23" s="34" t="s">
        <v>41</v>
      </c>
      <c r="H23" s="34" t="s">
        <v>42</v>
      </c>
      <c r="I23" s="34" t="s">
        <v>43</v>
      </c>
      <c r="J23" s="43" t="s">
        <v>45</v>
      </c>
    </row>
    <row r="24" spans="1:10" ht="46.8" x14ac:dyDescent="0.3">
      <c r="A24" s="33">
        <v>306</v>
      </c>
      <c r="B24" s="39">
        <v>1210814</v>
      </c>
      <c r="C24" s="39">
        <v>5</v>
      </c>
      <c r="D24" s="40"/>
      <c r="E24" s="33" t="s">
        <v>39</v>
      </c>
      <c r="F24" s="34" t="s">
        <v>40</v>
      </c>
      <c r="G24" s="34" t="s">
        <v>41</v>
      </c>
      <c r="H24" s="34" t="s">
        <v>42</v>
      </c>
      <c r="I24" s="34" t="s">
        <v>43</v>
      </c>
      <c r="J24" s="43" t="s">
        <v>45</v>
      </c>
    </row>
    <row r="25" spans="1:10" ht="47.4" thickBot="1" x14ac:dyDescent="0.35">
      <c r="A25" s="36">
        <v>401</v>
      </c>
      <c r="B25" s="44">
        <v>1211148</v>
      </c>
      <c r="C25" s="39">
        <v>5</v>
      </c>
      <c r="D25" s="39">
        <v>1210814</v>
      </c>
      <c r="E25" s="36" t="s">
        <v>39</v>
      </c>
      <c r="F25" s="37" t="s">
        <v>40</v>
      </c>
      <c r="G25" s="37" t="s">
        <v>41</v>
      </c>
      <c r="H25" s="37" t="s">
        <v>42</v>
      </c>
      <c r="I25" s="37" t="s">
        <v>43</v>
      </c>
      <c r="J25" s="43" t="s">
        <v>45</v>
      </c>
    </row>
    <row r="26" spans="1:10" ht="46.8" x14ac:dyDescent="0.3">
      <c r="A26" s="33">
        <v>402</v>
      </c>
      <c r="B26" s="39">
        <v>1211739</v>
      </c>
      <c r="C26" s="39">
        <v>5</v>
      </c>
      <c r="D26" s="61" t="s">
        <v>141</v>
      </c>
      <c r="E26" s="33" t="s">
        <v>39</v>
      </c>
      <c r="F26" s="34" t="s">
        <v>40</v>
      </c>
      <c r="G26" s="34" t="s">
        <v>41</v>
      </c>
      <c r="H26" s="34" t="s">
        <v>42</v>
      </c>
      <c r="I26" s="34" t="s">
        <v>43</v>
      </c>
      <c r="J26" s="43" t="s">
        <v>45</v>
      </c>
    </row>
    <row r="27" spans="1:10" ht="46.8" x14ac:dyDescent="0.3">
      <c r="A27" s="33">
        <v>403</v>
      </c>
      <c r="B27" s="39">
        <v>1211345</v>
      </c>
      <c r="C27" s="39">
        <v>5</v>
      </c>
      <c r="D27" s="61" t="s">
        <v>142</v>
      </c>
      <c r="E27" s="33" t="s">
        <v>39</v>
      </c>
      <c r="F27" s="34" t="s">
        <v>40</v>
      </c>
      <c r="G27" s="34" t="s">
        <v>41</v>
      </c>
      <c r="H27" s="34" t="s">
        <v>42</v>
      </c>
      <c r="I27" s="34" t="s">
        <v>43</v>
      </c>
      <c r="J27" s="43" t="s">
        <v>45</v>
      </c>
    </row>
    <row r="28" spans="1:10" ht="47.4" thickBot="1" x14ac:dyDescent="0.35">
      <c r="A28" s="36">
        <v>404</v>
      </c>
      <c r="B28" s="44">
        <v>1210814</v>
      </c>
      <c r="C28" s="39">
        <v>4</v>
      </c>
      <c r="D28" s="45">
        <v>1211739</v>
      </c>
      <c r="E28" s="36" t="s">
        <v>39</v>
      </c>
      <c r="F28" s="37" t="s">
        <v>40</v>
      </c>
      <c r="G28" s="37" t="s">
        <v>41</v>
      </c>
      <c r="H28" s="37" t="s">
        <v>42</v>
      </c>
      <c r="I28" s="37" t="s">
        <v>43</v>
      </c>
      <c r="J28" s="43" t="s">
        <v>45</v>
      </c>
    </row>
  </sheetData>
  <mergeCells count="4">
    <mergeCell ref="A3:A5"/>
    <mergeCell ref="B3:B5"/>
    <mergeCell ref="C3:C5"/>
    <mergeCell ref="D3:D5"/>
  </mergeCells>
  <conditionalFormatting sqref="E6">
    <cfRule type="expression" dxfId="16" priority="2">
      <formula>$C6=E$3</formula>
    </cfRule>
  </conditionalFormatting>
  <conditionalFormatting sqref="F6">
    <cfRule type="expression" dxfId="15" priority="3">
      <formula>$C6=F$3</formula>
    </cfRule>
  </conditionalFormatting>
  <conditionalFormatting sqref="G6">
    <cfRule type="expression" dxfId="14" priority="4">
      <formula>$C6=G$3</formula>
    </cfRule>
  </conditionalFormatting>
  <conditionalFormatting sqref="H6">
    <cfRule type="expression" dxfId="13" priority="5">
      <formula>$C6=H$3</formula>
    </cfRule>
  </conditionalFormatting>
  <conditionalFormatting sqref="I6">
    <cfRule type="expression" dxfId="12" priority="6">
      <formula>$C6=I$3</formula>
    </cfRule>
  </conditionalFormatting>
  <conditionalFormatting sqref="J6">
    <cfRule type="expression" dxfId="11" priority="7">
      <formula>$C6=J$3</formula>
    </cfRule>
  </conditionalFormatting>
  <conditionalFormatting sqref="E7:E17">
    <cfRule type="expression" dxfId="10" priority="8">
      <formula>$C7=E$3</formula>
    </cfRule>
  </conditionalFormatting>
  <conditionalFormatting sqref="F7:F17">
    <cfRule type="expression" dxfId="9" priority="9">
      <formula>$C7=F$3</formula>
    </cfRule>
  </conditionalFormatting>
  <conditionalFormatting sqref="G7:G17">
    <cfRule type="expression" dxfId="8" priority="10">
      <formula>$C7=G$3</formula>
    </cfRule>
  </conditionalFormatting>
  <conditionalFormatting sqref="H7:H17">
    <cfRule type="expression" dxfId="7" priority="11">
      <formula>$C7=H$3</formula>
    </cfRule>
  </conditionalFormatting>
  <conditionalFormatting sqref="I7:I17">
    <cfRule type="expression" dxfId="6" priority="12">
      <formula>$C7=I$3</formula>
    </cfRule>
  </conditionalFormatting>
  <conditionalFormatting sqref="E18:E28">
    <cfRule type="expression" dxfId="5" priority="13">
      <formula>$C18=E$3</formula>
    </cfRule>
  </conditionalFormatting>
  <conditionalFormatting sqref="F18:F28">
    <cfRule type="expression" dxfId="4" priority="14">
      <formula>$C18=F$3</formula>
    </cfRule>
  </conditionalFormatting>
  <conditionalFormatting sqref="G18:G28">
    <cfRule type="expression" dxfId="3" priority="15">
      <formula>$C18=G$3</formula>
    </cfRule>
  </conditionalFormatting>
  <conditionalFormatting sqref="H18:H28">
    <cfRule type="expression" dxfId="2" priority="16">
      <formula>$C18=H$3</formula>
    </cfRule>
  </conditionalFormatting>
  <conditionalFormatting sqref="I18:I28">
    <cfRule type="expression" dxfId="1" priority="17">
      <formula>$C18=I$3</formula>
    </cfRule>
  </conditionalFormatting>
  <conditionalFormatting sqref="J7:J28">
    <cfRule type="expression" dxfId="0" priority="18">
      <formula>$C7=J$3</formula>
    </cfRule>
  </conditionalFormatting>
  <dataValidations count="1">
    <dataValidation type="whole" allowBlank="1" showInputMessage="1" showErrorMessage="1" sqref="C6:C28" xr:uid="{F41FDF52-2782-454D-9817-DC1EB1199ED3}">
      <formula1>0</formula1>
      <formula2>5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14:formula2>
            <xm:f>0</xm:f>
          </x14:formula2>
          <xm:sqref>B6:B28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"/>
  <sheetViews>
    <sheetView zoomScale="90" zoomScaleNormal="90" workbookViewId="0">
      <selection activeCell="H6" sqref="H6"/>
    </sheetView>
  </sheetViews>
  <sheetFormatPr defaultColWidth="10.8984375" defaultRowHeight="15.6" x14ac:dyDescent="0.3"/>
  <cols>
    <col min="1" max="1" width="14.8984375" style="6" customWidth="1"/>
    <col min="2" max="2" width="7.09765625" style="6" customWidth="1"/>
    <col min="3" max="17" width="5.59765625" style="6" customWidth="1"/>
    <col min="18" max="18" width="12.09765625" style="6" customWidth="1"/>
    <col min="19" max="20" width="16.3984375" style="6" customWidth="1"/>
    <col min="21" max="21" width="17.5" style="6" customWidth="1"/>
    <col min="22" max="22" width="17" style="6" customWidth="1"/>
    <col min="23" max="23" width="16.5" style="6" customWidth="1"/>
    <col min="24" max="24" width="16.3984375" style="6" customWidth="1"/>
    <col min="25" max="25" width="11" style="6" customWidth="1"/>
    <col min="26" max="26" width="8.3984375" style="6" customWidth="1"/>
    <col min="27" max="28" width="7.3984375" style="6" customWidth="1"/>
    <col min="29" max="1024" width="10.8984375" style="6"/>
  </cols>
  <sheetData>
    <row r="1" spans="1:26" ht="21" x14ac:dyDescent="0.3">
      <c r="A1" s="5" t="s">
        <v>46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3">
      <c r="A3" s="47" t="s">
        <v>47</v>
      </c>
      <c r="B3" s="48" t="s">
        <v>48</v>
      </c>
      <c r="C3" s="48">
        <f>'Group and Self Assessment'!C10</f>
        <v>1210814</v>
      </c>
      <c r="D3" s="48">
        <f>'Group and Self Assessment'!C11</f>
        <v>1211148</v>
      </c>
      <c r="E3" s="48">
        <f>'Group and Self Assessment'!C12</f>
        <v>1211739</v>
      </c>
      <c r="F3" s="48">
        <f>'Group and Self Assessment'!C13</f>
        <v>1211345</v>
      </c>
      <c r="G3" s="48">
        <f>'Group and Self Assessment'!C14</f>
        <v>1211359</v>
      </c>
      <c r="H3" s="48" t="str">
        <f>'Group and Self Assessment'!C15</f>
        <v>Student 6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49">
        <f>0</f>
        <v>0</v>
      </c>
      <c r="T3" s="2">
        <f>1</f>
        <v>1</v>
      </c>
      <c r="U3" s="2">
        <f>2</f>
        <v>2</v>
      </c>
      <c r="V3" s="49">
        <f>3</f>
        <v>3</v>
      </c>
      <c r="W3" s="49">
        <f>4</f>
        <v>4</v>
      </c>
      <c r="X3" s="49">
        <f>5</f>
        <v>5</v>
      </c>
      <c r="Y3" s="2" t="s">
        <v>49</v>
      </c>
      <c r="Z3" s="1" t="s">
        <v>32</v>
      </c>
    </row>
    <row r="4" spans="1:26" ht="31.2" x14ac:dyDescent="0.3">
      <c r="A4" s="33" t="s">
        <v>50</v>
      </c>
      <c r="B4" s="50">
        <v>0.35</v>
      </c>
      <c r="C4" s="51">
        <v>4</v>
      </c>
      <c r="D4" s="51">
        <v>4</v>
      </c>
      <c r="E4" s="51">
        <v>4</v>
      </c>
      <c r="F4" s="51">
        <v>4</v>
      </c>
      <c r="G4" s="51">
        <v>4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2">
        <f>AVERAGE(C4:Q4)</f>
        <v>4</v>
      </c>
      <c r="S4" s="34" t="s">
        <v>51</v>
      </c>
      <c r="T4" s="34" t="s">
        <v>51</v>
      </c>
      <c r="U4" s="34" t="s">
        <v>51</v>
      </c>
      <c r="V4" s="34" t="s">
        <v>51</v>
      </c>
      <c r="W4" s="34" t="s">
        <v>51</v>
      </c>
      <c r="X4" s="34" t="s">
        <v>51</v>
      </c>
      <c r="Y4" s="34"/>
      <c r="Z4" s="35"/>
    </row>
    <row r="5" spans="1:26" ht="62.4" x14ac:dyDescent="0.3">
      <c r="A5" s="33" t="s">
        <v>52</v>
      </c>
      <c r="B5" s="50">
        <v>7.4999999999999997E-2</v>
      </c>
      <c r="C5" s="53">
        <v>4</v>
      </c>
      <c r="D5" s="53">
        <v>4</v>
      </c>
      <c r="E5" s="53">
        <v>4</v>
      </c>
      <c r="F5" s="53">
        <v>4</v>
      </c>
      <c r="G5" s="53">
        <v>4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2">
        <f>AVERAGE(C5:Q5)</f>
        <v>4</v>
      </c>
      <c r="S5" s="34" t="s">
        <v>53</v>
      </c>
      <c r="T5" s="34" t="s">
        <v>54</v>
      </c>
      <c r="U5" s="34" t="s">
        <v>55</v>
      </c>
      <c r="V5" s="34" t="s">
        <v>56</v>
      </c>
      <c r="W5" s="34" t="s">
        <v>57</v>
      </c>
      <c r="X5" s="34" t="s">
        <v>58</v>
      </c>
      <c r="Y5" s="34"/>
      <c r="Z5" s="35"/>
    </row>
    <row r="6" spans="1:26" ht="124.8" x14ac:dyDescent="0.3">
      <c r="A6" s="33" t="s">
        <v>59</v>
      </c>
      <c r="B6" s="50">
        <v>0.1</v>
      </c>
      <c r="C6" s="53">
        <v>3</v>
      </c>
      <c r="D6" s="53">
        <v>3</v>
      </c>
      <c r="E6" s="53">
        <v>3</v>
      </c>
      <c r="F6" s="53">
        <v>3</v>
      </c>
      <c r="G6" s="53">
        <v>3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2">
        <f>AVERAGE(C6:Q6)</f>
        <v>3</v>
      </c>
      <c r="S6" s="34" t="s">
        <v>60</v>
      </c>
      <c r="T6" s="34" t="s">
        <v>61</v>
      </c>
      <c r="U6" s="34" t="s">
        <v>62</v>
      </c>
      <c r="V6" s="34" t="s">
        <v>63</v>
      </c>
      <c r="W6" s="34" t="s">
        <v>64</v>
      </c>
      <c r="X6" s="34" t="s">
        <v>65</v>
      </c>
      <c r="Y6" s="34"/>
      <c r="Z6" s="35"/>
    </row>
    <row r="7" spans="1:26" ht="78" x14ac:dyDescent="0.3">
      <c r="A7" s="33" t="s">
        <v>66</v>
      </c>
      <c r="B7" s="50">
        <v>0.35</v>
      </c>
      <c r="C7" s="53">
        <v>4</v>
      </c>
      <c r="D7" s="53">
        <v>4</v>
      </c>
      <c r="E7" s="53">
        <v>4</v>
      </c>
      <c r="F7" s="53">
        <v>4</v>
      </c>
      <c r="G7" s="53">
        <v>4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2">
        <f>AVERAGE(C7:Q7)</f>
        <v>4</v>
      </c>
      <c r="S7" s="34" t="s">
        <v>67</v>
      </c>
      <c r="T7" s="34" t="s">
        <v>68</v>
      </c>
      <c r="U7" s="34" t="s">
        <v>69</v>
      </c>
      <c r="V7" s="34" t="s">
        <v>70</v>
      </c>
      <c r="W7" s="34" t="s">
        <v>71</v>
      </c>
      <c r="X7" s="34" t="s">
        <v>65</v>
      </c>
      <c r="Y7" s="34"/>
      <c r="Z7" s="35"/>
    </row>
    <row r="8" spans="1:26" ht="93.6" x14ac:dyDescent="0.3">
      <c r="A8" s="33" t="s">
        <v>72</v>
      </c>
      <c r="B8" s="50">
        <v>0.125</v>
      </c>
      <c r="C8" s="53">
        <v>4</v>
      </c>
      <c r="D8" s="53">
        <v>4</v>
      </c>
      <c r="E8" s="53">
        <v>4</v>
      </c>
      <c r="F8" s="53">
        <v>4</v>
      </c>
      <c r="G8" s="53">
        <v>4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2">
        <f>AVERAGE(C8:Q8)</f>
        <v>4</v>
      </c>
      <c r="S8" s="34" t="s">
        <v>73</v>
      </c>
      <c r="T8" s="34" t="s">
        <v>74</v>
      </c>
      <c r="U8" s="34" t="s">
        <v>75</v>
      </c>
      <c r="V8" s="34" t="s">
        <v>76</v>
      </c>
      <c r="W8" s="34" t="s">
        <v>77</v>
      </c>
      <c r="X8" s="34" t="s">
        <v>65</v>
      </c>
      <c r="Y8" s="34"/>
      <c r="Z8" s="35"/>
    </row>
    <row r="9" spans="1:26" x14ac:dyDescent="0.3">
      <c r="A9" s="33" t="s">
        <v>78</v>
      </c>
      <c r="B9" s="54">
        <f>SUM(B4:B8)</f>
        <v>1</v>
      </c>
      <c r="C9" s="34">
        <f t="shared" ref="C9:Q9" si="0">SUMPRODUCT(C4:C8,$B$4:$B$8)</f>
        <v>3.9</v>
      </c>
      <c r="D9" s="34">
        <f t="shared" si="0"/>
        <v>3.9</v>
      </c>
      <c r="E9" s="34">
        <f t="shared" si="0"/>
        <v>3.9</v>
      </c>
      <c r="F9" s="34">
        <f t="shared" si="0"/>
        <v>3.9</v>
      </c>
      <c r="G9" s="34">
        <f>SUMPRODUCT(G4:G8,$B$4:$B$8)</f>
        <v>3.9</v>
      </c>
      <c r="H9" s="34">
        <f t="shared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si="0"/>
        <v>0</v>
      </c>
      <c r="M9" s="34">
        <f t="shared" si="0"/>
        <v>0</v>
      </c>
      <c r="N9" s="34">
        <f t="shared" si="0"/>
        <v>0</v>
      </c>
      <c r="O9" s="34">
        <f t="shared" si="0"/>
        <v>0</v>
      </c>
      <c r="P9" s="34">
        <f t="shared" si="0"/>
        <v>0</v>
      </c>
      <c r="Q9" s="34">
        <f t="shared" si="0"/>
        <v>0</v>
      </c>
      <c r="R9" s="52"/>
      <c r="S9" s="34"/>
      <c r="T9" s="34"/>
      <c r="U9" s="34"/>
      <c r="V9" s="34"/>
      <c r="W9" s="34"/>
      <c r="X9" s="34"/>
      <c r="Y9" s="34"/>
      <c r="Z9" s="35"/>
    </row>
    <row r="10" spans="1:26" x14ac:dyDescent="0.3">
      <c r="A10" s="36" t="s">
        <v>79</v>
      </c>
      <c r="B10" s="37"/>
      <c r="C10" s="37">
        <f t="shared" ref="C10:Q10" si="1">C9/5*20</f>
        <v>15.600000000000001</v>
      </c>
      <c r="D10" s="37">
        <f t="shared" si="1"/>
        <v>15.600000000000001</v>
      </c>
      <c r="E10" s="37">
        <f t="shared" si="1"/>
        <v>15.600000000000001</v>
      </c>
      <c r="F10" s="37">
        <f t="shared" si="1"/>
        <v>15.600000000000001</v>
      </c>
      <c r="G10" s="37">
        <f t="shared" si="1"/>
        <v>15.600000000000001</v>
      </c>
      <c r="H10" s="37">
        <f t="shared" si="1"/>
        <v>0</v>
      </c>
      <c r="I10" s="37">
        <f t="shared" si="1"/>
        <v>0</v>
      </c>
      <c r="J10" s="37">
        <f t="shared" si="1"/>
        <v>0</v>
      </c>
      <c r="K10" s="37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  <c r="P10" s="37">
        <f t="shared" si="1"/>
        <v>0</v>
      </c>
      <c r="Q10" s="37">
        <f t="shared" si="1"/>
        <v>0</v>
      </c>
      <c r="R10" s="55"/>
      <c r="S10" s="37"/>
      <c r="T10" s="37"/>
      <c r="U10" s="37"/>
      <c r="V10" s="37"/>
      <c r="W10" s="37"/>
      <c r="X10" s="37"/>
      <c r="Y10" s="37"/>
      <c r="Z10" s="38"/>
    </row>
    <row r="11" spans="1:26" x14ac:dyDescent="0.3">
      <c r="A11" s="56"/>
    </row>
  </sheetData>
  <dataValidations count="1">
    <dataValidation type="list" allowBlank="1" showInputMessage="1" showErrorMessage="1" sqref="H5:Q8" xr:uid="{00000000-0002-0000-02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tabSelected="1" topLeftCell="A4" zoomScale="85" zoomScaleNormal="85" workbookViewId="0">
      <selection activeCell="I18" sqref="I18"/>
    </sheetView>
  </sheetViews>
  <sheetFormatPr defaultColWidth="10.8984375" defaultRowHeight="15.6" x14ac:dyDescent="0.3"/>
  <cols>
    <col min="1" max="1" width="14.8984375" style="6" customWidth="1"/>
    <col min="2" max="2" width="7.09765625" style="6" customWidth="1"/>
    <col min="3" max="17" width="5.59765625" style="6" customWidth="1"/>
    <col min="18" max="18" width="12.09765625" style="6" customWidth="1"/>
    <col min="19" max="20" width="16.3984375" style="6" customWidth="1"/>
    <col min="21" max="21" width="17.5" style="6" customWidth="1"/>
    <col min="22" max="24" width="20.59765625" style="6" customWidth="1"/>
    <col min="25" max="25" width="11" style="6" customWidth="1"/>
    <col min="26" max="26" width="8.3984375" style="6" customWidth="1"/>
    <col min="27" max="28" width="7.3984375" style="6" customWidth="1"/>
    <col min="29" max="1024" width="10.8984375" style="6"/>
  </cols>
  <sheetData>
    <row r="1" spans="1:26" ht="21" x14ac:dyDescent="0.3">
      <c r="A1" s="5" t="s">
        <v>80</v>
      </c>
      <c r="B1" s="5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3">
      <c r="A3" s="47" t="s">
        <v>47</v>
      </c>
      <c r="B3" s="48" t="s">
        <v>48</v>
      </c>
      <c r="C3" s="48">
        <f>'Group and Self Assessment'!C10</f>
        <v>1210814</v>
      </c>
      <c r="D3" s="48">
        <f>'Group and Self Assessment'!C11</f>
        <v>1211148</v>
      </c>
      <c r="E3" s="48">
        <f>'Group and Self Assessment'!C12</f>
        <v>1211739</v>
      </c>
      <c r="F3" s="48">
        <f>'Group and Self Assessment'!C13</f>
        <v>1211345</v>
      </c>
      <c r="G3" s="48">
        <f>'Group and Self Assessment'!C14</f>
        <v>1211359</v>
      </c>
      <c r="H3" s="48" t="str">
        <f>'Group and Self Assessment'!C15</f>
        <v>Student 6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" t="s">
        <v>49</v>
      </c>
      <c r="Z3" s="1" t="s">
        <v>32</v>
      </c>
    </row>
    <row r="4" spans="1:26" ht="144.75" customHeight="1" x14ac:dyDescent="0.3">
      <c r="A4" s="33" t="s">
        <v>81</v>
      </c>
      <c r="B4" s="50">
        <v>0.1</v>
      </c>
      <c r="C4" s="53">
        <v>5</v>
      </c>
      <c r="D4" s="53">
        <v>5</v>
      </c>
      <c r="E4" s="53">
        <v>5</v>
      </c>
      <c r="F4" s="53">
        <v>5</v>
      </c>
      <c r="G4" s="53">
        <v>5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9">
        <f t="shared" ref="R4:R14" si="0">AVERAGE(C4:Q4)</f>
        <v>5</v>
      </c>
      <c r="S4" s="34" t="s">
        <v>82</v>
      </c>
      <c r="T4" s="34" t="s">
        <v>83</v>
      </c>
      <c r="U4" s="34" t="s">
        <v>84</v>
      </c>
      <c r="V4" s="34" t="s">
        <v>85</v>
      </c>
      <c r="W4" s="34" t="s">
        <v>86</v>
      </c>
      <c r="X4" s="34" t="s">
        <v>87</v>
      </c>
      <c r="Y4" s="60"/>
      <c r="Z4" s="35"/>
    </row>
    <row r="5" spans="1:26" ht="101.25" customHeight="1" x14ac:dyDescent="0.3">
      <c r="A5" s="33" t="s">
        <v>88</v>
      </c>
      <c r="B5" s="50">
        <v>0.1</v>
      </c>
      <c r="C5" s="53">
        <v>2</v>
      </c>
      <c r="D5" s="53">
        <v>2</v>
      </c>
      <c r="E5" s="53">
        <v>2</v>
      </c>
      <c r="F5" s="53">
        <v>2</v>
      </c>
      <c r="G5" s="53">
        <v>2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9">
        <f t="shared" si="0"/>
        <v>2</v>
      </c>
      <c r="S5" s="34" t="s">
        <v>89</v>
      </c>
      <c r="T5" s="34" t="s">
        <v>90</v>
      </c>
      <c r="U5" s="34" t="s">
        <v>91</v>
      </c>
      <c r="V5" s="34" t="s">
        <v>92</v>
      </c>
      <c r="W5" s="34" t="s">
        <v>93</v>
      </c>
      <c r="X5" s="34" t="s">
        <v>94</v>
      </c>
      <c r="Y5" s="60"/>
      <c r="Z5" s="35"/>
    </row>
    <row r="6" spans="1:26" ht="46.8" x14ac:dyDescent="0.3">
      <c r="A6" s="33" t="s">
        <v>95</v>
      </c>
      <c r="B6" s="50">
        <v>0.05</v>
      </c>
      <c r="C6" s="53">
        <v>5</v>
      </c>
      <c r="D6" s="53">
        <v>5</v>
      </c>
      <c r="E6" s="53">
        <v>5</v>
      </c>
      <c r="F6" s="53">
        <v>5</v>
      </c>
      <c r="G6" s="53">
        <v>5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9">
        <f t="shared" si="0"/>
        <v>5</v>
      </c>
      <c r="S6" s="34" t="s">
        <v>96</v>
      </c>
      <c r="T6" s="34" t="s">
        <v>97</v>
      </c>
      <c r="U6" s="34" t="s">
        <v>98</v>
      </c>
      <c r="V6" s="34" t="s">
        <v>99</v>
      </c>
      <c r="W6" s="34" t="s">
        <v>100</v>
      </c>
      <c r="X6" s="34" t="s">
        <v>101</v>
      </c>
      <c r="Y6" s="60"/>
      <c r="Z6" s="35"/>
    </row>
    <row r="7" spans="1:26" ht="46.8" x14ac:dyDescent="0.3">
      <c r="A7" s="33" t="s">
        <v>102</v>
      </c>
      <c r="B7" s="50">
        <v>0.05</v>
      </c>
      <c r="C7" s="53">
        <v>4</v>
      </c>
      <c r="D7" s="53">
        <v>4</v>
      </c>
      <c r="E7" s="53">
        <v>4</v>
      </c>
      <c r="F7" s="53">
        <v>4</v>
      </c>
      <c r="G7" s="53">
        <v>4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9">
        <f t="shared" si="0"/>
        <v>4</v>
      </c>
      <c r="S7" s="34" t="s">
        <v>96</v>
      </c>
      <c r="T7" s="34" t="s">
        <v>103</v>
      </c>
      <c r="U7" s="34" t="s">
        <v>104</v>
      </c>
      <c r="V7" s="34" t="s">
        <v>105</v>
      </c>
      <c r="W7" s="34" t="s">
        <v>106</v>
      </c>
      <c r="X7" s="34" t="s">
        <v>107</v>
      </c>
      <c r="Y7" s="60"/>
      <c r="Z7" s="35"/>
    </row>
    <row r="8" spans="1:26" ht="62.4" x14ac:dyDescent="0.3">
      <c r="A8" s="33" t="s">
        <v>108</v>
      </c>
      <c r="B8" s="50">
        <v>0.1</v>
      </c>
      <c r="C8" s="53">
        <v>3</v>
      </c>
      <c r="D8" s="53">
        <v>3</v>
      </c>
      <c r="E8" s="53">
        <v>3</v>
      </c>
      <c r="F8" s="53">
        <v>3</v>
      </c>
      <c r="G8" s="53">
        <v>3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9">
        <f t="shared" si="0"/>
        <v>3</v>
      </c>
      <c r="S8" s="34" t="s">
        <v>96</v>
      </c>
      <c r="T8" s="34" t="s">
        <v>109</v>
      </c>
      <c r="U8" s="34" t="s">
        <v>110</v>
      </c>
      <c r="V8" s="34" t="s">
        <v>111</v>
      </c>
      <c r="W8" s="34" t="s">
        <v>112</v>
      </c>
      <c r="X8" s="34" t="s">
        <v>113</v>
      </c>
      <c r="Y8" s="60"/>
      <c r="Z8" s="35"/>
    </row>
    <row r="9" spans="1:26" ht="62.4" x14ac:dyDescent="0.3">
      <c r="A9" s="33" t="s">
        <v>114</v>
      </c>
      <c r="B9" s="50">
        <v>0.05</v>
      </c>
      <c r="C9" s="53">
        <v>3</v>
      </c>
      <c r="D9" s="53">
        <v>3</v>
      </c>
      <c r="E9" s="53">
        <v>3</v>
      </c>
      <c r="F9" s="53">
        <v>3</v>
      </c>
      <c r="G9" s="53">
        <v>3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9">
        <f t="shared" si="0"/>
        <v>3</v>
      </c>
      <c r="S9" s="34" t="s">
        <v>115</v>
      </c>
      <c r="T9" s="34" t="s">
        <v>116</v>
      </c>
      <c r="U9" s="34"/>
      <c r="V9" s="34" t="s">
        <v>117</v>
      </c>
      <c r="W9" s="34"/>
      <c r="X9" s="34" t="s">
        <v>118</v>
      </c>
      <c r="Y9" s="60"/>
      <c r="Z9" s="35"/>
    </row>
    <row r="10" spans="1:26" ht="93.6" x14ac:dyDescent="0.3">
      <c r="A10" s="33" t="s">
        <v>119</v>
      </c>
      <c r="B10" s="50">
        <v>0.1</v>
      </c>
      <c r="C10" s="53">
        <v>4</v>
      </c>
      <c r="D10" s="53">
        <v>4</v>
      </c>
      <c r="E10" s="53">
        <v>4</v>
      </c>
      <c r="F10" s="53">
        <v>4</v>
      </c>
      <c r="G10" s="53">
        <v>4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9">
        <f t="shared" si="0"/>
        <v>4</v>
      </c>
      <c r="S10" s="34" t="s">
        <v>115</v>
      </c>
      <c r="T10" s="34" t="s">
        <v>120</v>
      </c>
      <c r="U10" s="34" t="s">
        <v>121</v>
      </c>
      <c r="V10" s="34" t="s">
        <v>122</v>
      </c>
      <c r="W10" s="34" t="s">
        <v>123</v>
      </c>
      <c r="X10" s="34" t="s">
        <v>124</v>
      </c>
      <c r="Y10" s="60"/>
      <c r="Z10" s="35"/>
    </row>
    <row r="11" spans="1:26" ht="31.2" x14ac:dyDescent="0.3">
      <c r="A11" s="33" t="s">
        <v>125</v>
      </c>
      <c r="B11" s="50">
        <v>0.1</v>
      </c>
      <c r="C11" s="53">
        <v>3</v>
      </c>
      <c r="D11" s="53">
        <v>3</v>
      </c>
      <c r="E11" s="53">
        <v>3</v>
      </c>
      <c r="F11" s="53">
        <v>3</v>
      </c>
      <c r="G11" s="53">
        <v>3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9">
        <f t="shared" si="0"/>
        <v>3</v>
      </c>
      <c r="S11" s="34" t="s">
        <v>115</v>
      </c>
      <c r="T11" s="34" t="s">
        <v>126</v>
      </c>
      <c r="U11" s="34" t="s">
        <v>127</v>
      </c>
      <c r="V11" s="34" t="s">
        <v>128</v>
      </c>
      <c r="W11" s="34" t="s">
        <v>129</v>
      </c>
      <c r="X11" s="34" t="s">
        <v>130</v>
      </c>
      <c r="Y11" s="60"/>
      <c r="Z11" s="35"/>
    </row>
    <row r="12" spans="1:26" ht="31.2" x14ac:dyDescent="0.3">
      <c r="A12" s="33" t="s">
        <v>131</v>
      </c>
      <c r="B12" s="50">
        <v>0.1</v>
      </c>
      <c r="C12" s="53">
        <v>4</v>
      </c>
      <c r="D12" s="53">
        <v>4</v>
      </c>
      <c r="E12" s="53">
        <v>4</v>
      </c>
      <c r="F12" s="53">
        <v>4</v>
      </c>
      <c r="G12" s="53">
        <v>4</v>
      </c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9">
        <f t="shared" si="0"/>
        <v>4</v>
      </c>
      <c r="S12" s="34" t="s">
        <v>115</v>
      </c>
      <c r="T12" s="34" t="s">
        <v>126</v>
      </c>
      <c r="U12" s="34" t="s">
        <v>127</v>
      </c>
      <c r="V12" s="34" t="s">
        <v>128</v>
      </c>
      <c r="W12" s="34" t="s">
        <v>129</v>
      </c>
      <c r="X12" s="34" t="s">
        <v>130</v>
      </c>
      <c r="Y12" s="60"/>
      <c r="Z12" s="35"/>
    </row>
    <row r="13" spans="1:26" ht="46.8" x14ac:dyDescent="0.3">
      <c r="A13" s="33" t="s">
        <v>132</v>
      </c>
      <c r="B13" s="50">
        <v>0.1</v>
      </c>
      <c r="C13" s="53">
        <v>5</v>
      </c>
      <c r="D13" s="53">
        <v>5</v>
      </c>
      <c r="E13" s="53">
        <v>5</v>
      </c>
      <c r="F13" s="53">
        <v>5</v>
      </c>
      <c r="G13" s="53">
        <v>5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9">
        <f t="shared" si="0"/>
        <v>5</v>
      </c>
      <c r="S13" s="34" t="s">
        <v>133</v>
      </c>
      <c r="T13" s="34" t="s">
        <v>134</v>
      </c>
      <c r="U13" s="34" t="s">
        <v>135</v>
      </c>
      <c r="V13" s="34" t="s">
        <v>136</v>
      </c>
      <c r="W13" s="34" t="s">
        <v>137</v>
      </c>
      <c r="X13" s="34" t="s">
        <v>138</v>
      </c>
      <c r="Y13" s="60"/>
      <c r="Z13" s="35"/>
    </row>
    <row r="14" spans="1:26" ht="31.2" x14ac:dyDescent="0.3">
      <c r="A14" s="33" t="s">
        <v>139</v>
      </c>
      <c r="B14" s="50">
        <v>0.15</v>
      </c>
      <c r="C14" s="53">
        <v>4</v>
      </c>
      <c r="D14" s="53">
        <v>4</v>
      </c>
      <c r="E14" s="53">
        <v>4</v>
      </c>
      <c r="F14" s="53">
        <v>4</v>
      </c>
      <c r="G14" s="53">
        <v>4</v>
      </c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9">
        <f t="shared" si="0"/>
        <v>4</v>
      </c>
      <c r="S14" s="34" t="s">
        <v>115</v>
      </c>
      <c r="T14" s="34" t="s">
        <v>126</v>
      </c>
      <c r="U14" s="34" t="s">
        <v>127</v>
      </c>
      <c r="V14" s="34" t="s">
        <v>128</v>
      </c>
      <c r="W14" s="34" t="s">
        <v>129</v>
      </c>
      <c r="X14" s="34" t="s">
        <v>130</v>
      </c>
      <c r="Y14" s="60"/>
      <c r="Z14" s="35"/>
    </row>
    <row r="15" spans="1:26" x14ac:dyDescent="0.3">
      <c r="A15" s="33" t="s">
        <v>78</v>
      </c>
      <c r="B15" s="54">
        <f>SUM(B4:B14)</f>
        <v>1</v>
      </c>
      <c r="C15" s="34">
        <f t="shared" ref="C15:Q15" si="1">SUMPRODUCT(C4:C14,$B$4:$B$14)</f>
        <v>3.8</v>
      </c>
      <c r="D15" s="34">
        <f t="shared" si="1"/>
        <v>3.8</v>
      </c>
      <c r="E15" s="34">
        <f t="shared" si="1"/>
        <v>3.8</v>
      </c>
      <c r="F15" s="34">
        <f t="shared" si="1"/>
        <v>3.8</v>
      </c>
      <c r="G15" s="34">
        <f t="shared" si="1"/>
        <v>3.8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4">
        <f t="shared" si="1"/>
        <v>0</v>
      </c>
      <c r="Q15" s="34">
        <f t="shared" si="1"/>
        <v>0</v>
      </c>
      <c r="R15" s="52"/>
      <c r="S15" s="42"/>
      <c r="T15" s="42"/>
      <c r="U15" s="42"/>
      <c r="V15" s="42"/>
      <c r="W15" s="42"/>
      <c r="X15" s="42"/>
      <c r="Y15" s="34"/>
      <c r="Z15" s="35"/>
    </row>
    <row r="16" spans="1:26" x14ac:dyDescent="0.3">
      <c r="A16" s="36" t="s">
        <v>79</v>
      </c>
      <c r="B16" s="37"/>
      <c r="C16" s="37">
        <f t="shared" ref="C16:Q16" si="2">C15/5*20</f>
        <v>15.2</v>
      </c>
      <c r="D16" s="37">
        <f t="shared" si="2"/>
        <v>15.2</v>
      </c>
      <c r="E16" s="37">
        <f t="shared" si="2"/>
        <v>15.2</v>
      </c>
      <c r="F16" s="37">
        <f t="shared" si="2"/>
        <v>15.2</v>
      </c>
      <c r="G16" s="37">
        <f t="shared" si="2"/>
        <v>15.2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37">
        <f t="shared" si="2"/>
        <v>0</v>
      </c>
      <c r="M16" s="37">
        <f t="shared" si="2"/>
        <v>0</v>
      </c>
      <c r="N16" s="37">
        <f t="shared" si="2"/>
        <v>0</v>
      </c>
      <c r="O16" s="37">
        <f t="shared" si="2"/>
        <v>0</v>
      </c>
      <c r="P16" s="37">
        <f t="shared" si="2"/>
        <v>0</v>
      </c>
      <c r="Q16" s="37">
        <f t="shared" si="2"/>
        <v>0</v>
      </c>
      <c r="R16" s="55"/>
      <c r="S16" s="37"/>
      <c r="T16" s="37"/>
      <c r="U16" s="37"/>
      <c r="V16" s="37"/>
      <c r="W16" s="37"/>
      <c r="X16" s="37"/>
      <c r="Y16" s="37"/>
      <c r="Z16" s="38"/>
    </row>
    <row r="17" spans="1:1" x14ac:dyDescent="0.3">
      <c r="A17" s="56"/>
    </row>
  </sheetData>
  <dataValidations count="1">
    <dataValidation type="list" allowBlank="1" showInputMessage="1" showErrorMessage="1" sqref="H4:Q14" xr:uid="{00000000-0002-0000-03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Rodrigo Peireso</cp:lastModifiedBy>
  <cp:revision>1</cp:revision>
  <dcterms:created xsi:type="dcterms:W3CDTF">2021-10-23T17:18:59Z</dcterms:created>
  <dcterms:modified xsi:type="dcterms:W3CDTF">2022-12-04T23:28:22Z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0x0101005836243B3C47804EAF5FFDD9F066FCC7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