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509a57c13db946/DAB/3. Homework/01 - Excel/excel-challenge/"/>
    </mc:Choice>
  </mc:AlternateContent>
  <xr:revisionPtr revIDLastSave="447" documentId="11_989E3A0A3E8CA54282BABEA3E2C09D2E15D6CC1A" xr6:coauthVersionLast="46" xr6:coauthVersionMax="46" xr10:uidLastSave="{80DB768A-8742-4466-A799-8A3FB0C5EE69}"/>
  <bookViews>
    <workbookView xWindow="2580" yWindow="2985" windowWidth="18315" windowHeight="11670" activeTab="5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  <sheet name="Bonus 1" sheetId="5" r:id="rId5"/>
    <sheet name="Bonus 2" sheetId="6" r:id="rId6"/>
  </sheets>
  <definedNames>
    <definedName name="_xlnm._FilterDatabase" localSheetId="0" hidden="1">Data!$A$1:$T$4115</definedName>
    <definedName name="_xlchart.v1.0" hidden="1">'Bonus 2'!$B$2:$B$2186</definedName>
    <definedName name="_xlchart.v1.1" hidden="1">'Bonus 2'!$E$2:$E$2186</definedName>
    <definedName name="T_Goal">Data!$D$2:$D$4115</definedName>
    <definedName name="T_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2" i="6" l="1"/>
  <c r="H32" i="6"/>
  <c r="I31" i="6"/>
  <c r="H31" i="6"/>
  <c r="H33" i="6" l="1"/>
  <c r="H36" i="6" s="1"/>
  <c r="I33" i="6"/>
  <c r="I35" i="6" s="1"/>
  <c r="I8" i="6"/>
  <c r="I7" i="6"/>
  <c r="I6" i="6"/>
  <c r="I5" i="6"/>
  <c r="I4" i="6"/>
  <c r="I3" i="6"/>
  <c r="H8" i="6"/>
  <c r="H7" i="6"/>
  <c r="I36" i="6" l="1"/>
  <c r="H35" i="6"/>
  <c r="H6" i="6"/>
  <c r="H5" i="6"/>
  <c r="H4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7" i="5"/>
  <c r="E7" i="5" s="1"/>
  <c r="B6" i="5"/>
  <c r="B5" i="5"/>
  <c r="B4" i="5"/>
  <c r="B3" i="5"/>
  <c r="B8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5" l="1"/>
  <c r="H8" i="5" s="1"/>
  <c r="G10" i="5"/>
  <c r="G8" i="5"/>
  <c r="H7" i="5"/>
  <c r="H9" i="5"/>
  <c r="G6" i="5"/>
  <c r="H10" i="5"/>
  <c r="G7" i="5"/>
  <c r="G9" i="5"/>
  <c r="E2" i="5"/>
  <c r="F2" i="5" s="1"/>
  <c r="E6" i="5"/>
  <c r="H6" i="5" s="1"/>
  <c r="F10" i="5"/>
  <c r="E13" i="5"/>
  <c r="G13" i="5" s="1"/>
  <c r="E5" i="5"/>
  <c r="G5" i="5" s="1"/>
  <c r="F9" i="5"/>
  <c r="E12" i="5"/>
  <c r="F12" i="5" s="1"/>
  <c r="E4" i="5"/>
  <c r="F4" i="5" s="1"/>
  <c r="F8" i="5"/>
  <c r="E11" i="5"/>
  <c r="H11" i="5" s="1"/>
  <c r="E3" i="5"/>
  <c r="H3" i="5" s="1"/>
  <c r="F7" i="5"/>
  <c r="H13" i="5" l="1"/>
  <c r="H5" i="5"/>
  <c r="G2" i="5"/>
  <c r="F5" i="5"/>
  <c r="H12" i="5"/>
  <c r="F11" i="5"/>
  <c r="H4" i="5"/>
  <c r="G12" i="5"/>
  <c r="H2" i="5"/>
  <c r="G4" i="5"/>
  <c r="F3" i="5"/>
  <c r="G11" i="5"/>
  <c r="G3" i="5"/>
  <c r="F13" i="5"/>
  <c r="F6" i="5"/>
</calcChain>
</file>

<file path=xl/sharedStrings.xml><?xml version="1.0" encoding="utf-8"?>
<sst xmlns="http://schemas.openxmlformats.org/spreadsheetml/2006/main" count="28558" uniqueCount="8419">
  <si>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</si>
  <si>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</si>
  <si>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</si>
  <si>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</si>
  <si>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</si>
  <si>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</si>
  <si>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</si>
  <si>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</si>
  <si>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</si>
  <si>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</si>
  <si>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</si>
  <si>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</si>
  <si>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</si>
  <si>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</si>
  <si>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</si>
  <si>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</si>
  <si>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</si>
  <si>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</si>
  <si>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</si>
  <si>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</si>
  <si>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</si>
  <si>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</si>
  <si>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</si>
  <si>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</si>
  <si>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</si>
  <si>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</si>
  <si>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</si>
  <si>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</si>
  <si>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</si>
  <si>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</si>
  <si>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</si>
  <si>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</si>
  <si>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</si>
  <si>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</si>
  <si>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</si>
  <si>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</si>
  <si>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</si>
  <si>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</si>
  <si>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</si>
  <si>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</si>
  <si>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</si>
  <si>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</si>
  <si>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</si>
  <si>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</si>
  <si>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</si>
  <si>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</si>
  <si>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</si>
  <si>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</si>
  <si>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</si>
  <si>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</si>
  <si>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</si>
  <si>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</si>
  <si>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</si>
  <si>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</si>
  <si>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</si>
  <si>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</si>
  <si>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</si>
  <si>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</si>
  <si>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</si>
  <si>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</si>
  <si>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</si>
  <si>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</si>
  <si>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</si>
  <si>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</si>
  <si>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</si>
  <si>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</si>
  <si>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</si>
  <si>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</si>
  <si>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</si>
  <si>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</si>
  <si>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</si>
  <si>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</si>
  <si>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</si>
  <si>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</si>
  <si>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</si>
  <si>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</si>
  <si>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</si>
  <si>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</si>
  <si>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</si>
  <si>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</si>
  <si>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</si>
  <si>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</si>
  <si>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</si>
  <si>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</si>
  <si>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</si>
  <si>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</si>
  <si>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</si>
  <si>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</si>
  <si>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</si>
  <si>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</si>
  <si>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</si>
  <si>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</si>
  <si>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</si>
  <si>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</si>
  <si>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</si>
  <si>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</si>
  <si>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</si>
  <si>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</si>
  <si>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</si>
  <si>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</si>
  <si>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</si>
  <si>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</si>
  <si>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</si>
  <si>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</si>
  <si>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</si>
  <si>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</si>
  <si>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</si>
  <si>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</si>
  <si>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</si>
  <si>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</si>
  <si>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</si>
  <si>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</si>
  <si>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</si>
  <si>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</si>
  <si>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</si>
  <si>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</si>
  <si>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</si>
  <si>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</si>
  <si>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</si>
  <si>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</si>
  <si>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</si>
  <si>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</si>
  <si>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</si>
  <si>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</si>
  <si>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</si>
  <si>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</si>
  <si>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</si>
  <si>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</si>
  <si>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</si>
  <si>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</si>
  <si>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</si>
  <si>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</si>
  <si>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</si>
  <si>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</si>
  <si>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</si>
  <si>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</si>
  <si>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</si>
  <si>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</si>
  <si>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</si>
  <si>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</si>
  <si>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</si>
  <si>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</si>
  <si>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</si>
  <si>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</si>
  <si>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</si>
  <si>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</si>
  <si>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</si>
  <si>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</si>
  <si>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</si>
  <si>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</si>
  <si>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</si>
  <si>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</si>
  <si>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</si>
  <si>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</si>
  <si>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</si>
  <si>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</si>
  <si>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</si>
  <si>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</si>
  <si>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</si>
  <si>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</si>
  <si>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</si>
  <si>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</si>
  <si>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</si>
  <si>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</si>
  <si>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</si>
  <si>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</si>
  <si>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</si>
  <si>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</si>
  <si>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</si>
  <si>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</si>
  <si>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</si>
  <si>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</si>
  <si>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</si>
  <si>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</si>
  <si>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</si>
  <si>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</si>
  <si>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</si>
  <si>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</si>
  <si>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</si>
  <si>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</si>
  <si>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</si>
  <si>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</si>
  <si>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</si>
  <si>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</si>
  <si>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</si>
  <si>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</si>
  <si>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</si>
  <si>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</si>
  <si>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</si>
  <si>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</si>
  <si>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</si>
  <si>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</si>
  <si>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</si>
  <si>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</si>
  <si>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</si>
  <si>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</si>
  <si>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</si>
  <si>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</si>
  <si>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</si>
  <si>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</si>
  <si>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</si>
  <si>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</si>
  <si>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</si>
  <si>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</si>
  <si>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</si>
  <si>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</si>
  <si>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</si>
  <si>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</si>
  <si>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</si>
  <si>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</si>
  <si>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</si>
  <si>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</si>
  <si>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</si>
  <si>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</si>
  <si>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</si>
  <si>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</si>
  <si>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</si>
  <si>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</si>
  <si>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</si>
  <si>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</si>
  <si>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</si>
  <si>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</si>
  <si>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</si>
  <si>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</si>
  <si>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</si>
  <si>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</si>
  <si>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</si>
  <si>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</si>
  <si>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</si>
  <si>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</si>
  <si>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</si>
  <si>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</si>
  <si>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</si>
  <si>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</si>
  <si>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</si>
  <si>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</si>
  <si>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</si>
  <si>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</si>
  <si>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</si>
  <si>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</si>
  <si>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</si>
  <si>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</si>
  <si>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</si>
  <si>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</si>
  <si>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</si>
  <si>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</si>
  <si>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</si>
  <si>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</si>
  <si>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</si>
  <si>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</si>
  <si>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</si>
  <si>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</si>
  <si>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</si>
  <si>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</si>
  <si>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</si>
  <si>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</si>
  <si>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</si>
  <si>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</si>
  <si>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</si>
  <si>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</si>
  <si>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</si>
  <si>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</si>
  <si>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</si>
  <si>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</si>
  <si>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</si>
  <si>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</si>
  <si>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</si>
  <si>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</si>
  <si>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</si>
  <si>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</si>
  <si>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</si>
  <si>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</si>
  <si>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</si>
  <si>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</si>
  <si>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</si>
  <si>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</si>
  <si>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</si>
  <si>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</si>
  <si>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</si>
  <si>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</si>
  <si>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</si>
  <si>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</si>
  <si>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</si>
  <si>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</si>
  <si>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</si>
  <si>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</si>
  <si>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</si>
  <si>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</si>
  <si>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</si>
  <si>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</si>
  <si>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</si>
  <si>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</si>
  <si>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</si>
  <si>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</si>
  <si>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</si>
  <si>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</si>
  <si>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</si>
  <si>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</si>
  <si>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</si>
  <si>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</si>
  <si>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</si>
  <si>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</si>
  <si>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</si>
  <si>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</si>
  <si>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</si>
  <si>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</si>
  <si>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</si>
  <si>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</si>
  <si>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</si>
  <si>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</si>
  <si>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</si>
  <si>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</si>
  <si>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</si>
  <si>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</si>
  <si>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</si>
  <si>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</si>
  <si>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</si>
  <si>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</si>
  <si>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</si>
  <si>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</si>
  <si>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</si>
  <si>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</si>
  <si>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</si>
  <si>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</si>
  <si>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</si>
  <si>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</si>
  <si>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</si>
  <si>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</si>
  <si>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</si>
  <si>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</si>
  <si>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</si>
  <si>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</si>
  <si>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</si>
  <si>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</si>
  <si>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</si>
  <si>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</si>
  <si>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</si>
  <si>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</si>
  <si>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</si>
  <si>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</si>
  <si>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</si>
  <si>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</si>
  <si>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</si>
  <si>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</si>
  <si>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</si>
  <si>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</si>
  <si>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</si>
  <si>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</si>
  <si>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</si>
  <si>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</si>
  <si>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</si>
  <si>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</si>
  <si>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</si>
  <si>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</si>
  <si>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</si>
  <si>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</si>
  <si>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</si>
  <si>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</si>
  <si>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</si>
  <si>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</si>
  <si>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</si>
  <si>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</si>
  <si>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</si>
  <si>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</si>
  <si>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</si>
  <si>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</si>
  <si>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</si>
  <si>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</si>
  <si>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</si>
  <si>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</si>
  <si>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</si>
  <si>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</si>
  <si>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</si>
  <si>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</si>
  <si>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</si>
  <si>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</si>
  <si>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</si>
  <si>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</si>
  <si>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</si>
  <si>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</si>
  <si>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</si>
  <si>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</si>
  <si>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</si>
  <si>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</si>
  <si>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</si>
  <si>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</si>
  <si>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</si>
  <si>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</si>
  <si>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</si>
  <si>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</si>
  <si>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</si>
  <si>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</si>
  <si>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</si>
  <si>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</si>
  <si>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</si>
  <si>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</si>
  <si>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</si>
  <si>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</si>
  <si>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</si>
  <si>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</si>
  <si>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</si>
  <si>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</si>
  <si>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</si>
  <si>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</si>
  <si>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</si>
  <si>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</si>
  <si>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</si>
  <si>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</si>
  <si>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</si>
  <si>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</si>
  <si>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</si>
  <si>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</si>
  <si>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</si>
  <si>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</si>
  <si>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</si>
  <si>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</si>
  <si>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</si>
  <si>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</si>
  <si>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</si>
  <si>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</si>
  <si>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</si>
  <si>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</si>
  <si>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</si>
  <si>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</si>
  <si>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</si>
  <si>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</si>
  <si>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</si>
  <si>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</si>
  <si>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</si>
  <si>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</si>
  <si>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</si>
  <si>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</si>
  <si>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</si>
  <si>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</si>
  <si>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</si>
  <si>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</si>
  <si>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</si>
  <si>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</si>
  <si>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</si>
  <si>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</si>
  <si>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</si>
  <si>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</si>
  <si>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</si>
  <si>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</si>
  <si>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</si>
  <si>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</si>
  <si>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</si>
  <si>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</si>
  <si>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</si>
  <si>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</si>
  <si>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</si>
  <si>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</si>
  <si>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</si>
  <si>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</si>
  <si>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</si>
  <si>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</si>
  <si>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</si>
  <si>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</si>
  <si>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</si>
  <si>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</si>
  <si>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</si>
  <si>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</si>
  <si>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</si>
  <si>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</si>
  <si>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</si>
  <si>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</si>
  <si>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</si>
  <si>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</si>
  <si>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</si>
  <si>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</si>
  <si>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</si>
  <si>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</si>
  <si>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</si>
  <si>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</si>
  <si>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</si>
  <si>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</si>
  <si>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</si>
  <si>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</si>
  <si>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</si>
  <si>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</si>
  <si>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</si>
  <si>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</si>
  <si>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</si>
  <si>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</si>
  <si>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</si>
  <si>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</si>
  <si>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</si>
  <si>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</si>
  <si>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</si>
  <si>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</si>
  <si>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</si>
  <si>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</si>
  <si>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</si>
  <si>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</si>
  <si>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</si>
  <si>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</si>
  <si>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</si>
  <si>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</si>
  <si>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</si>
  <si>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</si>
  <si>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</si>
  <si>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</si>
  <si>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</si>
  <si>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</si>
  <si>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</si>
  <si>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</si>
  <si>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</si>
  <si>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</si>
  <si>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</si>
  <si>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</si>
  <si>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</si>
  <si>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</si>
  <si>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</si>
  <si>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</si>
  <si>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</si>
  <si>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</si>
  <si>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</si>
  <si>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</si>
  <si>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</si>
  <si>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</si>
  <si>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</si>
  <si>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</si>
  <si>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</si>
  <si>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</si>
  <si>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</si>
  <si>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</si>
  <si>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</si>
  <si>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</si>
  <si>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</si>
  <si>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</si>
  <si>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</si>
  <si>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</si>
  <si>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</si>
  <si>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</si>
  <si>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</si>
  <si>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</si>
  <si>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</si>
  <si>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</si>
  <si>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</si>
  <si>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</si>
  <si>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</si>
  <si>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</si>
  <si>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</si>
  <si>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</si>
  <si>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</si>
  <si>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</si>
  <si>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</si>
  <si>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</si>
  <si>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</si>
  <si>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</si>
  <si>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</si>
  <si>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</si>
  <si>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</si>
  <si>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</si>
  <si>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</si>
  <si>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</si>
  <si>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</si>
  <si>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</si>
  <si>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</si>
  <si>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</si>
  <si>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</si>
  <si>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</si>
  <si>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</si>
  <si>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</si>
  <si>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</si>
  <si>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</si>
  <si>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</si>
  <si>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</si>
  <si>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</si>
  <si>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</si>
  <si>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</si>
  <si>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</si>
  <si>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</si>
  <si>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</si>
  <si>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</si>
  <si>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</si>
  <si>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</si>
  <si>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</si>
  <si>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</si>
  <si>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</si>
  <si>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</si>
  <si>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</si>
  <si>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</si>
  <si>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</si>
  <si>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</si>
  <si>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</si>
  <si>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</si>
  <si>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</si>
  <si>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</si>
  <si>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</si>
  <si>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</si>
  <si>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</si>
  <si>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</si>
  <si>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</si>
  <si>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</si>
  <si>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</si>
  <si>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</si>
  <si>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</si>
  <si>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</si>
  <si>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</si>
  <si>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</si>
  <si>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</si>
  <si>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</si>
  <si>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</si>
  <si>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</si>
  <si>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</si>
  <si>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</si>
  <si>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</si>
  <si>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</si>
  <si>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</si>
  <si>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</si>
  <si>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</si>
  <si>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</si>
  <si>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</si>
  <si>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</si>
  <si>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</si>
  <si>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</si>
  <si>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</si>
  <si>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</si>
  <si>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</si>
  <si>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</si>
  <si>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</si>
  <si>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</si>
  <si>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</si>
  <si>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</si>
  <si>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</si>
  <si>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</si>
  <si>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</si>
  <si>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</si>
  <si>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</si>
  <si>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</si>
  <si>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</si>
  <si>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</si>
  <si>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</si>
  <si>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</si>
  <si>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</si>
  <si>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</si>
  <si>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</si>
  <si>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</si>
  <si>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</si>
  <si>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</si>
  <si>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</si>
  <si>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</si>
  <si>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</si>
  <si>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</si>
  <si>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</si>
  <si>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</si>
  <si>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</si>
  <si>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</si>
  <si>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</si>
  <si>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</si>
  <si>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</si>
  <si>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</si>
  <si>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</si>
  <si>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</si>
  <si>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</si>
  <si>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</si>
  <si>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</si>
  <si>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</si>
  <si>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</si>
  <si>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</si>
  <si>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</si>
  <si>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</si>
  <si>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</si>
  <si>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</si>
  <si>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</si>
  <si>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</si>
  <si>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</si>
  <si>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</si>
  <si>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</si>
  <si>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</si>
  <si>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</si>
  <si>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</si>
  <si>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</si>
  <si>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</si>
  <si>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</si>
  <si>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</si>
  <si>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</si>
  <si>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</si>
  <si>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</si>
  <si>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</si>
  <si>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</si>
  <si>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</si>
  <si>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</si>
  <si>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</si>
  <si>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</si>
  <si>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</si>
  <si>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</si>
  <si>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</si>
  <si>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</si>
  <si>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</si>
  <si>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</si>
  <si>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</si>
  <si>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</si>
  <si>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</si>
  <si>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</si>
  <si>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</si>
  <si>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</si>
  <si>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</si>
  <si>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</si>
  <si>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</si>
  <si>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</si>
  <si>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</si>
  <si>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</si>
  <si>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</si>
  <si>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</si>
  <si>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</si>
  <si>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</si>
  <si>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</si>
  <si>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</si>
  <si>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</si>
  <si>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</si>
  <si>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</si>
  <si>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</si>
  <si>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</si>
  <si>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</si>
  <si>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</si>
  <si>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</si>
  <si>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</si>
  <si>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</si>
  <si>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</si>
  <si>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</si>
  <si>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</si>
  <si>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</si>
  <si>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</si>
  <si>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</si>
  <si>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</si>
  <si>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</si>
  <si>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</si>
  <si>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</si>
  <si>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</si>
  <si>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</si>
  <si>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</si>
  <si>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</si>
  <si>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</si>
  <si>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</si>
  <si>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</si>
  <si>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</si>
  <si>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</si>
  <si>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</si>
  <si>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</si>
  <si>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</si>
  <si>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</si>
  <si>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</si>
  <si>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</si>
  <si>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</si>
  <si>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</si>
  <si>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</si>
  <si>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</si>
  <si>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</si>
  <si>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</si>
  <si>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</si>
  <si>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</si>
  <si>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</si>
  <si>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</si>
  <si>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</si>
  <si>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</si>
  <si>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</si>
  <si>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</si>
  <si>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</si>
  <si>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</si>
  <si>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</si>
  <si>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</si>
  <si>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</si>
  <si>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</si>
  <si>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</si>
  <si>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</si>
  <si>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</si>
  <si>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</si>
  <si>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</si>
  <si>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</si>
  <si>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</si>
  <si>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</si>
  <si>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</si>
  <si>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</si>
  <si>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</si>
  <si>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</si>
  <si>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</si>
  <si>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</si>
  <si>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</si>
  <si>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</si>
  <si>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</si>
  <si>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</si>
  <si>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</si>
  <si>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</si>
  <si>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</si>
  <si>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</si>
  <si>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</si>
  <si>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</si>
  <si>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</si>
  <si>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</si>
  <si>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</si>
  <si>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</si>
  <si>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</si>
  <si>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</si>
  <si>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</si>
  <si>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</si>
  <si>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</si>
  <si>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</si>
  <si>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</si>
  <si>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</si>
  <si>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</si>
  <si>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</si>
  <si>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</si>
  <si>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</si>
  <si>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</si>
  <si>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</si>
  <si>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</si>
  <si>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</si>
  <si>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</si>
  <si>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</si>
  <si>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</si>
  <si>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</si>
  <si>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</si>
  <si>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</si>
  <si>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</si>
  <si>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</si>
  <si>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</si>
  <si>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</si>
  <si>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</si>
  <si>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</si>
  <si>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</si>
  <si>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</si>
  <si>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</si>
  <si>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</si>
  <si>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</si>
  <si>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</si>
  <si>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</si>
  <si>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</si>
  <si>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</si>
  <si>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</si>
  <si>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</si>
  <si>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</si>
  <si>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</si>
  <si>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</si>
  <si>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</si>
  <si>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</si>
  <si>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</si>
  <si>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</si>
  <si>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</si>
  <si>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</si>
  <si>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</si>
  <si>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</si>
  <si>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</si>
  <si>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</si>
  <si>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</si>
  <si>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</si>
  <si>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</si>
  <si>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</si>
  <si>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</si>
  <si>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</si>
  <si>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</si>
  <si>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</si>
  <si>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</si>
  <si>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</si>
  <si>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</si>
  <si>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</si>
  <si>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</si>
  <si>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</si>
  <si>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</si>
  <si>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</si>
  <si>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</si>
  <si>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</si>
  <si>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</si>
  <si>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</si>
  <si>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</si>
  <si>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</si>
  <si>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</si>
  <si>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</si>
  <si>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</si>
  <si>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</si>
  <si>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</si>
  <si>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</si>
  <si>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</si>
  <si>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</si>
  <si>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</si>
  <si>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</si>
  <si>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</si>
  <si>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</si>
  <si>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</si>
  <si>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</si>
  <si>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</si>
  <si>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</si>
  <si>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</si>
  <si>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</si>
  <si>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</si>
  <si>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</si>
  <si>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</si>
  <si>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</si>
  <si>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</si>
  <si>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</si>
  <si>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</si>
  <si>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</si>
  <si>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</si>
  <si>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</si>
  <si>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</si>
  <si>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</si>
  <si>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</si>
  <si>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</si>
  <si>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</si>
  <si>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</si>
  <si>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</si>
  <si>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</si>
  <si>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</si>
  <si>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</si>
  <si>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</si>
  <si>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</si>
  <si>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</si>
  <si>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</si>
  <si>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</si>
  <si>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</si>
  <si>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</si>
  <si>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</si>
  <si>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</si>
  <si>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</si>
  <si>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</si>
  <si>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</si>
  <si>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</si>
  <si>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</si>
  <si>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</si>
  <si>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</si>
  <si>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</si>
  <si>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</si>
  <si>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</si>
  <si>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</si>
  <si>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</si>
  <si>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</si>
  <si>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</si>
  <si>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</si>
  <si>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</si>
  <si>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</si>
  <si>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</si>
  <si>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</si>
  <si>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</si>
  <si>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</si>
  <si>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</si>
  <si>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</si>
  <si>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</si>
  <si>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</si>
  <si>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</si>
  <si>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</si>
  <si>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</si>
  <si>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</si>
  <si>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</si>
  <si>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</si>
  <si>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</si>
  <si>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</si>
  <si>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</si>
  <si>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</si>
  <si>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</si>
  <si>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</si>
  <si>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</si>
  <si>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</si>
  <si>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</si>
  <si>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</si>
  <si>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</si>
  <si>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</si>
  <si>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</si>
  <si>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</si>
  <si>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</si>
  <si>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</si>
  <si>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</si>
  <si>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</si>
  <si>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</si>
  <si>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</si>
  <si>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</si>
  <si>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</si>
  <si>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</si>
  <si>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</si>
  <si>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</si>
  <si>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</si>
  <si>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</si>
  <si>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</si>
  <si>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</si>
  <si>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</si>
  <si>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</si>
  <si>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</si>
  <si>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</si>
  <si>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</si>
  <si>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</si>
  <si>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</si>
  <si>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</si>
  <si>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</si>
  <si>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</si>
  <si>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</si>
  <si>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</si>
  <si>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</si>
  <si>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</si>
  <si>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</si>
  <si>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</si>
  <si>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</si>
  <si>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</si>
  <si>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</si>
  <si>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</si>
  <si>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</si>
  <si>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</si>
  <si>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</si>
  <si>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</si>
  <si>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</si>
  <si>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</si>
  <si>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</si>
  <si>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</si>
  <si>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</si>
  <si>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</si>
  <si>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</si>
  <si>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</si>
  <si>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</si>
  <si>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</si>
  <si>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</si>
  <si>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</si>
  <si>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</si>
  <si>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</si>
  <si>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</si>
  <si>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</si>
  <si>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</si>
  <si>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</si>
  <si>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</si>
  <si>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</si>
  <si>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</si>
  <si>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</si>
  <si>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</si>
  <si>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</si>
  <si>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</si>
  <si>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</si>
  <si>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</si>
  <si>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</si>
  <si>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</si>
  <si>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</si>
  <si>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</si>
  <si>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</si>
  <si>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</si>
  <si>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</si>
  <si>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</si>
  <si>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</si>
  <si>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</si>
  <si>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</si>
  <si>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</si>
  <si>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</si>
  <si>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</si>
  <si>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</si>
  <si>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</si>
  <si>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</si>
  <si>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</si>
  <si>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</si>
  <si>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</si>
  <si>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</si>
  <si>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</si>
  <si>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</si>
  <si>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</si>
  <si>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</si>
  <si>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</si>
  <si>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</si>
  <si>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</si>
  <si>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</si>
  <si>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</si>
  <si>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</si>
  <si>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</si>
  <si>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</si>
  <si>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</si>
  <si>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</si>
  <si>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</si>
  <si>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</si>
  <si>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</si>
  <si>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</si>
  <si>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</si>
  <si>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</si>
  <si>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</si>
  <si>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</si>
  <si>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</si>
  <si>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</si>
  <si>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</si>
  <si>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</si>
  <si>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</si>
  <si>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</si>
  <si>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</si>
  <si>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</si>
  <si>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</si>
  <si>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</si>
  <si>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</si>
  <si>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</si>
  <si>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</si>
  <si>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</si>
  <si>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</si>
  <si>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</si>
  <si>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</si>
  <si>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</si>
  <si>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</si>
  <si>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</si>
  <si>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</si>
  <si>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</si>
  <si>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</si>
  <si>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</si>
  <si>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</si>
  <si>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</si>
  <si>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</si>
  <si>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</si>
  <si>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</si>
  <si>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</si>
  <si>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</si>
  <si>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</si>
  <si>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</si>
  <si>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</si>
  <si>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</si>
  <si>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</si>
  <si>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</si>
  <si>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</si>
  <si>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</si>
  <si>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</si>
  <si>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</si>
  <si>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</si>
  <si>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</si>
  <si>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</si>
  <si>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</si>
  <si>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</si>
  <si>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</si>
  <si>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</si>
  <si>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</si>
  <si>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</si>
  <si>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</si>
  <si>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</si>
  <si>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</si>
  <si>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</si>
  <si>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</si>
  <si>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</si>
  <si>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</si>
  <si>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</si>
  <si>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</si>
  <si>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</si>
  <si>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</si>
  <si>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</si>
  <si>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</si>
  <si>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</si>
  <si>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</si>
  <si>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</si>
  <si>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</si>
  <si>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</si>
  <si>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</si>
  <si>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</si>
  <si>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</si>
  <si>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</si>
  <si>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</si>
  <si>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</si>
  <si>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</si>
  <si>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</si>
  <si>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</si>
  <si>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</si>
  <si>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</si>
  <si>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</si>
  <si>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</si>
  <si>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</si>
  <si>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</si>
  <si>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</si>
  <si>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</si>
  <si>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</si>
  <si>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</si>
  <si>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</si>
  <si>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</si>
  <si>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</si>
  <si>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</si>
  <si>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</si>
  <si>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</si>
  <si>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</si>
  <si>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</si>
  <si>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</si>
  <si>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</si>
  <si>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</si>
  <si>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</si>
  <si>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</si>
  <si>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</si>
  <si>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</si>
  <si>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</si>
  <si>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</si>
  <si>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</si>
  <si>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</si>
  <si>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</si>
  <si>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</si>
  <si>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</si>
  <si>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</si>
  <si>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</si>
  <si>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</si>
  <si>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</si>
  <si>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</si>
  <si>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</si>
  <si>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</si>
  <si>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</si>
  <si>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</si>
  <si>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</si>
  <si>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</si>
  <si>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</si>
  <si>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</si>
  <si>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</si>
  <si>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</si>
  <si>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</si>
  <si>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</si>
  <si>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</si>
  <si>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</si>
  <si>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</si>
  <si>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</si>
  <si>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</si>
  <si>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</si>
  <si>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</si>
  <si>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</si>
  <si>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</si>
  <si>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</si>
  <si>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</si>
  <si>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</si>
  <si>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</si>
  <si>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</si>
  <si>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</si>
  <si>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</si>
  <si>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</si>
  <si>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</si>
  <si>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</si>
  <si>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</si>
  <si>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</si>
  <si>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</si>
  <si>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</si>
  <si>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</si>
  <si>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</si>
  <si>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</si>
  <si>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</si>
  <si>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</si>
  <si>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</si>
  <si>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</si>
  <si>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</si>
  <si>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</si>
  <si>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</si>
  <si>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</si>
  <si>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</si>
  <si>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</si>
  <si>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</si>
  <si>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</si>
  <si>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</si>
  <si>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</si>
  <si>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</si>
  <si>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</si>
  <si>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</si>
  <si>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</si>
  <si>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</si>
  <si>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</si>
  <si>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</si>
  <si>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</si>
  <si>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</si>
  <si>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</si>
  <si>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</si>
  <si>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</si>
  <si>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</si>
  <si>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</si>
  <si>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</si>
  <si>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</si>
  <si>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</si>
  <si>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</si>
  <si>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</si>
  <si>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</si>
  <si>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</si>
  <si>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</si>
  <si>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</si>
  <si>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</si>
  <si>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</si>
  <si>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</si>
  <si>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</si>
  <si>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</si>
  <si>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</si>
  <si>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</si>
  <si>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</si>
  <si>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</si>
  <si>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</si>
  <si>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</si>
  <si>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</si>
  <si>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</si>
  <si>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</si>
  <si>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</si>
  <si>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</si>
  <si>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</si>
  <si>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</si>
  <si>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</si>
  <si>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</si>
  <si>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</si>
  <si>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</si>
  <si>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</si>
  <si>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</si>
  <si>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</si>
  <si>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</si>
  <si>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</si>
  <si>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</si>
  <si>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</si>
  <si>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</si>
  <si>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</si>
  <si>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</si>
  <si>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</si>
  <si>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</si>
  <si>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</si>
  <si>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</si>
  <si>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</si>
  <si>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</si>
  <si>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</si>
  <si>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</si>
  <si>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</si>
  <si>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</si>
  <si>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</si>
  <si>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</si>
  <si>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</si>
  <si>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</si>
  <si>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</si>
  <si>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</si>
  <si>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</si>
  <si>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</si>
  <si>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</si>
  <si>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</si>
  <si>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</si>
  <si>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</si>
  <si>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</si>
  <si>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</si>
  <si>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</si>
  <si>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</si>
  <si>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</si>
  <si>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</si>
  <si>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</si>
  <si>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</si>
  <si>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</si>
  <si>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</si>
  <si>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</si>
  <si>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</si>
  <si>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</si>
  <si>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</si>
  <si>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</si>
  <si>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</si>
  <si>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</si>
  <si>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</si>
  <si>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</si>
  <si>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</si>
  <si>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</si>
  <si>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</si>
  <si>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</si>
  <si>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</si>
  <si>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</si>
  <si>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</si>
  <si>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</si>
  <si>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</si>
  <si>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</si>
  <si>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</si>
  <si>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</si>
  <si>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</si>
  <si>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</si>
  <si>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</si>
  <si>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</si>
  <si>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</si>
  <si>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</si>
  <si>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</si>
  <si>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</si>
  <si>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</si>
  <si>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</si>
  <si>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</si>
  <si>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</si>
  <si>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</si>
  <si>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</si>
  <si>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</si>
  <si>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</si>
  <si>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</si>
  <si>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</si>
  <si>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</si>
  <si>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</si>
  <si>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</si>
  <si>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</si>
  <si>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</si>
  <si>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</si>
  <si>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</si>
  <si>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</si>
  <si>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</si>
  <si>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</si>
  <si>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</si>
  <si>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</si>
  <si>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</si>
  <si>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</si>
  <si>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</si>
  <si>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</si>
  <si>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</si>
  <si>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</si>
  <si>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</si>
  <si>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</si>
  <si>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</si>
  <si>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</si>
  <si>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</si>
  <si>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</si>
  <si>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</si>
  <si>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</si>
  <si>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</si>
  <si>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</si>
  <si>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</si>
  <si>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</si>
  <si>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</si>
  <si>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</si>
  <si>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</si>
  <si>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</si>
  <si>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</si>
  <si>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</si>
  <si>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</si>
  <si>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</si>
  <si>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</si>
  <si>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</si>
  <si>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</si>
  <si>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</si>
  <si>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</si>
  <si>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</si>
  <si>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</si>
  <si>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</si>
  <si>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</si>
  <si>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</si>
  <si>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</si>
  <si>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</si>
  <si>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</si>
  <si>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</si>
  <si>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</si>
  <si>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</si>
  <si>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</si>
  <si>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</si>
  <si>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</si>
  <si>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</si>
  <si>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</si>
  <si>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</si>
  <si>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</si>
  <si>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</si>
  <si>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</si>
  <si>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</si>
  <si>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</si>
  <si>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</si>
  <si>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</si>
  <si>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</si>
  <si>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</si>
  <si>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</si>
  <si>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</si>
  <si>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</si>
  <si>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</si>
  <si>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</si>
  <si>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</si>
  <si>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</si>
  <si>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</si>
  <si>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</si>
  <si>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</si>
  <si>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</si>
  <si>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</si>
  <si>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</si>
  <si>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</si>
  <si>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</si>
  <si>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</si>
  <si>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</si>
  <si>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</si>
  <si>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</si>
  <si>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</si>
  <si>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</si>
  <si>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</si>
  <si>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</si>
  <si>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</si>
  <si>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</si>
  <si>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</si>
  <si>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</si>
  <si>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</si>
  <si>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</si>
  <si>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</si>
  <si>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</si>
  <si>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</si>
  <si>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</si>
  <si>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</si>
  <si>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</si>
  <si>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</si>
  <si>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</si>
  <si>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</si>
  <si>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</si>
  <si>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</si>
  <si>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</si>
  <si>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</si>
  <si>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</si>
  <si>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</si>
  <si>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</si>
  <si>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</si>
  <si>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</si>
  <si>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</si>
  <si>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</si>
  <si>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</si>
  <si>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</si>
  <si>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</si>
  <si>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</si>
  <si>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</si>
  <si>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</si>
  <si>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</si>
  <si>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</si>
  <si>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</si>
  <si>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</si>
  <si>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</si>
  <si>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</si>
  <si>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</si>
  <si>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</si>
  <si>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</si>
  <si>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</si>
  <si>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</si>
  <si>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</si>
  <si>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</si>
  <si>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</si>
  <si>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</si>
  <si>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</si>
  <si>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</si>
  <si>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</si>
  <si>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</si>
  <si>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</si>
  <si>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</si>
  <si>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</si>
  <si>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</si>
  <si>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</si>
  <si>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</si>
  <si>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</si>
  <si>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</si>
  <si>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</si>
  <si>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</si>
  <si>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</si>
  <si>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</si>
  <si>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</si>
  <si>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</si>
  <si>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</si>
  <si>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</si>
  <si>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</si>
  <si>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</si>
  <si>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</si>
  <si>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</si>
  <si>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</si>
  <si>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</si>
  <si>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</si>
  <si>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</si>
  <si>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</si>
  <si>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</si>
  <si>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</si>
  <si>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</si>
  <si>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</si>
  <si>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</si>
  <si>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</si>
  <si>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</si>
  <si>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</si>
  <si>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</si>
  <si>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</si>
  <si>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</si>
  <si>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</si>
  <si>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</si>
  <si>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</si>
  <si>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</si>
  <si>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</si>
  <si>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</si>
  <si>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</si>
  <si>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</si>
  <si>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</si>
  <si>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</si>
  <si>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</si>
  <si>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</si>
  <si>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</si>
  <si>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</si>
  <si>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</si>
  <si>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</si>
  <si>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</si>
  <si>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</si>
  <si>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</si>
  <si>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</si>
  <si>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</si>
  <si>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</si>
  <si>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</si>
  <si>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</si>
  <si>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</si>
  <si>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</si>
  <si>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</si>
  <si>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</si>
  <si>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</si>
  <si>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</si>
  <si>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</si>
  <si>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</si>
  <si>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</si>
  <si>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</si>
  <si>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</si>
  <si>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</si>
  <si>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</si>
  <si>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</si>
  <si>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</si>
  <si>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</si>
  <si>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</si>
  <si>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</si>
  <si>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</si>
  <si>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</si>
  <si>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</si>
  <si>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</si>
  <si>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</si>
  <si>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</si>
  <si>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</si>
  <si>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</si>
  <si>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</si>
  <si>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</si>
  <si>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</si>
  <si>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</si>
  <si>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</si>
  <si>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</si>
  <si>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</si>
  <si>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</si>
  <si>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</si>
  <si>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</si>
  <si>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</si>
  <si>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</si>
  <si>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</si>
  <si>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</si>
  <si>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</si>
  <si>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</si>
  <si>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</si>
  <si>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</si>
  <si>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</si>
  <si>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</si>
  <si>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</si>
  <si>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</si>
  <si>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</si>
  <si>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</si>
  <si>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</si>
  <si>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</si>
  <si>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</si>
  <si>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</si>
  <si>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</si>
  <si>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</si>
  <si>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</si>
  <si>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</si>
  <si>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</si>
  <si>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</si>
  <si>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</si>
  <si>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</si>
  <si>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</si>
  <si>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</si>
  <si>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</si>
  <si>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</si>
  <si>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</si>
  <si>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</si>
  <si>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</si>
  <si>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</si>
  <si>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</si>
  <si>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</si>
  <si>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</si>
  <si>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</si>
  <si>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</si>
  <si>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</si>
  <si>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</si>
  <si>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</si>
  <si>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</si>
  <si>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</si>
  <si>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</si>
  <si>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</si>
  <si>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</si>
  <si>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</si>
  <si>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</si>
  <si>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</si>
  <si>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</si>
  <si>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</si>
  <si>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</si>
  <si>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</si>
  <si>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</si>
  <si>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</si>
  <si>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</si>
  <si>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</si>
  <si>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</si>
  <si>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</si>
  <si>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</si>
  <si>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</si>
  <si>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</si>
  <si>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</si>
  <si>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</si>
  <si>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</si>
  <si>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</si>
  <si>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</si>
  <si>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</si>
  <si>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</si>
  <si>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</si>
  <si>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</si>
  <si>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</si>
  <si>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</si>
  <si>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</si>
  <si>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</si>
  <si>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</si>
  <si>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</si>
  <si>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</si>
  <si>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</si>
  <si>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</si>
  <si>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</si>
  <si>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</si>
  <si>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</si>
  <si>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</si>
  <si>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</si>
  <si>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</si>
  <si>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</si>
  <si>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</si>
  <si>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</si>
  <si>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</si>
  <si>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</si>
  <si>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</si>
  <si>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</si>
  <si>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</si>
  <si>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</si>
  <si>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</si>
  <si>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</si>
  <si>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</si>
  <si>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</si>
  <si>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</si>
  <si>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</si>
  <si>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</si>
  <si>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</si>
  <si>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</si>
  <si>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</si>
  <si>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</si>
  <si>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</si>
  <si>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</si>
  <si>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</si>
  <si>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</si>
  <si>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</si>
  <si>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</si>
  <si>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</si>
  <si>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</si>
  <si>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</si>
  <si>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</si>
  <si>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</si>
  <si>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</si>
  <si>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</si>
  <si>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</si>
  <si>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</si>
  <si>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</si>
  <si>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</si>
  <si>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</si>
  <si>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</si>
  <si>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</si>
  <si>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</si>
  <si>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</si>
  <si>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</si>
  <si>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</si>
  <si>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</si>
  <si>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</si>
  <si>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</si>
  <si>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</si>
  <si>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</si>
  <si>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</si>
  <si>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</si>
  <si>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</si>
  <si>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</si>
  <si>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</si>
  <si>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</si>
  <si>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</si>
  <si>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</si>
  <si>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</si>
  <si>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</si>
  <si>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</si>
  <si>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</si>
  <si>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</si>
  <si>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</si>
  <si>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</si>
  <si>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</si>
  <si>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</si>
  <si>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</si>
  <si>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</si>
  <si>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</si>
  <si>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</si>
  <si>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</si>
  <si>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</si>
  <si>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</si>
  <si>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</si>
  <si>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</si>
  <si>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</si>
  <si>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</si>
  <si>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</si>
  <si>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</si>
  <si>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</si>
  <si>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</si>
  <si>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</si>
  <si>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</si>
  <si>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</si>
  <si>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</si>
  <si>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</si>
  <si>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</si>
  <si>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</si>
  <si>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</si>
  <si>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</si>
  <si>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</si>
  <si>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</si>
  <si>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</si>
  <si>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</si>
  <si>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</si>
  <si>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</si>
  <si>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</si>
  <si>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</si>
  <si>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</si>
  <si>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</si>
  <si>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</si>
  <si>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</si>
  <si>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</si>
  <si>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</si>
  <si>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</si>
  <si>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</si>
  <si>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</si>
  <si>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</si>
  <si>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</si>
  <si>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</si>
  <si>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</si>
  <si>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</si>
  <si>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</si>
  <si>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</si>
  <si>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</si>
  <si>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</si>
  <si>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</si>
  <si>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</si>
  <si>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</si>
  <si>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</si>
  <si>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</si>
  <si>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</si>
  <si>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</si>
  <si>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</si>
  <si>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</si>
  <si>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</si>
  <si>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</si>
  <si>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</si>
  <si>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</si>
  <si>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</si>
  <si>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</si>
  <si>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</si>
  <si>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</si>
  <si>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</si>
  <si>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</si>
  <si>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</si>
  <si>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</si>
  <si>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</si>
  <si>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</si>
  <si>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</si>
  <si>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</si>
  <si>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</si>
  <si>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</si>
  <si>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</si>
  <si>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</si>
  <si>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</si>
  <si>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</si>
  <si>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</si>
  <si>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</si>
  <si>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</si>
  <si>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</si>
  <si>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</si>
  <si>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</si>
  <si>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</si>
  <si>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</si>
  <si>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</si>
  <si>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</si>
  <si>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</si>
  <si>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</si>
  <si>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</si>
  <si>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</si>
  <si>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</si>
  <si>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</si>
  <si>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</si>
  <si>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</si>
  <si>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</si>
  <si>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</si>
  <si>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</si>
  <si>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</si>
  <si>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</si>
  <si>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</si>
  <si>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</si>
  <si>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</si>
  <si>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</si>
  <si>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</si>
  <si>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</si>
  <si>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</si>
  <si>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</si>
  <si>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</si>
  <si>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</si>
  <si>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</si>
  <si>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</si>
  <si>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</si>
  <si>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</si>
  <si>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</si>
  <si>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</si>
  <si>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</si>
  <si>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</si>
  <si>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</si>
  <si>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</si>
  <si>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</si>
  <si>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</si>
  <si>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</si>
  <si>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</si>
  <si>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</si>
  <si>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</si>
  <si>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</si>
  <si>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</si>
  <si>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</si>
  <si>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</si>
  <si>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</si>
  <si>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</si>
  <si>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</si>
  <si>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</si>
  <si>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</si>
  <si>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</si>
  <si>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</si>
  <si>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</si>
  <si>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</si>
  <si>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</si>
  <si>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</si>
  <si>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</si>
  <si>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</si>
  <si>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</si>
  <si>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</si>
  <si>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</si>
  <si>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</si>
  <si>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</si>
  <si>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</si>
  <si>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</si>
  <si>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</si>
  <si>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</si>
  <si>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</si>
  <si>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</si>
  <si>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</si>
  <si>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</si>
  <si>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</si>
  <si>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</si>
  <si>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</si>
  <si>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</si>
  <si>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</si>
  <si>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</si>
  <si>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</si>
  <si>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</si>
  <si>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</si>
  <si>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</si>
  <si>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</si>
  <si>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</si>
  <si>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</si>
  <si>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</si>
  <si>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</si>
  <si>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</si>
  <si>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</si>
  <si>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</si>
  <si>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</si>
  <si>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</si>
  <si>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</si>
  <si>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</si>
  <si>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</si>
  <si>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</si>
  <si>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</si>
  <si>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</si>
  <si>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</si>
  <si>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</si>
  <si>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</si>
  <si>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</si>
  <si>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</si>
  <si>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</si>
  <si>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</si>
  <si>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</si>
  <si>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</si>
  <si>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</si>
  <si>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</si>
  <si>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</si>
  <si>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</si>
  <si>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</si>
  <si>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</si>
  <si>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</si>
  <si>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</si>
  <si>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</si>
  <si>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</si>
  <si>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</si>
  <si>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</si>
  <si>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</si>
  <si>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</si>
  <si>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</si>
  <si>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</si>
  <si>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</si>
  <si>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</si>
  <si>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</si>
  <si>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</si>
  <si>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</si>
  <si>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</si>
  <si>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</si>
  <si>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</si>
  <si>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</si>
  <si>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</si>
  <si>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</si>
  <si>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</si>
  <si>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</si>
  <si>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</si>
  <si>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</si>
  <si>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</si>
  <si>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</si>
  <si>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</si>
  <si>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</si>
  <si>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</si>
  <si>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</si>
  <si>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</si>
  <si>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</si>
  <si>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</si>
  <si>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</si>
  <si>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</si>
  <si>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</si>
  <si>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</si>
  <si>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</si>
  <si>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</si>
  <si>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</si>
  <si>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</si>
  <si>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</si>
  <si>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</si>
  <si>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</si>
  <si>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</si>
  <si>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</si>
  <si>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</si>
  <si>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</si>
  <si>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</si>
  <si>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</si>
  <si>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</si>
  <si>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</si>
  <si>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</si>
  <si>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</si>
  <si>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</si>
  <si>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</si>
  <si>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</si>
  <si>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</si>
  <si>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</si>
  <si>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</si>
  <si>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</si>
  <si>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</si>
  <si>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</si>
  <si>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</si>
  <si>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</si>
  <si>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</si>
  <si>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</si>
  <si>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</si>
  <si>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</si>
  <si>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</si>
  <si>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</si>
  <si>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</si>
  <si>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</si>
  <si>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</si>
  <si>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</si>
  <si>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</si>
  <si>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</si>
  <si>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</si>
  <si>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</si>
  <si>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</si>
  <si>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</si>
  <si>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</si>
  <si>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</si>
  <si>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</si>
  <si>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</si>
  <si>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</si>
  <si>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</si>
  <si>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</si>
  <si>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</si>
  <si>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</si>
  <si>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</si>
  <si>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</si>
  <si>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</si>
  <si>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</si>
  <si>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</si>
  <si>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</si>
  <si>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</si>
  <si>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</si>
  <si>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</si>
  <si>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</si>
  <si>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</si>
  <si>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</si>
  <si>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</si>
  <si>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</si>
  <si>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</si>
  <si>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</si>
  <si>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</si>
  <si>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</si>
  <si>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</si>
  <si>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</si>
  <si>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</si>
  <si>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</si>
  <si>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</si>
  <si>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</si>
  <si>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</si>
  <si>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</si>
  <si>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</si>
  <si>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</si>
  <si>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</si>
  <si>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</si>
  <si>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</si>
  <si>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</si>
  <si>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</si>
  <si>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</si>
  <si>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</si>
  <si>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</si>
  <si>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</si>
  <si>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</si>
  <si>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</si>
  <si>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</si>
  <si>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</si>
  <si>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</si>
  <si>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</si>
  <si>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</si>
  <si>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</si>
  <si>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</si>
  <si>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</si>
  <si>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</si>
  <si>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</si>
  <si>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</si>
  <si>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</si>
  <si>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</si>
  <si>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</si>
  <si>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</si>
  <si>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</si>
  <si>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</si>
  <si>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</si>
  <si>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</si>
  <si>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</si>
  <si>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</si>
  <si>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</si>
  <si>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</si>
  <si>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</si>
  <si>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</si>
  <si>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</si>
  <si>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</si>
  <si>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</si>
  <si>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</si>
  <si>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</si>
  <si>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</si>
  <si>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</si>
  <si>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</si>
  <si>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</si>
  <si>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</si>
  <si>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</si>
  <si>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</si>
  <si>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</si>
  <si>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</si>
  <si>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</si>
  <si>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</si>
  <si>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</si>
  <si>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</si>
  <si>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</si>
  <si>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</si>
  <si>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</si>
  <si>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</si>
  <si>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</si>
  <si>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</si>
  <si>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</si>
  <si>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</si>
  <si>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</si>
  <si>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</si>
  <si>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</si>
  <si>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</si>
  <si>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</si>
  <si>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</si>
  <si>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</si>
  <si>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</si>
  <si>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</si>
  <si>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</si>
  <si>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</si>
  <si>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</si>
  <si>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</si>
  <si>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</si>
  <si>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</si>
  <si>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</si>
  <si>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</si>
  <si>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</si>
  <si>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</si>
  <si>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</si>
  <si>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</si>
  <si>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</si>
  <si>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</si>
  <si>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</si>
  <si>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</si>
  <si>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</si>
  <si>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</si>
  <si>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</si>
  <si>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</si>
  <si>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</si>
  <si>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</si>
  <si>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</si>
  <si>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</si>
  <si>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</si>
  <si>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</si>
  <si>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</si>
  <si>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</si>
  <si>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</si>
  <si>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</si>
  <si>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</si>
  <si>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</si>
  <si>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</si>
  <si>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</si>
  <si>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</si>
  <si>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</si>
  <si>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</si>
  <si>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</si>
  <si>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</si>
  <si>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</si>
  <si>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</si>
  <si>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</si>
  <si>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</si>
  <si>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</si>
  <si>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</si>
  <si>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</si>
  <si>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</si>
  <si>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</si>
  <si>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</si>
  <si>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</si>
  <si>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</si>
  <si>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</si>
  <si>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</si>
  <si>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</si>
  <si>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</si>
  <si>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</si>
  <si>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</si>
  <si>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</si>
  <si>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</si>
  <si>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</si>
  <si>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</si>
  <si>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</si>
  <si>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</si>
  <si>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</si>
  <si>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</si>
  <si>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</si>
  <si>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</si>
  <si>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</si>
  <si>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</si>
  <si>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</si>
  <si>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</si>
  <si>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</si>
  <si>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</si>
  <si>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</si>
  <si>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</si>
  <si>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</si>
  <si>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</si>
  <si>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</si>
  <si>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</si>
  <si>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</si>
  <si>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</si>
  <si>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</si>
  <si>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</si>
  <si>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</si>
  <si>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</si>
  <si>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</si>
  <si>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</si>
  <si>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</si>
  <si>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</si>
  <si>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</si>
  <si>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</si>
  <si>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</si>
  <si>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</si>
  <si>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</si>
  <si>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</si>
  <si>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</si>
  <si>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</si>
  <si>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</si>
  <si>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</si>
  <si>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</si>
  <si>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</si>
  <si>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</si>
  <si>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</si>
  <si>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</si>
  <si>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</si>
  <si>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</si>
  <si>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</si>
  <si>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</si>
  <si>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</si>
  <si>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</si>
  <si>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</si>
  <si>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</si>
  <si>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</si>
  <si>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</si>
  <si>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</si>
  <si>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</si>
  <si>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</si>
  <si>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</si>
  <si>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</si>
  <si>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</si>
  <si>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</si>
  <si>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</si>
  <si>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</si>
  <si>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</si>
  <si>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</si>
  <si>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</si>
  <si>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</si>
  <si>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</si>
  <si>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</si>
  <si>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</si>
  <si>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</si>
  <si>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</si>
  <si>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</si>
  <si>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</si>
  <si>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</si>
  <si>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</si>
  <si>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</si>
  <si>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</si>
  <si>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</si>
  <si>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</si>
  <si>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</si>
  <si>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</si>
  <si>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</si>
  <si>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</si>
  <si>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</si>
  <si>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</si>
  <si>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</si>
  <si>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</si>
  <si>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</si>
  <si>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</si>
  <si>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</si>
  <si>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</si>
  <si>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</si>
  <si>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</si>
  <si>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</si>
  <si>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</si>
  <si>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</si>
  <si>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</si>
  <si>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</si>
  <si>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</si>
  <si>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</si>
  <si>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</si>
  <si>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</si>
  <si>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</si>
  <si>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</si>
  <si>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</si>
  <si>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</si>
  <si>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</si>
  <si>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</si>
  <si>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</si>
  <si>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</si>
  <si>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</si>
  <si>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</si>
  <si>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</si>
  <si>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</si>
  <si>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</si>
  <si>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</si>
  <si>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</si>
  <si>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</si>
  <si>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</si>
  <si>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</si>
  <si>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</si>
  <si>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</si>
  <si>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</si>
  <si>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</si>
  <si>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</si>
  <si>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</si>
  <si>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</si>
  <si>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</si>
  <si>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</si>
  <si>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</si>
  <si>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</si>
  <si>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</si>
  <si>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</si>
  <si>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</si>
  <si>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</si>
  <si>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</si>
  <si>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</si>
  <si>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</si>
  <si>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</si>
  <si>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</si>
  <si>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</si>
  <si>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</si>
  <si>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</si>
  <si>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</si>
  <si>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</si>
  <si>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</si>
  <si>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</si>
  <si>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</si>
  <si>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</si>
  <si>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</si>
  <si>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</si>
  <si>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</si>
  <si>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</si>
  <si>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</si>
  <si>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</si>
  <si>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</si>
  <si>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</si>
  <si>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</si>
  <si>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</si>
  <si>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</si>
  <si>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</si>
  <si>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</si>
  <si>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</si>
  <si>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</si>
  <si>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</si>
  <si>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</si>
  <si>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</si>
  <si>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</si>
  <si>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</si>
  <si>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</si>
  <si>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</si>
  <si>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</si>
  <si>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</si>
  <si>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</si>
  <si>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</si>
  <si>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</si>
  <si>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</si>
  <si>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</si>
  <si>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</si>
  <si>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</si>
  <si>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</si>
  <si>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</si>
  <si>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</si>
  <si>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</si>
  <si>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</si>
  <si>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</si>
  <si>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</si>
  <si>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</si>
  <si>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</si>
  <si>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</si>
  <si>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</si>
  <si>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</si>
  <si>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</si>
  <si>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</si>
  <si>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</si>
  <si>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</si>
  <si>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</si>
  <si>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</si>
  <si>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</si>
  <si>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</si>
  <si>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</si>
  <si>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</si>
  <si>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</si>
  <si>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</si>
  <si>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</si>
  <si>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</si>
  <si>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</si>
  <si>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</si>
  <si>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</si>
  <si>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</si>
  <si>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</si>
  <si>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</si>
  <si>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</si>
  <si>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</si>
  <si>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</si>
  <si>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</si>
  <si>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</si>
  <si>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</si>
  <si>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</si>
  <si>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</si>
  <si>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</si>
  <si>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</si>
  <si>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</si>
  <si>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</si>
  <si>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</si>
  <si>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</si>
  <si>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</si>
  <si>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</si>
  <si>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</si>
  <si>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</si>
  <si>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</si>
  <si>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</si>
  <si>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</si>
  <si>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</si>
  <si>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</si>
  <si>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</si>
  <si>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</si>
  <si>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</si>
  <si>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</si>
  <si>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</si>
  <si>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</si>
  <si>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</si>
  <si>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</si>
  <si>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</si>
  <si>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</si>
  <si>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</si>
  <si>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</si>
  <si>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</si>
  <si>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</si>
  <si>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</si>
  <si>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</si>
  <si>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</si>
  <si>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</si>
  <si>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</si>
  <si>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</si>
  <si>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</si>
  <si>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</si>
  <si>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</si>
  <si>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</si>
  <si>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</si>
  <si>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</si>
  <si>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</si>
  <si>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</si>
  <si>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</si>
  <si>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</si>
  <si>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</si>
  <si>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</si>
  <si>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</si>
  <si>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</si>
  <si>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</si>
  <si>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</si>
  <si>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</si>
  <si>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</si>
  <si>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</si>
  <si>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</si>
  <si>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</si>
  <si>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</si>
  <si>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</si>
  <si>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</si>
  <si>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</si>
  <si>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</si>
  <si>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</si>
  <si>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</si>
  <si>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</si>
  <si>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</si>
  <si>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</si>
  <si>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</si>
  <si>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</si>
  <si>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</si>
  <si>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</si>
  <si>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</si>
  <si>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</si>
  <si>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</si>
  <si>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</si>
  <si>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</si>
  <si>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</si>
  <si>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</si>
  <si>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</si>
  <si>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</si>
  <si>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</si>
  <si>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</si>
  <si>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</si>
  <si>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</si>
  <si>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</si>
  <si>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</si>
  <si>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</si>
  <si>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</si>
  <si>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</si>
  <si>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</si>
  <si>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</si>
  <si>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</si>
  <si>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</si>
  <si>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</si>
  <si>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</si>
  <si>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</si>
  <si>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</si>
  <si>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</si>
  <si>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</si>
  <si>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</si>
  <si>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</si>
  <si>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</si>
  <si>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</si>
  <si>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</si>
  <si>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</si>
  <si>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</si>
  <si>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</si>
  <si>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</si>
  <si>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</si>
  <si>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</si>
  <si>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</si>
  <si>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</si>
  <si>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</si>
  <si>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</si>
  <si>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</si>
  <si>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</si>
  <si>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</si>
  <si>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</si>
  <si>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</si>
  <si>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</si>
  <si>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</si>
  <si>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</si>
  <si>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</si>
  <si>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</si>
  <si>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</si>
  <si>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</si>
  <si>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</si>
  <si>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</si>
  <si>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</si>
  <si>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</si>
  <si>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</si>
  <si>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</si>
  <si>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</si>
  <si>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</si>
  <si>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</si>
  <si>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</si>
  <si>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</si>
  <si>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</si>
  <si>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</si>
  <si>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</si>
  <si>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</si>
  <si>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</si>
  <si>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</si>
  <si>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</si>
  <si>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</si>
  <si>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</si>
  <si>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</si>
  <si>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</si>
  <si>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</si>
  <si>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</si>
  <si>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</si>
  <si>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</si>
  <si>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</si>
  <si>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</si>
  <si>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</si>
  <si>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</si>
  <si>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</si>
  <si>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</si>
  <si>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</si>
  <si>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</si>
  <si>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</si>
  <si>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</si>
  <si>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</si>
  <si>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</si>
  <si>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</si>
  <si>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</si>
  <si>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</si>
  <si>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</si>
  <si>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</si>
  <si>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</si>
  <si>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</si>
  <si>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</si>
  <si>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</si>
  <si>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</si>
  <si>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</si>
  <si>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</si>
  <si>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</si>
  <si>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</si>
  <si>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</si>
  <si>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</si>
  <si>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</si>
  <si>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</si>
  <si>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</si>
  <si>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</si>
  <si>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</si>
  <si>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</si>
  <si>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</si>
  <si>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</si>
  <si>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</si>
  <si>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</si>
  <si>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</si>
  <si>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</si>
  <si>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</si>
  <si>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</si>
  <si>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</si>
  <si>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</si>
  <si>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</si>
  <si>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</si>
  <si>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</si>
  <si>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</si>
  <si>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</si>
  <si>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</si>
  <si>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</si>
  <si>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</si>
  <si>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</si>
  <si>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</si>
  <si>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</si>
  <si>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</si>
  <si>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</si>
  <si>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</si>
  <si>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</si>
  <si>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</si>
  <si>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</si>
  <si>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</si>
  <si>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</si>
  <si>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</si>
  <si>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</si>
  <si>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</si>
  <si>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</si>
  <si>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</si>
  <si>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</si>
  <si>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</si>
  <si>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</si>
  <si>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</si>
  <si>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</si>
  <si>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</si>
  <si>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</si>
  <si>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</si>
  <si>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</si>
  <si>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</si>
  <si>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</si>
  <si>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</si>
  <si>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</si>
  <si>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</si>
  <si>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</si>
  <si>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</si>
  <si>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</si>
  <si>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</si>
  <si>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</si>
  <si>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</si>
  <si>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</si>
  <si>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</si>
  <si>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</si>
  <si>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</si>
  <si>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</si>
  <si>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</si>
  <si>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</si>
  <si>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</si>
  <si>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</si>
  <si>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</si>
  <si>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</si>
  <si>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</si>
  <si>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</si>
  <si>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</si>
  <si>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</si>
  <si>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</si>
  <si>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</si>
  <si>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</si>
  <si>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</si>
  <si>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</si>
  <si>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</si>
  <si>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</si>
  <si>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</si>
  <si>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</si>
  <si>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</si>
  <si>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</si>
  <si>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</si>
  <si>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</si>
  <si>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</si>
  <si>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</si>
  <si>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</si>
  <si>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</si>
  <si>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</si>
  <si>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</si>
  <si>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</si>
  <si>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</si>
  <si>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</si>
  <si>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</si>
  <si>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</si>
  <si>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</si>
  <si>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</si>
  <si>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</si>
  <si>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</si>
  <si>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</si>
  <si>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</si>
  <si>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</si>
  <si>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</si>
  <si>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</si>
  <si>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</si>
  <si>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</si>
  <si>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</si>
  <si>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</si>
  <si>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</si>
  <si>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</si>
  <si>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</si>
  <si>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</si>
  <si>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</si>
  <si>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</si>
  <si>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</si>
  <si>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</si>
  <si>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</si>
  <si>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</si>
  <si>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</si>
  <si>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</si>
  <si>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</si>
  <si>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</si>
  <si>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</si>
  <si>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</si>
  <si>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</si>
  <si>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</si>
  <si>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</si>
  <si>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</si>
  <si>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</si>
  <si>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</si>
  <si>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</si>
  <si>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</si>
  <si>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</si>
  <si>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</si>
  <si>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</si>
  <si>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</si>
  <si>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</si>
  <si>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</si>
  <si>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</si>
  <si>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</si>
  <si>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</si>
  <si>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</si>
  <si>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</si>
  <si>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</si>
  <si>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</si>
  <si>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</si>
  <si>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</si>
  <si>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</si>
  <si>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</si>
  <si>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</si>
  <si>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</si>
  <si>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</si>
  <si>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</si>
  <si>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</si>
  <si>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</si>
  <si>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</si>
  <si>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</si>
  <si>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</si>
  <si>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</si>
  <si>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</si>
  <si>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</si>
  <si>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</si>
  <si>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</si>
  <si>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</si>
  <si>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</si>
  <si>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</si>
  <si>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</si>
  <si>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</si>
  <si>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</si>
  <si>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</si>
  <si>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</si>
  <si>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</si>
  <si>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</si>
  <si>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</si>
  <si>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</si>
  <si>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</si>
  <si>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</si>
  <si>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</si>
  <si>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</si>
  <si>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</si>
  <si>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</si>
  <si>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</si>
  <si>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</si>
  <si>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</si>
  <si>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</si>
  <si>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</si>
  <si>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</si>
  <si>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</si>
  <si>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</si>
  <si>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</si>
  <si>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</si>
  <si>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</si>
  <si>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</si>
  <si>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</si>
  <si>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</si>
  <si>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</si>
  <si>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</si>
  <si>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</si>
  <si>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</si>
  <si>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</si>
  <si>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</si>
  <si>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</si>
  <si>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</si>
  <si>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</si>
  <si>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</si>
  <si>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</si>
  <si>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</si>
  <si>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</si>
  <si>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</si>
  <si>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</si>
  <si>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</si>
  <si>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</si>
  <si>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</si>
  <si>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</si>
  <si>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</si>
  <si>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</si>
  <si>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</si>
  <si>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</si>
  <si>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</si>
  <si>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</si>
  <si>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</si>
  <si>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</si>
  <si>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</si>
  <si>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</si>
  <si>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</si>
  <si>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</si>
  <si>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</si>
  <si>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</si>
  <si>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</si>
  <si>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</si>
  <si>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</si>
  <si>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</si>
  <si>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</si>
  <si>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</si>
  <si>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</si>
  <si>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</si>
  <si>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</si>
  <si>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</si>
  <si>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</si>
  <si>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</si>
  <si>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</si>
  <si>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</si>
  <si>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</si>
  <si>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</si>
  <si>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</si>
  <si>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</si>
  <si>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</si>
  <si>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</si>
  <si>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</si>
  <si>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</si>
  <si>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</si>
  <si>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</si>
  <si>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</si>
  <si>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</si>
  <si>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</si>
  <si>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</si>
  <si>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</si>
  <si>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</si>
  <si>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</si>
  <si>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</si>
  <si>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</si>
  <si>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</si>
  <si>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</si>
  <si>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</si>
  <si>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</si>
  <si>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</si>
  <si>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</si>
  <si>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</si>
  <si>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</si>
  <si>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</si>
  <si>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</si>
  <si>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</si>
  <si>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</si>
  <si>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</si>
  <si>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</si>
  <si>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</si>
  <si>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</si>
  <si>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</si>
  <si>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</si>
  <si>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</si>
  <si>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</si>
  <si>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</si>
  <si>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</si>
  <si>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</si>
  <si>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</si>
  <si>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</si>
  <si>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</si>
  <si>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</si>
  <si>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</si>
  <si>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</si>
  <si>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</si>
  <si>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</si>
  <si>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</si>
  <si>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</si>
  <si>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</si>
  <si>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</si>
  <si>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</si>
  <si>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</si>
  <si>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</si>
  <si>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</si>
  <si>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</si>
  <si>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</si>
  <si>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</si>
  <si>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</si>
  <si>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</si>
  <si>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</si>
  <si>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</si>
  <si>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</si>
  <si>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</si>
  <si>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</si>
  <si>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</si>
  <si>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</si>
  <si>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</si>
  <si>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</si>
  <si>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</si>
  <si>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</si>
  <si>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</si>
  <si>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</si>
  <si>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</si>
  <si>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</si>
  <si>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</si>
  <si>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</si>
  <si>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</si>
  <si>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</si>
  <si>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</si>
  <si>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</si>
  <si>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</si>
  <si>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</si>
  <si>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</si>
  <si>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</si>
  <si>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</si>
  <si>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</si>
  <si>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</si>
  <si>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</si>
  <si>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</si>
  <si>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</si>
  <si>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</si>
  <si>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</si>
  <si>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</si>
  <si>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</si>
  <si>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</si>
  <si>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</si>
  <si>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</si>
  <si>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</si>
  <si>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</si>
  <si>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</si>
  <si>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</si>
  <si>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</si>
  <si>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</si>
  <si>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</si>
  <si>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</si>
  <si>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</si>
  <si>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</si>
  <si>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</si>
  <si>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</si>
  <si>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</si>
  <si>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</si>
  <si>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</si>
  <si>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</si>
  <si>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</si>
  <si>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</si>
  <si>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</si>
  <si>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</si>
  <si>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</si>
  <si>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</si>
  <si>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</si>
  <si>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</si>
  <si>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</si>
  <si>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</si>
  <si>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</si>
  <si>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</si>
  <si>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</si>
  <si>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</si>
  <si>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</si>
  <si>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</si>
  <si>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</si>
  <si>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</si>
  <si>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</si>
  <si>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</si>
  <si>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</si>
  <si>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</si>
  <si>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</si>
  <si>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</si>
  <si>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</si>
  <si>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</si>
  <si>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</si>
  <si>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</si>
  <si>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</si>
  <si>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</si>
  <si>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</si>
  <si>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</si>
  <si>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</si>
  <si>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</si>
  <si>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</si>
  <si>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</si>
  <si>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</si>
  <si>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</si>
  <si>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</si>
  <si>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</si>
  <si>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</si>
  <si>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</si>
  <si>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</si>
  <si>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</si>
  <si>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</si>
  <si>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</si>
  <si>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</si>
  <si>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</si>
  <si>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</si>
  <si>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</si>
  <si>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</si>
  <si>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</si>
  <si>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</si>
  <si>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</si>
  <si>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</si>
  <si>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</si>
  <si>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</si>
  <si>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</si>
  <si>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</si>
  <si>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</si>
  <si>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</si>
  <si>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</si>
  <si>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</si>
  <si>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</si>
  <si>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</si>
  <si>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</si>
  <si>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</si>
  <si>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</si>
  <si>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</si>
  <si>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</si>
  <si>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</si>
  <si>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</si>
  <si>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</si>
  <si>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</si>
  <si>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</si>
  <si>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</si>
  <si>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</si>
  <si>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</si>
  <si>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</si>
  <si>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</si>
  <si>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</si>
  <si>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</si>
  <si>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</si>
  <si>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</si>
  <si>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</si>
  <si>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</si>
  <si>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</si>
  <si>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</si>
  <si>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</si>
  <si>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</si>
  <si>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</si>
  <si>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</si>
  <si>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</si>
  <si>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</si>
  <si>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</si>
  <si>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</si>
  <si>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</si>
  <si>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</si>
  <si>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</si>
  <si>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</si>
  <si>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</si>
  <si>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</si>
  <si>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</si>
  <si>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</si>
  <si>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</si>
  <si>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</si>
  <si>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</si>
  <si>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</si>
  <si>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</si>
  <si>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</si>
  <si>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</si>
  <si>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</si>
  <si>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</si>
  <si>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</si>
  <si>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</si>
  <si>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</si>
  <si>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</si>
  <si>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</si>
  <si>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</si>
  <si>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</si>
  <si>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</si>
  <si>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</si>
  <si>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</si>
  <si>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</si>
  <si>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</si>
  <si>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</si>
  <si>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</si>
  <si>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</si>
  <si>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</si>
  <si>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</si>
  <si>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</si>
  <si>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</si>
  <si>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</si>
  <si>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</si>
  <si>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</si>
  <si>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</si>
  <si>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</si>
  <si>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</si>
  <si>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</si>
  <si>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</si>
  <si>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</si>
  <si>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</si>
  <si>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</si>
  <si>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</si>
  <si>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</si>
  <si>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</si>
  <si>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</si>
  <si>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</si>
  <si>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</si>
  <si>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</si>
  <si>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</si>
  <si>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</si>
  <si>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</si>
  <si>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</si>
  <si>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</si>
  <si>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</si>
  <si>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</si>
  <si>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</si>
  <si>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</si>
  <si>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</si>
  <si>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</si>
  <si>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</si>
  <si>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</si>
  <si>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</si>
  <si>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</si>
  <si>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</si>
  <si>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</si>
  <si>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</si>
  <si>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</si>
  <si>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</si>
  <si>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</si>
  <si>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</si>
  <si>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</si>
  <si>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</si>
  <si>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</si>
  <si>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</si>
  <si>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</si>
  <si>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</si>
  <si>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</si>
  <si>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</si>
  <si>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</si>
  <si>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</si>
  <si>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</si>
  <si>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</si>
  <si>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</si>
  <si>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</si>
  <si>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</si>
  <si>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</si>
  <si>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</si>
  <si>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</si>
  <si>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</si>
  <si>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</si>
  <si>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</si>
  <si>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</si>
  <si>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</si>
  <si>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</si>
  <si>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</si>
  <si>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</si>
  <si>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</si>
  <si>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</si>
  <si>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</si>
  <si>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</si>
  <si>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</si>
  <si>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</si>
  <si>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</si>
  <si>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</si>
  <si>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</si>
  <si>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</si>
  <si>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</si>
  <si>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</si>
  <si>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</si>
  <si>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</si>
  <si>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</si>
  <si>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</si>
  <si>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</si>
  <si>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</si>
  <si>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</si>
  <si>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</si>
  <si>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</si>
  <si>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</si>
  <si>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</si>
  <si>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</si>
  <si>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</si>
  <si>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</si>
  <si>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</si>
  <si>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</si>
  <si>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</si>
  <si>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</si>
  <si>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</si>
  <si>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</si>
  <si>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</si>
  <si>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</si>
  <si>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</si>
  <si>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</si>
  <si>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</si>
  <si>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</si>
  <si>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</si>
  <si>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</si>
  <si>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</si>
  <si>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</si>
  <si>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</si>
  <si>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</si>
  <si>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</si>
  <si>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</si>
  <si>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</si>
  <si>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</si>
  <si>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</si>
  <si>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</si>
  <si>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</si>
  <si>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</si>
  <si>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</si>
  <si>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</si>
  <si>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</si>
  <si>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</si>
  <si>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</si>
  <si>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</si>
  <si>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</si>
  <si>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</si>
  <si>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</si>
  <si>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</si>
  <si>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</si>
  <si>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</si>
  <si>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</si>
  <si>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</si>
  <si>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</si>
  <si>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</si>
  <si>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</si>
  <si>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</si>
  <si>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</si>
  <si>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</si>
  <si>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</si>
  <si>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</si>
  <si>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</si>
  <si>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</si>
  <si>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</si>
  <si>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</si>
  <si>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</si>
  <si>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</si>
  <si>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</si>
  <si>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</si>
  <si>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</si>
  <si>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</si>
  <si>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</si>
  <si>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</si>
  <si>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</si>
  <si>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</si>
  <si>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</si>
  <si>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</si>
  <si>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</si>
  <si>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</si>
  <si>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</si>
  <si>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</si>
  <si>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</si>
  <si>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</si>
  <si>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</si>
  <si>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</si>
  <si>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</si>
  <si>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</si>
  <si>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</si>
  <si>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</si>
  <si>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</si>
  <si>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</si>
  <si>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</si>
  <si>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</si>
  <si>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</si>
  <si>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</si>
  <si>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</si>
  <si>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</si>
  <si>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</si>
  <si>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</si>
  <si>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</si>
  <si>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</si>
  <si>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</si>
  <si>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</si>
  <si>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</si>
  <si>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</si>
  <si>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</si>
  <si>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</si>
  <si>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</si>
  <si>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</si>
  <si>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</si>
  <si>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</si>
  <si>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</si>
  <si>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</si>
  <si>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</si>
  <si>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</si>
  <si>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</si>
  <si>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</si>
  <si>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</si>
  <si>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</si>
  <si>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</si>
  <si>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</si>
  <si>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</si>
  <si>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</si>
  <si>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</si>
  <si>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</si>
  <si>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</si>
  <si>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</si>
  <si>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</si>
  <si>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</si>
  <si>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</si>
  <si>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</si>
  <si>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</si>
  <si>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</si>
  <si>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</si>
  <si>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</si>
  <si>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</si>
  <si>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</si>
  <si>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</si>
  <si>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</si>
  <si>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</si>
  <si>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</si>
  <si>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</si>
  <si>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</si>
  <si>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</si>
  <si>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</si>
  <si>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</si>
  <si>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</si>
  <si>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</si>
  <si>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</si>
  <si>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</si>
  <si>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</si>
  <si>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</si>
  <si>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</si>
  <si>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</si>
  <si>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</si>
  <si>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</si>
  <si>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</si>
  <si>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</si>
  <si>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</si>
  <si>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</si>
  <si>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</si>
  <si>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</si>
  <si>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</si>
  <si>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</si>
  <si>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</si>
  <si>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</si>
  <si>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</si>
  <si>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</si>
  <si>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</si>
  <si>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</si>
  <si>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</si>
  <si>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</si>
  <si>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</si>
  <si>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</si>
  <si>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</si>
  <si>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</si>
  <si>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</si>
  <si>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</si>
  <si>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</si>
  <si>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</si>
  <si>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</si>
  <si>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</si>
  <si>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</si>
  <si>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</si>
  <si>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</si>
  <si>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</si>
  <si>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</si>
  <si>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</si>
  <si>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</si>
  <si>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</si>
  <si>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</si>
  <si>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</si>
  <si>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</si>
  <si>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</si>
  <si>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</si>
  <si>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</si>
  <si>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</si>
  <si>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</si>
  <si>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</si>
  <si>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</si>
  <si>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</si>
  <si>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</si>
  <si>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</si>
  <si>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</si>
  <si>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</si>
  <si>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</si>
  <si>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</si>
  <si>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</si>
  <si>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</si>
  <si>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</si>
  <si>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</si>
  <si>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</si>
  <si>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</si>
  <si>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</si>
  <si>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</si>
  <si>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</si>
  <si>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</si>
  <si>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</si>
  <si>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</si>
  <si>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</si>
  <si>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</si>
  <si>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</si>
  <si>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</si>
  <si>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</si>
  <si>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</si>
  <si>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</si>
  <si>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</si>
  <si>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</si>
  <si>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</si>
  <si>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</si>
  <si>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</si>
  <si>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</si>
  <si>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</si>
  <si>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</si>
  <si>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</si>
  <si>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</si>
  <si>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</si>
  <si>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</si>
  <si>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</si>
  <si>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</si>
  <si>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</si>
  <si>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</si>
  <si>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</si>
  <si>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</si>
  <si>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</si>
  <si>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</si>
  <si>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</si>
  <si>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</si>
  <si>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</si>
  <si>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</si>
  <si>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</si>
  <si>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</si>
  <si>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</si>
  <si>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</si>
  <si>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</si>
  <si>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</si>
  <si>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</si>
  <si>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</si>
  <si>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</si>
  <si>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</si>
  <si>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</si>
  <si>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</si>
  <si>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</si>
  <si>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</si>
  <si>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</si>
  <si>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</si>
  <si>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</si>
  <si>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</si>
  <si>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</si>
  <si>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</si>
  <si>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</si>
  <si>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</si>
  <si>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</si>
  <si>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</si>
  <si>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</si>
  <si>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</si>
  <si>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</si>
  <si>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</si>
  <si>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</si>
  <si>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</si>
  <si>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</si>
  <si>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</si>
  <si>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</si>
  <si>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</si>
  <si>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</si>
  <si>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</si>
  <si>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</si>
  <si>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</si>
  <si>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</si>
  <si>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</si>
  <si>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</si>
  <si>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</si>
  <si>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</si>
  <si>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</si>
  <si>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</si>
  <si>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</si>
  <si>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</si>
  <si>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</si>
  <si>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</si>
  <si>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</si>
  <si>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</si>
  <si>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</si>
  <si>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</si>
  <si>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</si>
  <si>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</si>
  <si>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</si>
  <si>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</si>
  <si>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</si>
  <si>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</si>
  <si>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</si>
  <si>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</si>
  <si>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</si>
  <si>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</si>
  <si>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</si>
  <si>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</si>
  <si>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</si>
  <si>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</si>
  <si>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</si>
  <si>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</si>
  <si>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</si>
  <si>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</si>
  <si>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</si>
  <si>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</si>
  <si>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</si>
  <si>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</si>
  <si>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</si>
  <si>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</si>
  <si>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</si>
  <si>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</si>
  <si>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</si>
  <si>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</si>
  <si>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</si>
  <si>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</si>
  <si>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</si>
  <si>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</si>
  <si>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</si>
  <si>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</si>
  <si>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</si>
  <si>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</si>
  <si>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</si>
  <si>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</si>
  <si>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</si>
  <si>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</si>
  <si>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</si>
  <si>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</si>
  <si>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</si>
  <si>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</si>
  <si>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</si>
  <si>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</si>
  <si>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</si>
  <si>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</si>
  <si>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</si>
  <si>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</si>
  <si>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</si>
  <si>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</si>
  <si>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</si>
  <si>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</si>
  <si>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</si>
  <si>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</si>
  <si>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</si>
  <si>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</si>
  <si>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</si>
  <si>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</si>
  <si>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</si>
  <si>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</si>
  <si>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</si>
  <si>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</si>
  <si>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</si>
  <si>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</si>
  <si>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</si>
  <si>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</si>
  <si>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</si>
  <si>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</si>
  <si>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</si>
  <si>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</si>
  <si>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</si>
  <si>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</si>
  <si>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</si>
  <si>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</si>
  <si>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</si>
  <si>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</si>
  <si>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</si>
  <si>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</si>
  <si>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</si>
  <si>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</si>
  <si>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</si>
  <si>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</si>
  <si>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</si>
  <si>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</si>
  <si>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</si>
  <si>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</si>
  <si>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</si>
  <si>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</si>
  <si>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</si>
  <si>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</si>
  <si>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</si>
  <si>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</si>
  <si>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</si>
  <si>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</si>
  <si>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</si>
  <si>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</si>
  <si>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</si>
  <si>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</si>
  <si>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</si>
  <si>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</si>
  <si>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</si>
  <si>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</si>
  <si>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</si>
  <si>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</si>
  <si>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</si>
  <si>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</si>
  <si>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</si>
  <si>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</si>
  <si>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</si>
  <si>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</si>
  <si>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</si>
  <si>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</si>
  <si>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</si>
  <si>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</si>
  <si>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</si>
  <si>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</si>
  <si>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</si>
  <si>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</si>
  <si>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</si>
  <si>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</si>
  <si>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</si>
  <si>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</si>
  <si>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</si>
  <si>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</si>
  <si>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</si>
  <si>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</si>
  <si>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</si>
  <si>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</si>
  <si>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</si>
  <si>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</si>
  <si>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</si>
  <si>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</si>
  <si>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</si>
  <si>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</si>
  <si>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</si>
  <si>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</si>
  <si>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</si>
  <si>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</si>
  <si>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</si>
  <si>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</si>
  <si>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</si>
  <si>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</si>
  <si>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</si>
  <si>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</si>
  <si>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</si>
  <si>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</si>
  <si>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</si>
  <si>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</si>
  <si>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</si>
  <si>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</si>
  <si>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</si>
  <si>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</si>
  <si>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</si>
  <si>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</si>
  <si>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</si>
  <si>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</si>
  <si>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</si>
  <si>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</si>
  <si>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</si>
  <si>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</si>
  <si>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</si>
  <si>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</si>
  <si>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</si>
  <si>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</si>
  <si>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</si>
  <si>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</si>
  <si>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</si>
  <si>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</si>
  <si>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</si>
  <si>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</si>
  <si>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</si>
  <si>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</si>
  <si>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</si>
  <si>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</si>
  <si>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</si>
  <si>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</si>
  <si>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</si>
  <si>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</si>
  <si>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</si>
  <si>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</si>
  <si>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</si>
  <si>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</si>
  <si>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</si>
  <si>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</si>
  <si>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</si>
  <si>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</si>
  <si>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</si>
  <si>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</si>
  <si>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</si>
  <si>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</si>
  <si>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</si>
  <si>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</si>
  <si>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</si>
  <si>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</si>
  <si>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</si>
  <si>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</si>
  <si>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</si>
  <si>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</si>
  <si>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</si>
  <si>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</si>
  <si>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</si>
  <si>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</si>
  <si>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</si>
  <si>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</si>
  <si>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</si>
  <si>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</si>
  <si>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</si>
  <si>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</si>
  <si>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</si>
  <si>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</si>
  <si>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</si>
  <si>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</si>
  <si>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</si>
  <si>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</si>
  <si>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</si>
  <si>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</si>
  <si>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</si>
  <si>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</si>
  <si>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</si>
  <si>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</si>
  <si>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</si>
  <si>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</si>
  <si>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</si>
  <si>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</si>
  <si>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</si>
  <si>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</si>
  <si>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</si>
  <si>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</si>
  <si>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</si>
  <si>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</si>
  <si>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</si>
  <si>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</si>
  <si>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</si>
  <si>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</si>
  <si>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</si>
  <si>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</si>
  <si>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</si>
  <si>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</si>
  <si>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</si>
  <si>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</si>
  <si>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</si>
  <si>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</si>
  <si>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</si>
  <si>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</si>
  <si>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</si>
  <si>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</si>
  <si>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</si>
  <si>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</si>
  <si>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</si>
  <si>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</si>
  <si>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</si>
  <si>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</si>
  <si>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</si>
  <si>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</si>
  <si>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</si>
  <si>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</si>
  <si>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</si>
  <si>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</si>
  <si>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</si>
  <si>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</si>
  <si>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</si>
  <si>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</si>
  <si>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</si>
  <si>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</si>
  <si>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</si>
  <si>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</si>
  <si>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</si>
  <si>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</si>
  <si>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</si>
  <si>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</si>
  <si>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</si>
  <si>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</si>
  <si>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</si>
  <si>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</si>
  <si>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</si>
  <si>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</si>
  <si>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</si>
  <si>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</si>
  <si>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</si>
  <si>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</si>
  <si>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</si>
  <si>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</si>
  <si>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</si>
  <si>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</si>
  <si>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</si>
  <si>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</si>
  <si>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</si>
  <si>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</si>
  <si>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</si>
  <si>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</si>
  <si>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</si>
  <si>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</si>
  <si>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</si>
  <si>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</si>
  <si>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</si>
  <si>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</si>
  <si>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</si>
  <si>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</si>
  <si>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</si>
  <si>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</si>
  <si>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</si>
  <si>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</si>
  <si>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</si>
  <si>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</si>
  <si>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</si>
  <si>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</si>
  <si>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</si>
  <si>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</si>
  <si>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</si>
  <si>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</si>
  <si>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</si>
  <si>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</si>
  <si>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</si>
  <si>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</si>
  <si>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</si>
  <si>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</si>
  <si>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</si>
  <si>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</si>
  <si>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</si>
  <si>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</si>
  <si>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</si>
  <si>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</si>
  <si>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</si>
  <si>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</si>
  <si>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</si>
  <si>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</si>
  <si>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</si>
  <si>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</si>
  <si>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</si>
  <si>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</si>
  <si>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</si>
  <si>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</si>
  <si>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</si>
  <si>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</si>
  <si>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</si>
  <si>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</si>
  <si>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</si>
  <si>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</si>
  <si>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</si>
  <si>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</si>
  <si>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</si>
  <si>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</si>
  <si>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</si>
  <si>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</si>
  <si>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</si>
  <si>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</si>
  <si>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</si>
  <si>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</si>
  <si>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</si>
  <si>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</si>
  <si>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</si>
  <si>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</si>
  <si>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</si>
  <si>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</si>
  <si>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</si>
  <si>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</si>
  <si>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</si>
  <si>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</si>
  <si>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</si>
  <si>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</si>
  <si>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</si>
  <si>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</si>
  <si>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</si>
  <si>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</si>
  <si>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</si>
  <si>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</si>
  <si>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</si>
  <si>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</si>
  <si>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</si>
  <si>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</si>
  <si>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</si>
  <si>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</si>
  <si>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</si>
  <si>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</si>
  <si>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</si>
  <si>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</si>
  <si>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</si>
  <si>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</si>
  <si>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</si>
  <si>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</si>
  <si>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</si>
  <si>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</si>
  <si>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</si>
  <si>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</si>
  <si>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</si>
  <si>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</si>
  <si>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</si>
  <si>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</si>
  <si>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</si>
  <si>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</si>
  <si>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</si>
  <si>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</si>
  <si>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</si>
  <si>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</si>
  <si>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</si>
  <si>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</si>
  <si>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</si>
  <si>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</si>
  <si>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</si>
  <si>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</si>
  <si>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</si>
  <si>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</si>
  <si>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</si>
  <si>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</si>
  <si>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</si>
  <si>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</si>
  <si>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</si>
  <si>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</si>
  <si>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</si>
  <si>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</si>
  <si>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</si>
  <si>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</si>
  <si>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</si>
  <si>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</si>
  <si>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</si>
  <si>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</si>
  <si>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</si>
  <si>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</si>
  <si>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</si>
  <si>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</si>
  <si>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</si>
  <si>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</si>
  <si>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</si>
  <si>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</si>
  <si>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</si>
  <si>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</si>
  <si>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</si>
  <si>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</si>
  <si>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</si>
  <si>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</si>
  <si>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</si>
  <si>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</si>
  <si>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</si>
  <si>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</si>
  <si>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</si>
  <si>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</si>
  <si>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</si>
  <si>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</si>
  <si>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</si>
  <si>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</si>
  <si>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</si>
  <si>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</si>
  <si>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</si>
  <si>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</si>
  <si>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</si>
  <si>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</si>
  <si>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</si>
  <si>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</si>
  <si>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</si>
  <si>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</si>
  <si>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</si>
  <si>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</si>
  <si>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</si>
  <si>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</si>
  <si>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</si>
  <si>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</si>
  <si>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</si>
  <si>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</si>
  <si>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</si>
  <si>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</si>
  <si>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</si>
  <si>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</si>
  <si>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</si>
  <si>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</si>
  <si>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</si>
  <si>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</si>
  <si>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</si>
  <si>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</si>
  <si>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</si>
  <si>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</si>
  <si>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</si>
  <si>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</si>
  <si>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</si>
  <si>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</si>
  <si>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</si>
  <si>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</si>
  <si>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</si>
  <si>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</si>
  <si>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</si>
  <si>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</si>
  <si>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</si>
  <si>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</si>
  <si>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</si>
  <si>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</si>
  <si>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</si>
  <si>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</si>
  <si>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</si>
  <si>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</si>
  <si>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</si>
  <si>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</si>
  <si>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</si>
  <si>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</si>
  <si>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</si>
  <si>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</si>
  <si>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</si>
  <si>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</si>
  <si>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</si>
  <si>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</si>
  <si>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</si>
  <si>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</si>
  <si>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</si>
  <si>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</si>
  <si>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</si>
  <si>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</si>
  <si>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</si>
  <si>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</si>
  <si>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</si>
  <si>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</si>
  <si>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</si>
  <si>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</si>
  <si>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</si>
  <si>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</si>
  <si>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</si>
  <si>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</si>
  <si>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</si>
  <si>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</si>
  <si>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</si>
  <si>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</si>
  <si>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</si>
  <si>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</si>
  <si>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</si>
  <si>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</si>
  <si>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</si>
  <si>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</si>
  <si>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</si>
  <si>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</si>
  <si>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</si>
  <si>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</si>
  <si>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</si>
  <si>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</si>
  <si>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</si>
  <si>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</si>
  <si>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</si>
  <si>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</si>
  <si>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</si>
  <si>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</si>
  <si>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</si>
  <si>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</si>
  <si>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</si>
  <si>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</si>
  <si>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</si>
  <si>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</si>
  <si>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</si>
  <si>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</si>
  <si>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</si>
  <si>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</si>
  <si>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</si>
  <si>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</si>
  <si>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</si>
  <si>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</si>
  <si>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</si>
  <si>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</si>
  <si>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</si>
  <si>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</si>
  <si>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</si>
  <si>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</si>
  <si>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</si>
  <si>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</si>
  <si>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</si>
  <si>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</si>
  <si>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</si>
  <si>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</si>
  <si>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</si>
  <si>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</si>
  <si>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</si>
  <si>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</si>
  <si>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</si>
  <si>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</si>
  <si>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</si>
  <si>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</si>
  <si>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</si>
  <si>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</si>
  <si>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</si>
  <si>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</si>
  <si>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</si>
  <si>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</si>
  <si>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</si>
  <si>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</si>
  <si>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</si>
  <si>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</si>
  <si>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</si>
  <si>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</si>
  <si>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</si>
  <si>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</si>
  <si>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</si>
  <si>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</si>
  <si>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</si>
  <si>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</si>
  <si>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</si>
  <si>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</si>
  <si>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</si>
  <si>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</si>
  <si>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</si>
  <si>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</si>
  <si>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</si>
  <si>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</si>
  <si>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</si>
  <si>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</si>
  <si>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</si>
  <si>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</si>
  <si>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</si>
  <si>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</si>
  <si>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</si>
  <si>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</si>
  <si>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</si>
  <si>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</si>
  <si>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</si>
  <si>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</si>
  <si>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</si>
  <si>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</si>
  <si>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</si>
  <si>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</si>
  <si>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</si>
  <si>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</si>
  <si>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</si>
  <si>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</si>
  <si>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</si>
  <si>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</si>
  <si>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</si>
  <si>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</si>
  <si>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</si>
  <si>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</si>
  <si>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</si>
  <si>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</si>
  <si>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</si>
  <si>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</si>
  <si>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</si>
  <si>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</si>
  <si>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</si>
  <si>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</si>
  <si>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</si>
  <si>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</si>
  <si>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</si>
  <si>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</si>
  <si>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</si>
  <si>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</si>
  <si>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</si>
  <si>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</si>
  <si>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</si>
  <si>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</si>
  <si>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</si>
  <si>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</si>
  <si>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</si>
  <si>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</si>
  <si>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</si>
  <si>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</si>
  <si>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</si>
  <si>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</si>
  <si>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</si>
  <si>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</si>
  <si>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</si>
  <si>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</si>
  <si>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</si>
  <si>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</si>
  <si>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</si>
  <si>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</si>
  <si>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</si>
  <si>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</si>
  <si>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</si>
  <si>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</si>
  <si>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</si>
  <si>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</si>
  <si>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</si>
  <si>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</si>
  <si>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</si>
  <si>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</si>
  <si>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</si>
  <si>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</si>
  <si>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</si>
  <si>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</si>
  <si>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</si>
  <si>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</si>
  <si>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</si>
  <si>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</si>
  <si>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</si>
  <si>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</si>
  <si>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</si>
  <si>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</si>
  <si>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</si>
  <si>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</si>
  <si>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</si>
  <si>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</si>
  <si>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</si>
  <si>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</si>
  <si>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</si>
  <si>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</si>
  <si>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</si>
  <si>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</si>
  <si>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</si>
  <si>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</si>
  <si>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</si>
  <si>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</si>
  <si>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</si>
  <si>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</si>
  <si>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</si>
  <si>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</si>
  <si>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</si>
  <si>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</si>
  <si>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</si>
  <si>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</si>
  <si>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</si>
  <si>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</si>
  <si>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</si>
  <si>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</si>
  <si>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</si>
  <si>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</si>
  <si>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</si>
  <si>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</si>
  <si>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</si>
  <si>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</si>
  <si>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</si>
  <si>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</si>
  <si>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</si>
  <si>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</si>
  <si>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</si>
  <si>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</si>
  <si>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</si>
  <si>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</si>
  <si>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</si>
  <si>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</si>
  <si>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</si>
  <si>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</si>
  <si>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</si>
  <si>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</si>
  <si>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</si>
  <si>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</si>
  <si>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</si>
  <si>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</si>
  <si>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</si>
  <si>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</si>
  <si>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</si>
  <si>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</si>
  <si>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</si>
  <si>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</si>
  <si>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</si>
  <si>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</si>
  <si>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</si>
  <si>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</si>
  <si>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</si>
  <si>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</si>
  <si>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</si>
  <si>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</si>
  <si>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</si>
  <si>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</si>
  <si>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</si>
  <si>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</si>
  <si>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</si>
  <si>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</si>
  <si>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</si>
  <si>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</si>
  <si>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</si>
  <si>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</si>
  <si>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</si>
  <si>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</si>
  <si>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</si>
  <si>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</si>
  <si>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</si>
  <si>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</si>
  <si>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</si>
  <si>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</si>
  <si>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</si>
  <si>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</si>
  <si>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</si>
  <si>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</si>
  <si>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</si>
  <si>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</si>
  <si>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</si>
  <si>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</si>
  <si>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</si>
  <si>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</si>
  <si>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</si>
  <si>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</si>
  <si>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</si>
  <si>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</si>
  <si>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</si>
  <si>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</si>
  <si>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</si>
  <si>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</si>
  <si>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</si>
  <si>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</si>
  <si>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</si>
  <si>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</si>
  <si>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</si>
  <si>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</si>
  <si>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</si>
  <si>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</si>
  <si>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</si>
  <si>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</si>
  <si>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</si>
  <si>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</si>
  <si>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</si>
  <si>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</si>
  <si>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</si>
  <si>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</si>
  <si>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</si>
  <si>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</si>
  <si>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</si>
  <si>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</si>
  <si>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</si>
  <si>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</si>
  <si>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</si>
  <si>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</si>
  <si>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</si>
  <si>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</si>
  <si>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</si>
  <si>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</si>
  <si>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</si>
  <si>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</si>
  <si>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</si>
  <si>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</si>
  <si>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</si>
  <si>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</si>
  <si>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</si>
  <si>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</si>
  <si>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</si>
  <si>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</si>
  <si>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</si>
  <si>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</si>
  <si>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</si>
  <si>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</si>
  <si>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</si>
  <si>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</si>
  <si>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</si>
  <si>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</si>
  <si>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</si>
  <si>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</si>
  <si>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</si>
  <si>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</si>
  <si>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</si>
  <si>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</si>
  <si>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</si>
  <si>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</si>
  <si>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</si>
  <si>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</si>
  <si>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</si>
  <si>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</si>
  <si>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</si>
  <si>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</si>
  <si>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</si>
  <si>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</si>
  <si>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</si>
  <si>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</si>
  <si>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</si>
  <si>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</si>
  <si>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</si>
  <si>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</si>
  <si>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</si>
  <si>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</si>
  <si>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</si>
  <si>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</si>
  <si>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</si>
  <si>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</si>
  <si>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</si>
  <si>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</si>
  <si>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</si>
  <si>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</si>
  <si>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</si>
  <si>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</si>
  <si>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</si>
  <si>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</si>
  <si>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</si>
  <si>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</si>
  <si>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</si>
  <si>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</si>
  <si>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</si>
  <si>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</si>
  <si>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</si>
  <si>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</si>
  <si>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</si>
  <si>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</si>
  <si>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</si>
  <si>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</si>
  <si>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</si>
  <si>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</si>
  <si>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</si>
  <si>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</si>
  <si>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</si>
  <si>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</si>
  <si>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</si>
  <si>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</si>
  <si>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</si>
  <si>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</si>
  <si>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</si>
  <si>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</si>
  <si>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</si>
  <si>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</si>
  <si>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</si>
  <si>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</si>
  <si>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</si>
  <si>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</si>
  <si>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</si>
  <si>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</si>
  <si>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</si>
  <si>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</si>
  <si>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</si>
  <si>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</si>
  <si>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</si>
  <si>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</si>
  <si>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</si>
  <si>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</si>
  <si>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</si>
  <si>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</si>
  <si>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</si>
  <si>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</si>
  <si>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</si>
  <si>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</si>
  <si>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</si>
  <si>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</si>
  <si>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</si>
  <si>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</si>
  <si>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</si>
  <si>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</si>
  <si>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</si>
  <si>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</si>
  <si>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</si>
  <si>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</si>
  <si>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</si>
  <si>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</si>
  <si>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</si>
  <si>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</si>
  <si>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</si>
  <si>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</si>
  <si>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</si>
  <si>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</si>
  <si>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</si>
  <si>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</si>
  <si>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</si>
  <si>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</si>
  <si>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</si>
  <si>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</si>
  <si>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</si>
  <si>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</si>
  <si>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</si>
  <si>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</si>
  <si>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</si>
  <si>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</si>
  <si>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</si>
  <si>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</si>
  <si>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</si>
  <si>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</si>
  <si>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</si>
  <si>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</si>
  <si>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</si>
  <si>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</si>
  <si>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</si>
  <si>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</si>
  <si>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</si>
  <si>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</si>
  <si>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</si>
  <si>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</si>
  <si>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</si>
  <si>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</si>
  <si>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</si>
  <si>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</si>
  <si>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</si>
  <si>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</si>
  <si>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</si>
  <si>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</si>
  <si>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</si>
  <si>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</si>
  <si>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</si>
  <si>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</si>
  <si>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</si>
  <si>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</si>
  <si>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</si>
  <si>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</si>
  <si>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</si>
  <si>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</si>
  <si>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</si>
  <si>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</si>
  <si>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</si>
  <si>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</si>
  <si>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</si>
  <si>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</si>
  <si>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</si>
  <si>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</si>
  <si>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</si>
  <si>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</si>
  <si>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</si>
  <si>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</si>
  <si>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</si>
  <si>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</si>
  <si>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</si>
  <si>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</si>
  <si>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</si>
  <si>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</si>
  <si>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</si>
  <si>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</si>
  <si>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</si>
  <si>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</si>
  <si>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</si>
  <si>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</si>
  <si>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</si>
  <si>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</si>
  <si>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</si>
  <si>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</si>
  <si>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</si>
  <si>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</si>
  <si>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</si>
  <si>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</si>
  <si>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</si>
  <si>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</si>
  <si>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</si>
  <si>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</si>
  <si>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</si>
  <si>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</si>
  <si>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</si>
  <si>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</si>
  <si>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</si>
  <si>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</si>
  <si>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</si>
  <si>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</si>
  <si>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</si>
  <si>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</si>
  <si>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</si>
  <si>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</si>
  <si>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</si>
  <si>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</si>
  <si>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</si>
  <si>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</si>
  <si>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</si>
  <si>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</si>
  <si>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</si>
  <si>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</si>
  <si>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</si>
  <si>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</si>
  <si>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</si>
  <si>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</si>
  <si>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</si>
  <si>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</si>
  <si>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</si>
  <si>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</si>
  <si>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</si>
  <si>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</si>
  <si>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</si>
  <si>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</si>
  <si>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</si>
  <si>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</si>
  <si>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</si>
  <si>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</si>
  <si>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</si>
  <si>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</si>
  <si>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</si>
  <si>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</si>
  <si>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</si>
  <si>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</si>
  <si>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</si>
  <si>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</si>
  <si>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</si>
  <si>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</si>
  <si>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</si>
  <si>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</si>
  <si>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</si>
  <si>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</si>
  <si>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</si>
  <si>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</si>
  <si>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</si>
  <si>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</si>
  <si>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</si>
  <si>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</si>
  <si>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</si>
  <si>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</si>
  <si>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</si>
  <si>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</si>
  <si>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</si>
  <si>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</si>
  <si>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</si>
  <si>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</si>
  <si>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</si>
  <si>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</si>
  <si>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</si>
  <si>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</si>
  <si>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</si>
  <si>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</si>
  <si>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</si>
  <si>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</si>
  <si>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</si>
  <si>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</si>
  <si>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</si>
  <si>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</si>
  <si>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</si>
  <si>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</si>
  <si>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</si>
  <si>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</si>
  <si>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</si>
  <si>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</si>
  <si>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</si>
  <si>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</si>
  <si>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</si>
  <si>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</si>
  <si>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</si>
  <si>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</si>
  <si>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</si>
  <si>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</si>
  <si>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</si>
  <si>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</si>
  <si>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</si>
  <si>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</si>
  <si>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</si>
  <si>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</si>
  <si>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</si>
  <si>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</si>
  <si>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</si>
  <si>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</si>
  <si>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</si>
  <si>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</si>
  <si>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</si>
  <si>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</si>
  <si>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</si>
  <si>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</si>
  <si>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</si>
  <si>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</si>
  <si>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</si>
  <si>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</si>
  <si>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</si>
  <si>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</si>
  <si>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</si>
  <si>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</si>
  <si>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</si>
  <si>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</si>
  <si>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</si>
  <si>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</si>
  <si>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</si>
  <si>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</si>
  <si>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</si>
  <si>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</si>
  <si>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</si>
  <si>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</si>
  <si>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</si>
  <si>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</si>
  <si>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</si>
  <si>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</si>
  <si>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</si>
  <si>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</si>
  <si>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</si>
  <si>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</si>
  <si>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</si>
  <si>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</si>
  <si>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</si>
  <si>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</si>
  <si>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</si>
  <si>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</si>
  <si>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</si>
  <si>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</si>
  <si>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</si>
  <si>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</si>
  <si>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</si>
  <si>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</si>
  <si>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</si>
  <si>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</si>
  <si>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</si>
  <si>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</si>
  <si>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</si>
  <si>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</si>
  <si>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</si>
  <si>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</si>
  <si>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</si>
  <si>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</si>
  <si>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</si>
  <si>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</si>
  <si>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</si>
  <si>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</si>
  <si>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</si>
  <si>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</si>
  <si>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</si>
  <si>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</si>
  <si>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</si>
  <si>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</si>
  <si>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</si>
  <si>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</si>
  <si>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</si>
  <si>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</si>
  <si>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</si>
  <si>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</si>
  <si>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</si>
  <si>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</si>
  <si>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</si>
  <si>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</si>
  <si>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</si>
  <si>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</si>
  <si>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</si>
  <si>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</si>
  <si>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</si>
  <si>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</si>
  <si>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</si>
  <si>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</si>
  <si>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</si>
  <si>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</si>
  <si>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</si>
  <si>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</si>
  <si>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</si>
  <si>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</si>
  <si>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</si>
  <si>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</si>
  <si>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</si>
  <si>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</si>
  <si>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</si>
  <si>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</si>
  <si>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</si>
  <si>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</si>
  <si>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</si>
  <si>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</si>
  <si>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</si>
  <si>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</si>
  <si>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</si>
  <si>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</si>
  <si>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</si>
  <si>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</si>
  <si>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</si>
  <si>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</si>
  <si>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</si>
  <si>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</si>
  <si>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</si>
  <si>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</si>
  <si>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</si>
  <si>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</si>
  <si>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</si>
  <si>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</si>
  <si>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</si>
  <si>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</si>
  <si>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</si>
  <si>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</si>
  <si>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</si>
  <si>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</si>
  <si>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</si>
  <si>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</si>
  <si>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</si>
  <si>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</si>
  <si>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</si>
  <si>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</si>
  <si>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</si>
  <si>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</si>
  <si>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</si>
  <si>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</si>
  <si>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</si>
  <si>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</si>
  <si>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</si>
  <si>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</si>
  <si>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</si>
  <si>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</si>
  <si>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</si>
  <si>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</si>
  <si>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</si>
  <si>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</si>
  <si>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</si>
  <si>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</si>
  <si>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</si>
  <si>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</si>
  <si>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</si>
  <si>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</si>
  <si>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</si>
  <si>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</si>
  <si>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</si>
  <si>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</si>
  <si>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</si>
  <si>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</si>
  <si>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</si>
  <si>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</si>
  <si>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</si>
  <si>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</si>
  <si>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</si>
  <si>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</si>
  <si>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</si>
  <si>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</si>
  <si>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</si>
  <si>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</si>
  <si>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</si>
  <si>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</si>
  <si>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</si>
  <si>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</si>
  <si>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</si>
  <si>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</si>
  <si>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</si>
  <si>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</si>
  <si>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</si>
  <si>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</si>
  <si>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</si>
  <si>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</si>
  <si>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</si>
  <si>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</si>
  <si>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</si>
  <si>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</si>
  <si>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</si>
  <si>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</si>
  <si>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</si>
  <si>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</si>
  <si>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</si>
  <si>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</si>
  <si>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</si>
  <si>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</si>
  <si>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</si>
  <si>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</si>
  <si>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</si>
  <si>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</si>
  <si>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</si>
  <si>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</si>
  <si>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</si>
  <si>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</si>
  <si>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</si>
  <si>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</si>
  <si>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</si>
  <si>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</si>
  <si>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</si>
  <si>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</si>
  <si>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</si>
  <si>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</si>
  <si>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</si>
  <si>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</si>
  <si>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</si>
  <si>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</si>
  <si>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</si>
  <si>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</si>
  <si>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</si>
  <si>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</si>
  <si>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</si>
  <si>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</si>
  <si>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</si>
  <si>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</si>
  <si>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</si>
  <si>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</si>
  <si>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</si>
  <si>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</si>
  <si>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</si>
  <si>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</si>
  <si>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</si>
  <si>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</si>
  <si>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</si>
  <si>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</si>
  <si>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</si>
  <si>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</si>
  <si>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</si>
  <si>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</si>
  <si>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</si>
  <si>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</si>
  <si>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</si>
  <si>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</si>
  <si>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</si>
  <si>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</si>
  <si>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</si>
  <si>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</si>
  <si>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</si>
  <si>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</si>
  <si>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</si>
  <si>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</si>
  <si>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</si>
  <si>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</si>
  <si>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</si>
  <si>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</si>
  <si>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</si>
  <si>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</si>
  <si>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</si>
  <si>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</si>
  <si>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</si>
  <si>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</si>
  <si>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</si>
  <si>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</si>
  <si>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</si>
  <si>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</si>
  <si>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</si>
  <si>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</si>
  <si>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</si>
  <si>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</si>
  <si>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</si>
  <si>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</si>
  <si>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</si>
  <si>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</si>
  <si>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</si>
  <si>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</si>
  <si>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</si>
  <si>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</si>
  <si>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</si>
  <si>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</si>
  <si>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</si>
  <si>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</si>
  <si>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</si>
  <si>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</si>
  <si>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</si>
  <si>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</si>
  <si>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</si>
  <si>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</si>
  <si>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</si>
  <si>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</si>
  <si>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</si>
  <si>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</si>
  <si>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</si>
  <si>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</si>
  <si>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</si>
  <si>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</si>
  <si>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</si>
  <si>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</si>
  <si>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</si>
  <si>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</si>
  <si>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</si>
  <si>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</si>
  <si>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</si>
  <si>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</si>
  <si>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</si>
  <si>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</si>
  <si>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</si>
  <si>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</si>
  <si>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</si>
  <si>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</si>
  <si>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</si>
  <si>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</si>
  <si>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</si>
  <si>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</si>
  <si>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</si>
  <si>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</si>
  <si>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</si>
  <si>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</si>
  <si>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</si>
  <si>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</si>
  <si>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</si>
  <si>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</si>
  <si>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</si>
  <si>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</si>
  <si>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</si>
  <si>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</si>
  <si>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</si>
  <si>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</si>
  <si>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</si>
  <si>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</si>
  <si>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</si>
  <si>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</si>
  <si>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</si>
  <si>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</si>
  <si>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</si>
  <si>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</si>
  <si>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</si>
  <si>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</si>
  <si>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</si>
  <si>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</si>
  <si>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</si>
  <si>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</si>
  <si>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</si>
  <si>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</si>
  <si>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</si>
  <si>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</si>
  <si>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</si>
  <si>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</si>
  <si>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</si>
  <si>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</si>
  <si>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</si>
  <si>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</si>
  <si>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</si>
  <si>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</si>
  <si>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</si>
  <si>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</si>
  <si>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</si>
  <si>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</si>
  <si>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</si>
  <si>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</si>
  <si>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</si>
  <si>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</si>
  <si>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</si>
  <si>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</si>
  <si>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</si>
  <si>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</si>
  <si>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</si>
  <si>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</si>
  <si>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</si>
  <si>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</si>
  <si>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</si>
  <si>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</si>
  <si>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</si>
  <si>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</si>
  <si>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</si>
  <si>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</si>
  <si>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</si>
  <si>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</si>
  <si>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</si>
  <si>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</si>
  <si>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</si>
  <si>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</si>
  <si>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</si>
  <si>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</si>
  <si>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</si>
  <si>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</si>
  <si>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</si>
  <si>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</si>
  <si>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</si>
  <si>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</si>
  <si>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</si>
  <si>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</si>
  <si>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</si>
  <si>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</si>
  <si>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</si>
  <si>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</si>
  <si>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</si>
  <si>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</si>
  <si>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</si>
  <si>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</si>
  <si>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</si>
  <si>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</si>
  <si>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</si>
  <si>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</si>
  <si>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</si>
  <si>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</si>
  <si>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</si>
  <si>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</si>
  <si>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</si>
  <si>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</si>
  <si>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</si>
  <si>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</si>
  <si>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</si>
  <si>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</si>
  <si>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</si>
  <si>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</si>
  <si>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</si>
  <si>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</si>
  <si>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</si>
  <si>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</si>
  <si>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</si>
  <si>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</si>
  <si>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</si>
  <si>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</si>
  <si>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</si>
  <si>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</si>
  <si>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</si>
  <si>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</si>
  <si>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</si>
  <si>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</si>
  <si>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</si>
  <si>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</si>
  <si>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</si>
  <si>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</si>
  <si>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</si>
  <si>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</si>
  <si>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</si>
  <si>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</si>
  <si>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</si>
  <si>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</si>
  <si>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</si>
  <si>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</si>
  <si>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</si>
  <si>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</si>
  <si>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</si>
  <si>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</si>
  <si>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</si>
  <si>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</si>
  <si>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</si>
  <si>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</si>
  <si>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</si>
  <si>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</si>
  <si>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</si>
  <si>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</si>
  <si>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</si>
  <si>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</si>
  <si>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</si>
  <si>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</si>
  <si>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</si>
  <si>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</si>
  <si>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</si>
  <si>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</si>
  <si>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</si>
  <si>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</si>
  <si>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</si>
  <si>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</si>
  <si>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</si>
  <si>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</si>
  <si>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</si>
  <si>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</si>
  <si>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</si>
  <si>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</si>
  <si>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</si>
  <si>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</si>
  <si>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</si>
  <si>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</si>
  <si>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</si>
  <si>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</si>
  <si>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</si>
  <si>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</si>
  <si>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</si>
  <si>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</si>
  <si>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</si>
  <si>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</si>
  <si>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</si>
  <si>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</si>
  <si>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</si>
  <si>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</si>
  <si>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</si>
  <si>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</si>
  <si>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</si>
  <si>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</si>
  <si>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</si>
  <si>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</si>
  <si>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</si>
  <si>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</si>
  <si>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</si>
  <si>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</si>
  <si>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</si>
  <si>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</si>
  <si>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</si>
  <si>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</si>
  <si>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</si>
  <si>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</si>
  <si>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</si>
  <si>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</si>
  <si>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</si>
  <si>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</si>
  <si>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</si>
  <si>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</si>
  <si>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</si>
  <si>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</si>
  <si>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</si>
  <si>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</si>
  <si>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</si>
  <si>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</si>
  <si>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</si>
  <si>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</si>
  <si>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</si>
  <si>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</si>
  <si>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</si>
  <si>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</si>
  <si>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</si>
  <si>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</si>
  <si>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</si>
  <si>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</si>
  <si>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</si>
  <si>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</si>
  <si>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</si>
  <si>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</si>
  <si>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</si>
  <si>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</si>
  <si>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</si>
  <si>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</si>
  <si>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</si>
  <si>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</si>
  <si>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</si>
  <si>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</si>
  <si>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</si>
  <si>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</si>
  <si>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</si>
  <si>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</si>
  <si>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</si>
  <si>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</si>
  <si>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</si>
  <si>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</si>
  <si>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</si>
  <si>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</si>
  <si>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</si>
  <si>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</si>
  <si>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</si>
  <si>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</si>
  <si>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</si>
  <si>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</si>
  <si>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</si>
  <si>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</si>
  <si>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</si>
  <si>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</si>
  <si>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</si>
  <si>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</si>
  <si>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</si>
  <si>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</si>
  <si>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</si>
  <si>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</si>
  <si>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</si>
  <si>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</si>
  <si>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</si>
  <si>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</si>
  <si>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</si>
  <si>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</si>
  <si>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</si>
  <si>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</si>
  <si>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</si>
  <si>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</si>
  <si>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</si>
  <si>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</si>
  <si>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</si>
  <si>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</si>
  <si>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</si>
  <si>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</si>
  <si>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</si>
  <si>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</si>
  <si>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</si>
  <si>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</si>
  <si>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</si>
  <si>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</si>
  <si>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</si>
  <si>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</si>
  <si>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</si>
  <si>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</si>
  <si>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</si>
  <si>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</si>
  <si>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</si>
  <si>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</si>
  <si>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</si>
  <si>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</si>
  <si>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</si>
  <si>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</si>
  <si>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</si>
  <si>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</si>
  <si>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</si>
  <si>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</si>
  <si>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</si>
  <si>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</si>
  <si>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</si>
  <si>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</si>
  <si>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</si>
  <si>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</si>
  <si>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</si>
  <si>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</si>
  <si>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</si>
  <si>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</si>
  <si>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</si>
  <si>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</si>
  <si>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</si>
  <si>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</si>
  <si>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</si>
  <si>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</si>
  <si>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</si>
  <si>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</si>
  <si>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</si>
  <si>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</si>
  <si>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</si>
  <si>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</si>
  <si>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</si>
  <si>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</si>
  <si>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</si>
  <si>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</si>
  <si>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</si>
  <si>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</si>
  <si>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</si>
  <si>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</si>
  <si>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</si>
  <si>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</si>
  <si>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</si>
  <si>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</si>
  <si>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</si>
  <si>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</si>
  <si>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</si>
  <si>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</si>
  <si>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</si>
  <si>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</si>
  <si>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</si>
  <si>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</si>
  <si>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</si>
  <si>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</si>
  <si>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</si>
  <si>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</si>
  <si>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</si>
  <si>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</si>
  <si>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</si>
  <si>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</si>
  <si>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</si>
  <si>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</si>
  <si>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</si>
  <si>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</si>
  <si>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</si>
  <si>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</si>
  <si>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</si>
  <si>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</si>
  <si>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</si>
  <si>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</si>
  <si>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</si>
  <si>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</si>
  <si>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</si>
  <si>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</si>
  <si>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</si>
  <si>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</si>
  <si>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</si>
  <si>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</si>
  <si>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</si>
  <si>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</si>
  <si>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</si>
  <si>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</si>
  <si>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</si>
  <si>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</si>
  <si>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</si>
  <si>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</si>
  <si>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</si>
  <si>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</si>
  <si>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</si>
  <si>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</si>
  <si>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</si>
  <si>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</si>
  <si>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</si>
  <si>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</si>
  <si>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</si>
  <si>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</si>
  <si>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</si>
  <si>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</si>
  <si>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</si>
  <si>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</si>
  <si>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</si>
  <si>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</si>
  <si>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</si>
  <si>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</si>
  <si>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</si>
  <si>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</si>
  <si>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</si>
  <si>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</si>
  <si>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</si>
  <si>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</si>
  <si>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</si>
  <si>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</si>
  <si>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</si>
  <si>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</si>
  <si>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</si>
  <si>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</si>
  <si>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</si>
  <si>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</si>
  <si>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</si>
  <si>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</si>
  <si>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</si>
  <si>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</si>
  <si>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</si>
  <si>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</si>
  <si>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</si>
  <si>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</si>
  <si>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</si>
  <si>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</si>
  <si>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</si>
  <si>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</si>
  <si>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</si>
  <si>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</si>
  <si>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</si>
  <si>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</si>
  <si>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</si>
  <si>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</si>
  <si>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</si>
  <si>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</si>
  <si>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</si>
  <si>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</si>
  <si>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</si>
  <si>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</si>
  <si>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</si>
  <si>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</si>
  <si>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</si>
  <si>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</si>
  <si>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</si>
  <si>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</si>
  <si>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</si>
  <si>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</si>
  <si>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</si>
  <si>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</si>
  <si>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</si>
  <si>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</si>
  <si>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</si>
  <si>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</si>
  <si>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</si>
  <si>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</si>
  <si>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</si>
  <si>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</si>
  <si>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</si>
  <si>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</si>
  <si>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</si>
  <si>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</si>
  <si>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</si>
  <si>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</si>
  <si>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</si>
  <si>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</si>
  <si>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</si>
  <si>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</si>
  <si>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</si>
  <si>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</si>
  <si>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</si>
  <si>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</si>
  <si>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</si>
  <si>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</si>
  <si>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</si>
  <si>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</si>
  <si>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</si>
  <si>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</si>
  <si>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</si>
  <si>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</si>
  <si>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</si>
  <si>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</si>
  <si>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</si>
  <si>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</si>
  <si>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</si>
  <si>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</si>
  <si>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</si>
  <si>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</si>
  <si>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</si>
  <si>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</si>
  <si>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</si>
  <si>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</si>
  <si>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</si>
  <si>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</si>
  <si>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</si>
  <si>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</si>
  <si>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</si>
  <si>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</si>
  <si>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</si>
  <si>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</si>
  <si>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</si>
  <si>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</si>
  <si>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</si>
  <si>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</si>
  <si>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</si>
  <si>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</si>
  <si>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</si>
  <si>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</si>
  <si>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</si>
  <si>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</si>
  <si>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</si>
  <si>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</si>
  <si>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</si>
  <si>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</si>
  <si>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</si>
  <si>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</si>
  <si>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</si>
  <si>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</si>
  <si>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</si>
  <si>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</si>
  <si>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</si>
  <si>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</si>
  <si>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</si>
  <si>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</si>
  <si>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</si>
  <si>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</si>
  <si>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</si>
  <si>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</si>
  <si>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</si>
  <si>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</si>
  <si>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</si>
  <si>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</si>
  <si>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</si>
  <si>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</si>
  <si>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</si>
  <si>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</si>
  <si>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</si>
  <si>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</si>
  <si>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</si>
  <si>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</si>
  <si>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</si>
  <si>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</si>
  <si>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</si>
  <si>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</si>
  <si>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</si>
  <si>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</si>
  <si>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</si>
  <si>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</si>
  <si>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</si>
  <si>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</si>
  <si>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</si>
  <si>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</si>
  <si>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</si>
  <si>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</si>
  <si>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</si>
  <si>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</si>
  <si>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</si>
  <si>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</si>
  <si>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</si>
  <si>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</si>
  <si>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</si>
  <si>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</si>
  <si>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</si>
  <si>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</si>
  <si>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</si>
  <si>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</si>
  <si>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</si>
  <si>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</si>
  <si>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</si>
  <si>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</si>
  <si>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</si>
  <si>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</si>
  <si>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</si>
  <si>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</si>
  <si>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</si>
  <si>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</si>
  <si>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</si>
  <si>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</si>
  <si>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</si>
  <si>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</si>
  <si>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</si>
  <si>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</si>
  <si>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</si>
  <si>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</si>
  <si>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</si>
  <si>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</si>
  <si>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</si>
  <si>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</si>
  <si>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</si>
  <si>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</si>
  <si>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</si>
  <si>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</si>
  <si>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</si>
  <si>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</si>
  <si>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</si>
  <si>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</si>
  <si>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</si>
  <si>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</si>
  <si>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</si>
  <si>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</si>
  <si>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</si>
  <si>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</si>
  <si>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</si>
  <si>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</si>
  <si>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</si>
  <si>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</si>
  <si>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</si>
  <si>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</si>
  <si>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</si>
  <si>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</si>
  <si>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</si>
  <si>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</si>
  <si>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</si>
  <si>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</si>
  <si>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</si>
  <si>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</si>
  <si>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</si>
  <si>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</si>
  <si>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</si>
  <si>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</si>
  <si>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</si>
  <si>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</si>
  <si>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</si>
  <si>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</si>
  <si>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</si>
  <si>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</si>
  <si>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</si>
  <si>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</si>
  <si>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</si>
  <si>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</si>
  <si>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</si>
  <si>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</si>
  <si>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</si>
  <si>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</si>
  <si>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</si>
  <si>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</si>
  <si>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</si>
  <si>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</si>
  <si>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</si>
  <si>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</si>
  <si>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</si>
  <si>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</si>
  <si>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</si>
  <si>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</si>
  <si>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</si>
  <si>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</si>
  <si>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</si>
  <si>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</si>
  <si>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</si>
  <si>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</si>
  <si>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</si>
  <si>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</si>
  <si>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</si>
  <si>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</si>
  <si>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</si>
  <si>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</si>
  <si>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</si>
  <si>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</si>
  <si>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</si>
  <si>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</si>
  <si>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</si>
  <si>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</si>
  <si>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</si>
  <si>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</si>
  <si>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</si>
  <si>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</si>
  <si>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</si>
  <si>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</si>
  <si>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</si>
  <si>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</si>
  <si>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</si>
  <si>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</si>
  <si>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</si>
  <si>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</si>
  <si>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</si>
  <si>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</si>
  <si>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</si>
  <si>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</si>
  <si>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</si>
  <si>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</si>
  <si>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</si>
  <si>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</si>
  <si>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</si>
  <si>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</si>
  <si>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</si>
  <si>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</si>
  <si>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</si>
  <si>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</si>
  <si>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</si>
  <si>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</si>
  <si>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</si>
  <si>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</si>
  <si>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</si>
  <si>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</si>
  <si>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</si>
  <si>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</si>
  <si>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</si>
  <si>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</si>
  <si>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</si>
  <si>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</si>
  <si>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</si>
  <si>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</si>
  <si>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</si>
  <si>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</si>
  <si>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</si>
  <si>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</si>
  <si>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</si>
  <si>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</si>
  <si>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</si>
  <si>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</si>
  <si>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</si>
  <si>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</si>
  <si>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</si>
  <si>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</si>
  <si>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</si>
  <si>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</si>
  <si>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</si>
  <si>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</si>
  <si>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</si>
  <si>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</si>
  <si>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</si>
  <si>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</si>
  <si>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</si>
  <si>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</si>
  <si>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</si>
  <si>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</si>
  <si>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</si>
  <si>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</si>
  <si>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</si>
  <si>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</si>
  <si>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</si>
  <si>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</si>
  <si>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</si>
  <si>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</si>
  <si>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</si>
  <si>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</si>
  <si>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</si>
  <si>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</si>
  <si>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</si>
  <si>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</si>
  <si>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</si>
  <si>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</si>
  <si>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</si>
  <si>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</si>
  <si>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</si>
  <si>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</si>
  <si>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</si>
  <si>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</si>
  <si>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</si>
  <si>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</si>
  <si>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</si>
  <si>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</si>
  <si>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</si>
  <si>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</si>
  <si>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</si>
  <si>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</si>
  <si>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</si>
  <si>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</si>
  <si>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</si>
  <si>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</si>
  <si>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</si>
  <si>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</si>
  <si>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</si>
  <si>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</si>
  <si>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</si>
  <si>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</si>
  <si>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</si>
  <si>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</si>
  <si>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</si>
  <si>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</si>
  <si>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</si>
  <si>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</si>
  <si>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</si>
  <si>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</si>
  <si>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</si>
  <si>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</si>
  <si>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</si>
  <si>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</si>
  <si>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</si>
  <si>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</si>
  <si>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</si>
  <si>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</si>
  <si>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</si>
  <si>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</si>
  <si>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</si>
  <si>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</si>
  <si>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</si>
  <si>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</si>
  <si>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</si>
  <si>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</si>
  <si>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</si>
  <si>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</si>
  <si>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</si>
  <si>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</si>
  <si>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</si>
  <si>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</si>
  <si>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</si>
  <si>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</si>
  <si>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</si>
  <si>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</si>
  <si>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</si>
  <si>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</si>
  <si>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</si>
  <si>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</si>
  <si>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</si>
  <si>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</si>
  <si>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</si>
  <si>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</si>
  <si>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</si>
  <si>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</si>
  <si>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</si>
  <si>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</si>
  <si>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</si>
  <si>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</si>
  <si>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</si>
  <si>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</si>
  <si>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</si>
  <si>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</si>
  <si>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</si>
  <si>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</si>
  <si>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</si>
  <si>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</si>
  <si>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</si>
  <si>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</si>
  <si>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</si>
  <si>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</si>
  <si>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</si>
  <si>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</si>
  <si>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</si>
  <si>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</si>
  <si>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</si>
  <si>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</si>
  <si>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</si>
  <si>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</si>
  <si>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</si>
  <si>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</si>
  <si>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</si>
  <si>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</si>
  <si>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</si>
  <si>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</si>
  <si>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</si>
  <si>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</si>
  <si>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</si>
  <si>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</si>
  <si>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</si>
  <si>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</si>
  <si>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</si>
  <si>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</si>
  <si>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</si>
  <si>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</si>
  <si>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</si>
  <si>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</si>
  <si>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</si>
  <si>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</si>
  <si>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</si>
  <si>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</si>
  <si>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</si>
  <si>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</si>
  <si>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</si>
  <si>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</si>
  <si>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</si>
  <si>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</si>
  <si>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</si>
  <si>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</si>
  <si>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</si>
  <si>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</si>
  <si>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</si>
  <si>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</si>
  <si>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</si>
  <si>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</si>
  <si>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</si>
  <si>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</si>
  <si>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</si>
  <si>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</si>
  <si>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</si>
  <si>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</si>
  <si>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</si>
  <si>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</si>
  <si>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</si>
  <si>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</si>
  <si>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</si>
  <si>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</si>
  <si>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</si>
  <si>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</si>
  <si>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</si>
  <si>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</si>
  <si>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</si>
  <si>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</si>
  <si>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</si>
  <si>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</si>
  <si>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</si>
  <si>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</si>
  <si>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</si>
  <si>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</si>
  <si>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</si>
  <si>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</si>
  <si>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</si>
  <si>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</si>
  <si>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</si>
  <si>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</si>
  <si>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</si>
  <si>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</si>
  <si>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</si>
  <si>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</si>
  <si>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</si>
  <si>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</si>
  <si>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</si>
  <si>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</si>
  <si>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</si>
  <si>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</si>
  <si>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</si>
  <si>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</si>
  <si>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</si>
  <si>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</si>
  <si>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</si>
  <si>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</si>
  <si>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</si>
  <si>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</si>
  <si>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</si>
  <si>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</si>
  <si>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</si>
  <si>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</si>
  <si>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</si>
  <si>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</si>
  <si>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</si>
  <si>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</si>
  <si>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</si>
  <si>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</si>
  <si>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</si>
  <si>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</si>
  <si>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</si>
  <si>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</si>
  <si>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</si>
  <si>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</si>
  <si>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</si>
  <si>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</si>
  <si>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</si>
  <si>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</si>
  <si>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</si>
  <si>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</si>
  <si>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</si>
  <si>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</si>
  <si>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</si>
  <si>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</si>
  <si>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</si>
  <si>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</si>
  <si>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</si>
  <si>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</si>
  <si>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</si>
  <si>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</si>
  <si>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</si>
  <si>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</si>
  <si>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</si>
  <si>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</si>
  <si>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</si>
  <si>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</si>
  <si>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</si>
  <si>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</si>
  <si>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</si>
  <si>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</si>
  <si>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</si>
  <si>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</si>
  <si>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</si>
  <si>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</si>
  <si>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</si>
  <si>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</si>
  <si>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</si>
  <si>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</si>
  <si>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</si>
  <si>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</si>
  <si>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</si>
  <si>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</si>
  <si>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</si>
  <si>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</si>
  <si>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</si>
  <si>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</si>
  <si>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</si>
  <si>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</si>
  <si>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</si>
  <si>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</si>
  <si>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</si>
  <si>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</si>
  <si>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</si>
  <si>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</si>
  <si>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</si>
  <si>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</si>
  <si>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</si>
  <si>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</si>
  <si>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</si>
  <si>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</si>
  <si>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</si>
  <si>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</si>
  <si>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</si>
  <si>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</si>
  <si>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</si>
  <si>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</si>
  <si>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</si>
  <si>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</si>
  <si>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</si>
  <si>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</si>
  <si>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</si>
  <si>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</si>
  <si>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</si>
  <si>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</si>
  <si>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</si>
  <si>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</si>
  <si>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</si>
  <si>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</si>
  <si>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</si>
  <si>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</si>
  <si>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</si>
  <si>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</si>
  <si>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</si>
  <si>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</si>
  <si>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</si>
  <si>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</si>
  <si>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</si>
  <si>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</si>
  <si>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</si>
  <si>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</si>
  <si>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</si>
  <si>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</si>
  <si>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</si>
  <si>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</si>
  <si>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</si>
  <si>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</si>
  <si>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</si>
  <si>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</si>
  <si>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</si>
  <si>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</si>
  <si>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</si>
  <si>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</si>
  <si>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</si>
  <si>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</si>
  <si>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</si>
  <si>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</si>
  <si>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</si>
  <si>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</si>
  <si>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</si>
  <si>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</si>
  <si>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</si>
  <si>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</si>
  <si>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</si>
  <si>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</si>
  <si>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</si>
  <si>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</si>
  <si>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</si>
  <si>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</si>
  <si>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</si>
  <si>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</si>
  <si>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</si>
  <si>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</si>
  <si>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</si>
  <si>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</si>
  <si>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</si>
  <si>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</si>
  <si>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</si>
  <si>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</si>
  <si>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</si>
  <si>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</si>
  <si>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</si>
  <si>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</si>
  <si>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</si>
  <si>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</si>
  <si>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</si>
  <si>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</si>
  <si>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</si>
  <si>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</si>
  <si>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</si>
  <si>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</si>
  <si>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</si>
  <si>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</si>
  <si>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</si>
  <si>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</si>
  <si>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</si>
  <si>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</si>
  <si>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</si>
  <si>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</si>
  <si>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</si>
  <si>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</si>
  <si>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</si>
  <si>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</si>
  <si>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</si>
  <si>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</si>
  <si>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</si>
  <si>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</si>
  <si>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</si>
  <si>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</si>
  <si>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</si>
  <si>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</si>
  <si>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</si>
  <si>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</si>
  <si>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</si>
  <si>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</si>
  <si>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</si>
  <si>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</si>
  <si>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</si>
  <si>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</si>
  <si>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</si>
  <si>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</si>
  <si>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</si>
  <si>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</si>
  <si>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</si>
  <si>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</si>
  <si>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</si>
  <si>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</si>
  <si>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</si>
  <si>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</si>
  <si>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</si>
  <si>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</si>
  <si>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</si>
  <si>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</si>
  <si>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</si>
  <si>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</si>
  <si>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</si>
  <si>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</si>
  <si>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</si>
  <si>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</si>
  <si>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</si>
  <si>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</si>
  <si>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</si>
  <si>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</si>
  <si>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</si>
  <si>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</si>
  <si>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</si>
  <si>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</si>
  <si>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</si>
  <si>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</si>
  <si>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</si>
  <si>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</si>
  <si>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</si>
  <si>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</si>
  <si>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</si>
  <si>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</si>
  <si>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</si>
  <si>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</si>
  <si>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</si>
  <si>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</si>
  <si>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</si>
  <si>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</si>
  <si>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</si>
  <si>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</si>
  <si>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</si>
  <si>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</si>
  <si>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</si>
  <si>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</si>
  <si>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</si>
  <si>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</si>
  <si>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</si>
  <si>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</si>
  <si>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</si>
  <si>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</si>
  <si>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</si>
  <si>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</si>
  <si>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</si>
  <si>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</si>
  <si>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</si>
  <si>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</si>
  <si>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</si>
  <si>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</si>
  <si>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</si>
  <si>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</si>
  <si>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</si>
  <si>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</si>
  <si>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</si>
  <si>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</si>
  <si>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</si>
  <si>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</si>
  <si>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</si>
  <si>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</si>
  <si>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</si>
  <si>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</si>
  <si>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</si>
  <si>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</si>
  <si>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</si>
  <si>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</si>
  <si>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</si>
  <si>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</si>
  <si>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</si>
  <si>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</si>
  <si>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</si>
  <si>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</si>
  <si>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</si>
  <si>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</si>
  <si>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</si>
  <si>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</si>
  <si>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</si>
  <si>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</si>
  <si>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</si>
  <si>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</si>
  <si>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</si>
  <si>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</si>
  <si>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</si>
  <si>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</si>
  <si>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</si>
  <si>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</si>
  <si>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</si>
  <si>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</si>
  <si>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</si>
  <si>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</si>
  <si>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</si>
  <si>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</si>
  <si>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</si>
  <si>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</si>
  <si>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</si>
  <si>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</si>
  <si>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</si>
  <si>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</si>
  <si>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</si>
  <si>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</si>
  <si>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</si>
  <si>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</si>
  <si>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</si>
  <si>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</si>
  <si>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</si>
  <si>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</si>
  <si>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</si>
  <si>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</si>
  <si>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</si>
  <si>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</si>
  <si>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</si>
  <si>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</si>
  <si>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</si>
  <si>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</si>
  <si>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</si>
  <si>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</si>
  <si>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</si>
  <si>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</si>
  <si>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</si>
  <si>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</si>
  <si>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</si>
  <si>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</si>
  <si>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</si>
  <si>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</si>
  <si>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</si>
  <si>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</si>
  <si>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</si>
  <si>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</si>
  <si>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</si>
  <si>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</si>
  <si>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</si>
  <si>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</si>
  <si>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</si>
  <si>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</si>
  <si>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</si>
  <si>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</si>
  <si>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</si>
  <si>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</si>
  <si>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</si>
  <si>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</si>
  <si>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</si>
  <si>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</si>
  <si>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</si>
  <si>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</si>
  <si>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</si>
  <si>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</si>
  <si>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</si>
  <si>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</si>
  <si>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</si>
  <si>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</si>
  <si>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</si>
  <si>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</si>
  <si>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</si>
  <si>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</si>
  <si>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</si>
  <si>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</si>
  <si>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</si>
  <si>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</si>
  <si>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</si>
  <si>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</si>
  <si>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</si>
  <si>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</si>
  <si>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</si>
  <si>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</si>
  <si>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</si>
  <si>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</si>
  <si>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</si>
  <si>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</si>
  <si>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</si>
  <si>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</si>
  <si>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</si>
  <si>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</si>
  <si>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</si>
  <si>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</si>
  <si>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</si>
  <si>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</si>
  <si>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</si>
  <si>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</si>
  <si>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</si>
  <si>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</si>
  <si>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</si>
  <si>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</si>
  <si>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</si>
  <si>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</si>
  <si>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</si>
  <si>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</si>
  <si>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</si>
  <si>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</si>
  <si>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</si>
  <si>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</si>
  <si>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</si>
  <si>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</si>
  <si>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</si>
  <si>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</si>
  <si>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</si>
  <si>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</si>
  <si>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</si>
  <si>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</si>
  <si>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</si>
  <si>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</si>
  <si>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</si>
  <si>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</si>
  <si>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</si>
  <si>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</si>
  <si>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</si>
  <si>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</si>
  <si>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</si>
  <si>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</si>
  <si>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</si>
  <si>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</si>
  <si>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</si>
  <si>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</si>
  <si>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</si>
  <si>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</si>
  <si>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</si>
  <si>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</si>
  <si>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</si>
  <si>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</si>
  <si>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</si>
  <si>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</si>
  <si>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</si>
  <si>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</si>
  <si>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</si>
  <si>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</si>
  <si>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</si>
  <si>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</si>
  <si>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</si>
  <si>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</si>
  <si>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</si>
  <si>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</si>
  <si>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</si>
  <si>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</si>
  <si>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</si>
  <si>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</si>
  <si>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</si>
  <si>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</si>
  <si>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</si>
  <si>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</si>
  <si>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</si>
  <si>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</si>
  <si>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</si>
  <si>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</si>
  <si>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</si>
  <si>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</si>
  <si>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</si>
  <si>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</si>
  <si>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</si>
  <si>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</si>
  <si>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</si>
  <si>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</si>
  <si>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</si>
  <si>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</si>
  <si>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</si>
  <si>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</si>
  <si>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</si>
  <si>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</si>
  <si>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</si>
  <si>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</si>
  <si>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</si>
  <si>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</si>
  <si>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</si>
  <si>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</si>
  <si>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</si>
  <si>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</si>
  <si>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</si>
  <si>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</si>
  <si>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</si>
  <si>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</si>
  <si>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</si>
  <si>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</si>
  <si>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</si>
  <si>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</si>
  <si>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</si>
  <si>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</si>
  <si>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</si>
  <si>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</si>
  <si>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</si>
  <si>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</si>
  <si>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</si>
  <si>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</si>
  <si>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</si>
  <si>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</si>
  <si>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</si>
  <si>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</si>
  <si>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</si>
  <si>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</si>
  <si>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</si>
  <si>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</si>
  <si>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</si>
  <si>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</si>
  <si>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</si>
  <si>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</si>
  <si>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</si>
  <si>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</si>
  <si>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</si>
  <si>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</si>
  <si>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</si>
  <si>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</si>
  <si>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</si>
  <si>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</si>
  <si>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</si>
  <si>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</si>
  <si>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</si>
  <si>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</si>
  <si>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</si>
  <si>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</si>
  <si>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</si>
  <si>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</si>
  <si>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</si>
  <si>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</si>
  <si>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</si>
  <si>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</si>
  <si>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</si>
  <si>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</si>
  <si>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</si>
  <si>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</si>
  <si>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</si>
  <si>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</si>
  <si>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</si>
  <si>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</si>
  <si>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</si>
  <si>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</si>
  <si>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</si>
  <si>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</si>
  <si>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</si>
  <si>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</si>
  <si>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</si>
  <si>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</si>
  <si>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</si>
  <si>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</si>
  <si>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</si>
  <si>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</si>
  <si>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</si>
  <si>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</si>
  <si>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</si>
  <si>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</si>
  <si>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</si>
  <si>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</si>
  <si>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</si>
  <si>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</si>
  <si>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</si>
  <si>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</si>
  <si>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</si>
  <si>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</si>
  <si>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</si>
  <si>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</si>
  <si>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</si>
  <si>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</si>
  <si>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</si>
  <si>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</si>
  <si>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</si>
  <si>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</si>
  <si>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</si>
  <si>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</si>
  <si>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</si>
  <si>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</si>
  <si>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</si>
  <si>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</si>
  <si>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</si>
  <si>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</si>
  <si>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</si>
  <si>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</si>
  <si>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</si>
  <si>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</si>
  <si>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</si>
  <si>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</si>
  <si>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</si>
  <si>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</si>
  <si>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</si>
  <si>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</si>
  <si>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</si>
  <si>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</si>
  <si>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</si>
  <si>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</si>
  <si>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</si>
  <si>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</si>
  <si>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</si>
  <si>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</si>
  <si>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</si>
  <si>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</si>
  <si>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</si>
  <si>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</si>
  <si>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</si>
  <si>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</si>
  <si>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</si>
  <si>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</si>
  <si>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</si>
  <si>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</si>
  <si>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</si>
  <si>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</si>
  <si>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</si>
  <si>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</si>
  <si>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</si>
  <si>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</si>
  <si>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</si>
  <si>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</si>
  <si>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</si>
  <si>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</si>
  <si>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</si>
  <si>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</si>
  <si>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</si>
  <si>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</si>
  <si>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</si>
  <si>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</si>
  <si>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</si>
  <si>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</si>
  <si>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</si>
  <si>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</si>
  <si>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</si>
  <si>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</si>
  <si>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</si>
  <si>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</si>
  <si>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</si>
  <si>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</si>
  <si>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</si>
  <si>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</si>
  <si>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</si>
  <si>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</si>
  <si>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</si>
  <si>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</si>
  <si>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</si>
  <si>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</si>
  <si>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</si>
  <si>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</si>
  <si>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</si>
  <si>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</si>
  <si>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</si>
  <si>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</si>
  <si>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</si>
  <si>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</si>
  <si>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</si>
  <si>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</si>
  <si>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</si>
  <si>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</si>
  <si>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</si>
  <si>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</si>
  <si>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</si>
  <si>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</si>
  <si>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</si>
  <si>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</si>
  <si>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</si>
  <si>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</si>
  <si>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</si>
  <si>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</si>
  <si>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</si>
  <si>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</si>
  <si>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</si>
  <si>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</si>
  <si>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</si>
  <si>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</si>
  <si>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</si>
  <si>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</si>
  <si>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</si>
  <si>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</si>
  <si>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</si>
  <si>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</si>
  <si>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</si>
  <si>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</si>
  <si>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</si>
  <si>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</si>
  <si>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</si>
  <si>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</si>
  <si>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</si>
  <si>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</si>
  <si>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</si>
  <si>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</si>
  <si>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</si>
  <si>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</si>
  <si>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</si>
  <si>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</si>
  <si>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</si>
  <si>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</si>
  <si>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</si>
  <si>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</si>
  <si>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</si>
  <si>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</si>
  <si>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</si>
  <si>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</si>
  <si>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</si>
  <si>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</si>
  <si>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</si>
  <si>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</si>
  <si>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</si>
  <si>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</si>
  <si>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</si>
  <si>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</si>
  <si>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</si>
  <si>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</si>
  <si>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</si>
  <si>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</si>
  <si>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</si>
  <si>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</si>
  <si>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</si>
  <si>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</si>
  <si>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</si>
  <si>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</si>
  <si>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</si>
  <si>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</si>
  <si>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</si>
  <si>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</si>
  <si>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</si>
  <si>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</si>
  <si>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</si>
  <si>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</si>
  <si>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</si>
  <si>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</si>
  <si>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</si>
  <si>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</si>
  <si>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</si>
  <si>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</si>
  <si>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</si>
  <si>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</si>
  <si>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</si>
  <si>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</si>
  <si>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</si>
  <si>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</si>
  <si>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</si>
  <si>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</si>
  <si>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</si>
  <si>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</si>
  <si>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</si>
  <si>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</si>
  <si>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</si>
  <si>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</si>
  <si>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</si>
  <si>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</si>
  <si>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</si>
  <si>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</si>
  <si>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</si>
  <si>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</si>
  <si>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</si>
  <si>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</si>
  <si>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</si>
  <si>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</si>
  <si>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</si>
  <si>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</si>
  <si>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</si>
  <si>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</si>
  <si>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</si>
  <si>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</si>
  <si>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</si>
  <si>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</si>
  <si>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</si>
  <si>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</si>
  <si>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</si>
  <si>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</si>
  <si>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</si>
  <si>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</si>
  <si>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</si>
  <si>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</si>
  <si>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</si>
  <si>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</si>
  <si>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</si>
  <si>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</si>
  <si>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</si>
  <si>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</si>
  <si>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</si>
  <si>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</si>
  <si>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</si>
  <si>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</si>
  <si>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</si>
  <si>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</si>
  <si>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</si>
  <si>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</si>
  <si>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</si>
  <si>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</si>
  <si>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</si>
  <si>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</si>
  <si>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</si>
  <si>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</si>
  <si>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</si>
  <si>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</si>
  <si>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</si>
  <si>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</si>
  <si>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</si>
  <si>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</si>
  <si>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</si>
  <si>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</si>
  <si>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</si>
  <si>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</si>
  <si>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</si>
  <si>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</si>
  <si>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</si>
  <si>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</si>
  <si>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</si>
  <si>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</si>
  <si>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</si>
  <si>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</si>
  <si>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</si>
  <si>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</si>
  <si>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</si>
  <si>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</si>
  <si>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</si>
  <si>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</si>
  <si>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</si>
  <si>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</si>
  <si>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</si>
  <si>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</si>
  <si>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</si>
  <si>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</si>
  <si>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</si>
  <si>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</si>
  <si>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</si>
  <si>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</si>
  <si>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</si>
  <si>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</si>
  <si>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</si>
  <si>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</si>
  <si>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</si>
  <si>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</si>
  <si>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</si>
  <si>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</si>
  <si>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</si>
  <si>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</si>
  <si>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</si>
  <si>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</si>
  <si>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</si>
  <si>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</si>
  <si>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</si>
  <si>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</si>
  <si>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</si>
  <si>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</si>
  <si>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</si>
  <si>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</si>
  <si>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</si>
  <si>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</si>
  <si>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</si>
  <si>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</si>
  <si>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</si>
  <si>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</si>
  <si>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</si>
  <si>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</si>
  <si>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</si>
  <si>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</si>
  <si>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</si>
  <si>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</si>
  <si>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</si>
  <si>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</si>
  <si>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</si>
  <si>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</si>
  <si>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</si>
  <si>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</si>
  <si>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</si>
  <si>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</si>
  <si>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</si>
  <si>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</si>
  <si>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</si>
  <si>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</si>
  <si>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</si>
  <si>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</si>
  <si>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</si>
  <si>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</si>
  <si>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</si>
  <si>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</si>
  <si>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</si>
  <si>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</si>
  <si>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</si>
  <si>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</si>
  <si>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</si>
  <si>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</si>
  <si>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</si>
  <si>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</si>
  <si>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</si>
  <si>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</si>
  <si>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</si>
  <si>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</si>
  <si>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</si>
  <si>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</si>
  <si>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</si>
  <si>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</si>
  <si>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</si>
  <si>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</si>
  <si>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</si>
  <si>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</si>
  <si>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</si>
  <si>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</si>
  <si>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</si>
  <si>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</si>
  <si>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</si>
  <si>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</si>
  <si>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</si>
  <si>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</si>
  <si>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</si>
  <si>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</si>
  <si>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</si>
  <si>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</si>
  <si>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</si>
  <si>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</si>
  <si>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</si>
  <si>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</si>
  <si>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</si>
  <si>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</si>
  <si>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</si>
  <si>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</si>
  <si>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</si>
  <si>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</si>
  <si>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</si>
  <si>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</si>
  <si>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</si>
  <si>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</si>
  <si>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</si>
  <si>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</si>
  <si>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</si>
  <si>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</si>
  <si>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</si>
  <si>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</si>
  <si>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</si>
  <si>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</si>
  <si>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</si>
  <si>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</si>
  <si>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</si>
  <si>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</si>
  <si>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</si>
  <si>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</si>
  <si>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</si>
  <si>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</si>
  <si>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</si>
  <si>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</si>
  <si>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</si>
  <si>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</si>
  <si>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</si>
  <si>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</si>
  <si>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</si>
  <si>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</si>
  <si>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</si>
  <si>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</si>
  <si>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</si>
  <si>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</si>
  <si>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</si>
  <si>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</si>
  <si>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</si>
  <si>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</si>
  <si>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</si>
  <si>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</si>
  <si>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</si>
  <si>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</si>
  <si>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</si>
  <si>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</si>
  <si>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</si>
  <si>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</si>
  <si>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</si>
  <si>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</si>
  <si>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</si>
  <si>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</si>
  <si>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</si>
  <si>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</si>
  <si>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</si>
  <si>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</si>
  <si>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</si>
  <si>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</si>
  <si>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</si>
  <si>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</si>
  <si>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</si>
  <si>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</si>
  <si>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</si>
  <si>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</si>
  <si>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</si>
  <si>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</si>
  <si>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</si>
  <si>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</si>
  <si>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</si>
  <si>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</si>
  <si>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</si>
  <si>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</si>
  <si>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</si>
  <si>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</si>
  <si>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</si>
  <si>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</si>
  <si>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</si>
  <si>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</si>
  <si>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</si>
  <si>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</si>
  <si>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</si>
  <si>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</si>
  <si>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</si>
  <si>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</si>
  <si>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</si>
  <si>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</si>
  <si>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</si>
  <si>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</si>
  <si>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</si>
  <si>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</si>
  <si>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</si>
  <si>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</si>
  <si>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</si>
  <si>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</si>
  <si>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</si>
  <si>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</si>
  <si>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</si>
  <si>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</si>
  <si>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</si>
  <si>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</si>
  <si>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</si>
  <si>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</si>
  <si>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</si>
  <si>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</si>
  <si>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</si>
  <si>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</si>
  <si>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</si>
  <si>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</si>
  <si>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</si>
  <si>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</si>
  <si>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</si>
  <si>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</si>
  <si>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</si>
  <si>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</si>
  <si>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</si>
  <si>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</si>
  <si>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</si>
  <si>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</si>
  <si>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</si>
  <si>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</si>
  <si>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</si>
  <si>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</si>
  <si>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</si>
  <si>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</si>
  <si>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</si>
  <si>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</si>
  <si>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</si>
  <si>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</si>
  <si>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</si>
  <si>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</si>
  <si>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</si>
  <si>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</si>
  <si>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</si>
  <si>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</si>
  <si>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</si>
  <si>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</si>
  <si>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</si>
  <si>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</si>
  <si>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</si>
  <si>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</si>
  <si>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</si>
  <si>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</si>
  <si>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</si>
  <si>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</si>
  <si>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</si>
  <si>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</si>
  <si>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</si>
  <si>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</si>
  <si>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</si>
  <si>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</si>
  <si>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</si>
  <si>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</si>
  <si>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</si>
  <si>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</si>
  <si>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</si>
  <si>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</si>
  <si>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</si>
  <si>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</si>
  <si>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</si>
  <si>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</si>
  <si>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</si>
  <si>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</si>
  <si>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</si>
  <si>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</si>
  <si>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</si>
  <si>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</si>
  <si>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</si>
  <si>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</si>
  <si>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</si>
  <si>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</si>
  <si>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</si>
  <si>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</si>
  <si>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</si>
  <si>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</si>
  <si>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</si>
  <si>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</si>
  <si>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</si>
  <si>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</si>
  <si>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</si>
  <si>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</si>
  <si>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</si>
  <si>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</si>
  <si>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</si>
  <si>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</si>
  <si>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</si>
  <si>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</si>
  <si>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</si>
  <si>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</si>
  <si>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</si>
  <si>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</si>
  <si>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</si>
  <si>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</si>
  <si>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</si>
  <si>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</si>
  <si>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</si>
  <si>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</si>
  <si>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</si>
  <si>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</si>
  <si>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</si>
  <si>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</si>
  <si>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</si>
  <si>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</si>
  <si>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</si>
  <si>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</si>
  <si>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</si>
  <si>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</si>
  <si>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</si>
  <si>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</si>
  <si>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</si>
  <si>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</si>
  <si>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</si>
  <si>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</si>
  <si>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</si>
  <si>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</si>
  <si>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</si>
  <si>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</si>
  <si>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</si>
  <si>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</si>
  <si>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</si>
  <si>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</si>
  <si>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</si>
  <si>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</si>
  <si>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</si>
  <si>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</si>
  <si>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</si>
  <si>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</si>
  <si>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</si>
  <si>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</si>
  <si>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</si>
  <si>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</si>
  <si>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</si>
  <si>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</si>
  <si>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</si>
  <si>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</si>
  <si>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</si>
  <si>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</si>
  <si>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</si>
  <si>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</si>
  <si>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</si>
  <si>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</si>
  <si>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</si>
  <si>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</si>
  <si>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</si>
  <si>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</si>
  <si>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</si>
  <si>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</si>
  <si>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</si>
  <si>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</si>
  <si>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</si>
  <si>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</si>
  <si>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</si>
  <si>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</si>
  <si>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</si>
  <si>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</si>
  <si>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</si>
  <si>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</si>
  <si>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</si>
  <si>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</si>
  <si>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</si>
  <si>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</si>
  <si>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</si>
  <si>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</si>
  <si>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</si>
  <si>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</si>
  <si>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</si>
  <si>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</si>
  <si>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</si>
  <si>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</si>
  <si>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</si>
  <si>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</si>
  <si>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</si>
  <si>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</si>
  <si>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</si>
  <si>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</si>
  <si>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</si>
  <si>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</si>
  <si>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</si>
  <si>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</si>
  <si>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</si>
  <si>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</si>
  <si>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</si>
  <si>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</si>
  <si>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</si>
  <si>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</si>
  <si>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</si>
  <si>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</si>
  <si>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</si>
  <si>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</si>
  <si>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</si>
  <si>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</si>
  <si>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</si>
  <si>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</si>
  <si>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</si>
  <si>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</si>
  <si>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</si>
  <si>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</si>
  <si>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</si>
  <si>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</si>
  <si>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</si>
  <si>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</si>
  <si>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</si>
  <si>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</si>
  <si>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</si>
  <si>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</si>
  <si>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</si>
  <si>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</si>
  <si>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</si>
  <si>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</si>
  <si>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</si>
  <si>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</si>
  <si>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</si>
  <si>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</si>
  <si>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</si>
  <si>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</si>
  <si>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</si>
  <si>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</si>
  <si>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</si>
  <si>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</si>
  <si>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</si>
  <si>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</si>
  <si>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</si>
  <si>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</si>
  <si>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</si>
  <si>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</si>
  <si>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</si>
  <si>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</si>
  <si>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</si>
  <si>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</si>
  <si>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</si>
  <si>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</si>
  <si>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</si>
  <si>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</si>
  <si>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</si>
  <si>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</si>
  <si>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</si>
  <si>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</si>
  <si>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</si>
  <si>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</si>
  <si>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</si>
  <si>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</si>
  <si>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</si>
  <si>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</si>
  <si>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</si>
  <si>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</si>
  <si>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</si>
  <si>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</si>
  <si>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</si>
  <si>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</si>
  <si>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</si>
  <si>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</si>
  <si>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</si>
  <si>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</si>
  <si>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</si>
  <si>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</si>
  <si>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</si>
  <si>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</si>
  <si>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</si>
  <si>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</si>
  <si>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</si>
  <si>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</si>
  <si>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</si>
  <si>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</si>
  <si>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</si>
  <si>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</si>
  <si>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</si>
  <si>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</si>
  <si>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</si>
  <si>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</si>
  <si>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</si>
  <si>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</si>
  <si>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</si>
  <si>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</si>
  <si>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</si>
  <si>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</si>
  <si>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</si>
  <si>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</si>
  <si>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</si>
  <si>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</si>
  <si>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</si>
  <si>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</si>
  <si>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</si>
  <si>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</si>
  <si>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</si>
  <si>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</si>
  <si>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</si>
  <si>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</si>
  <si>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</si>
  <si>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</si>
  <si>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</si>
  <si>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</si>
  <si>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</si>
  <si>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</si>
  <si>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</si>
  <si>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</si>
  <si>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</si>
  <si>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</si>
  <si>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</si>
  <si>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</si>
  <si>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</si>
  <si>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</si>
  <si>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</si>
  <si>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</si>
  <si>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</si>
  <si>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</si>
  <si>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</si>
  <si>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</si>
  <si>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</si>
  <si>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</si>
  <si>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</si>
  <si>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</si>
  <si>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</si>
  <si>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</si>
  <si>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</si>
  <si>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</si>
  <si>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</si>
  <si>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</si>
  <si>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</si>
  <si>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</si>
  <si>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</si>
  <si>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</si>
  <si>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</si>
  <si>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</si>
  <si>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</si>
  <si>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</si>
  <si>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</si>
  <si>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</si>
  <si>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</si>
  <si>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</si>
  <si>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</si>
  <si>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</si>
  <si>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</si>
  <si>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</si>
  <si>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</si>
  <si>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</si>
  <si>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</si>
  <si>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</si>
  <si>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</si>
  <si>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</si>
  <si>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</si>
  <si>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</si>
  <si>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</si>
  <si>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</si>
  <si>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</si>
  <si>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</si>
  <si>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</si>
  <si>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</si>
  <si>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</si>
  <si>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</si>
  <si>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</si>
  <si>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</si>
  <si>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</si>
  <si>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</si>
  <si>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</si>
  <si>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</si>
  <si>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</si>
  <si>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</si>
  <si>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</si>
  <si>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</si>
  <si>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</si>
  <si>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</si>
  <si>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</si>
  <si>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</si>
  <si>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</si>
  <si>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</si>
  <si>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</si>
  <si>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</si>
  <si>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</si>
  <si>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</si>
  <si>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</si>
  <si>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</si>
  <si>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</si>
  <si>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</si>
  <si>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</si>
  <si>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</si>
  <si>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</si>
  <si>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</si>
  <si>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</si>
  <si>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</si>
  <si>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</si>
  <si>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</si>
  <si>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</si>
  <si>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</si>
  <si>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</si>
  <si>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</si>
  <si>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</si>
  <si>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</si>
  <si>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</si>
  <si>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</si>
  <si>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</si>
  <si>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</si>
  <si>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</si>
  <si>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</si>
  <si>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</si>
  <si>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</si>
  <si>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</si>
  <si>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</si>
  <si>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</si>
  <si>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</si>
  <si>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</si>
  <si>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</si>
  <si>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</si>
  <si>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</si>
  <si>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</si>
  <si>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</si>
  <si>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</si>
  <si>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</si>
  <si>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</si>
  <si>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</si>
  <si>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</si>
  <si>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</si>
  <si>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</si>
  <si>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</si>
  <si>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</si>
  <si>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</si>
  <si>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</si>
  <si>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</si>
  <si>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</si>
  <si>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</si>
  <si>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</si>
  <si>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</si>
  <si>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</si>
  <si>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</si>
  <si>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</si>
  <si>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</si>
  <si>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</si>
  <si>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</si>
  <si>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</si>
  <si>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</si>
  <si>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</si>
  <si>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</si>
  <si>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</si>
  <si>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</si>
  <si>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</si>
  <si>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</si>
  <si>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</si>
  <si>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</si>
  <si>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</si>
  <si>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</si>
  <si>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</si>
  <si>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</si>
  <si>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</si>
  <si>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</si>
  <si>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</si>
  <si>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</si>
  <si>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</si>
  <si>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</si>
  <si>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</si>
  <si>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</si>
  <si>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</si>
  <si>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</si>
  <si>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</si>
  <si>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</si>
  <si>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</si>
  <si>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</si>
  <si>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</si>
  <si>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</si>
  <si>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</si>
  <si>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</si>
  <si>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</si>
  <si>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</si>
  <si>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</si>
  <si>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</si>
  <si>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</si>
  <si>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</si>
  <si>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</si>
  <si>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</si>
  <si>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</si>
  <si>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</si>
  <si>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</si>
  <si>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</si>
  <si>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</si>
  <si>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</si>
  <si>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</si>
  <si>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</si>
  <si>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</si>
  <si>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</si>
  <si>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</si>
  <si>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</si>
  <si>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</si>
  <si>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</si>
  <si>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</si>
  <si>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</si>
  <si>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</si>
  <si>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</si>
  <si>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</si>
  <si>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</si>
  <si>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</si>
  <si>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</si>
  <si>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</si>
  <si>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</si>
  <si>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</si>
  <si>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</si>
  <si>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</si>
  <si>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</si>
  <si>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</si>
  <si>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</si>
  <si>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</si>
  <si>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</si>
  <si>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</si>
  <si>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</si>
  <si>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</si>
  <si>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</si>
  <si>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</si>
  <si>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</si>
  <si>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</si>
  <si>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</si>
  <si>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</si>
  <si>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</si>
  <si>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</si>
  <si>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</si>
  <si>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</si>
  <si>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</si>
  <si>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</si>
  <si>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</si>
  <si>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</si>
  <si>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</si>
  <si>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</si>
  <si>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</si>
  <si>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</si>
  <si>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</si>
  <si>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</si>
  <si>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</si>
  <si>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</si>
  <si>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</si>
  <si>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</si>
  <si>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</si>
  <si>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</si>
  <si>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</si>
  <si>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</si>
  <si>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</si>
  <si>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</si>
  <si>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</si>
  <si>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</si>
  <si>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</si>
  <si>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</si>
  <si>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</si>
  <si>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</si>
  <si>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</si>
  <si>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</si>
  <si>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</si>
  <si>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</si>
  <si>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</si>
  <si>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</si>
  <si>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</si>
  <si>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</si>
  <si>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</si>
  <si>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</si>
  <si>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</si>
  <si>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</si>
  <si>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</si>
  <si>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</si>
  <si>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</si>
  <si>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</si>
  <si>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</si>
  <si>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</si>
  <si>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</si>
  <si>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</si>
  <si>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</si>
  <si>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</si>
  <si>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</si>
  <si>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</si>
  <si>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</si>
  <si>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</si>
  <si>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</si>
  <si>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</si>
  <si>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</si>
  <si>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</si>
  <si>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</si>
  <si>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</si>
  <si>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</si>
  <si>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</si>
  <si>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</si>
  <si>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</si>
  <si>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</si>
  <si>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</si>
  <si>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</si>
  <si>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</si>
  <si>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</si>
  <si>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</si>
  <si>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</si>
  <si>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</si>
  <si>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</si>
  <si>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</si>
  <si>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</si>
  <si>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</si>
  <si>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</si>
  <si>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</si>
  <si>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</si>
  <si>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</si>
  <si>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</si>
  <si>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</si>
  <si>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</si>
  <si>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</si>
  <si>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</si>
  <si>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</si>
  <si>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</si>
  <si>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</si>
  <si>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</si>
  <si>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</si>
  <si>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</si>
  <si>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</si>
  <si>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</si>
  <si>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</si>
  <si>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</si>
  <si>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</si>
  <si>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</si>
  <si>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</si>
  <si>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</si>
  <si>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</si>
  <si>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</si>
  <si>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</si>
  <si>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</si>
  <si>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</si>
  <si>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</si>
  <si>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</si>
  <si>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</si>
  <si>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</si>
  <si>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</si>
  <si>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</si>
  <si>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</si>
  <si>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</si>
  <si>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</si>
  <si>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</si>
  <si>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</si>
  <si>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</si>
  <si>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</si>
  <si>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</si>
  <si>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</si>
  <si>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</si>
  <si>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</si>
  <si>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</si>
  <si>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</si>
  <si>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</si>
  <si>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</si>
  <si>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</si>
  <si>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</si>
  <si>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</si>
  <si>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</si>
  <si>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</si>
  <si>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</si>
  <si>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</si>
  <si>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</si>
  <si>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</si>
  <si>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</si>
  <si>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</si>
  <si>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</si>
  <si>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</si>
  <si>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</si>
  <si>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</si>
  <si>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</si>
  <si>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</si>
  <si>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</si>
  <si>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</si>
  <si>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</si>
  <si>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</si>
  <si>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</si>
  <si>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</si>
  <si>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</si>
  <si>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</si>
  <si>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</si>
  <si>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</si>
  <si>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</si>
  <si>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</si>
  <si>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</si>
  <si>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</si>
  <si>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</si>
  <si>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</si>
  <si>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</si>
  <si>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</si>
  <si>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</si>
  <si>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</si>
  <si>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</si>
  <si>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</si>
  <si>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</si>
  <si>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</si>
  <si>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</si>
  <si>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</si>
  <si>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</si>
  <si>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</si>
  <si>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</si>
  <si>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</si>
  <si>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</si>
  <si>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</si>
  <si>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</si>
  <si>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</si>
  <si>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</si>
  <si>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</si>
  <si>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</si>
  <si>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</si>
  <si>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</si>
  <si>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</si>
  <si>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</si>
  <si>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</si>
  <si>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</si>
  <si>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</si>
  <si>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</si>
  <si>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</si>
  <si>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</si>
  <si>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</si>
  <si>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</si>
  <si>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</si>
  <si>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</si>
  <si>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</si>
  <si>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</si>
  <si>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</si>
  <si>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</si>
  <si>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</si>
  <si>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</si>
  <si>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</si>
  <si>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</si>
  <si>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</si>
  <si>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</si>
  <si>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</si>
  <si>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</si>
  <si>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</si>
  <si>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</si>
  <si>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</si>
  <si>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</si>
  <si>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</si>
  <si>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</si>
  <si>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</si>
  <si>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</si>
  <si>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</si>
  <si>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</si>
  <si>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</si>
  <si>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</si>
  <si>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</si>
  <si>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</si>
  <si>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</si>
  <si>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</si>
  <si>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</si>
  <si>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</si>
  <si>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</si>
  <si>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</si>
  <si>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</si>
  <si>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</si>
  <si>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</si>
  <si>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</si>
  <si>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</si>
  <si>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</si>
  <si>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</si>
  <si>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</si>
  <si>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</si>
  <si>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</si>
  <si>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</si>
  <si>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</si>
  <si>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</si>
  <si>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</si>
  <si>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</si>
  <si>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</si>
  <si>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</si>
  <si>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</si>
  <si>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</si>
  <si>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</si>
  <si>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</si>
  <si>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</si>
  <si>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</si>
  <si>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</si>
  <si>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</si>
  <si>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</si>
  <si>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</si>
  <si>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</si>
  <si>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</si>
  <si>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</si>
  <si>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</si>
  <si>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</si>
  <si>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</si>
  <si>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</si>
  <si>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</si>
  <si>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</si>
  <si>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</si>
  <si>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</si>
  <si>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</si>
  <si>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</si>
  <si>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</si>
  <si>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</si>
  <si>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</si>
  <si>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</si>
  <si>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</si>
  <si>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</si>
  <si>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</si>
  <si>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</si>
  <si>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</si>
  <si>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</si>
  <si>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</si>
  <si>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</si>
  <si>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</si>
  <si>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</si>
  <si>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</si>
  <si>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</si>
  <si>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</si>
  <si>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</si>
  <si>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</si>
  <si>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</si>
  <si>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</si>
  <si>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</si>
  <si>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</si>
  <si>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</si>
  <si>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</si>
  <si>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</si>
  <si>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</si>
  <si>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</si>
  <si>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</si>
  <si>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</si>
  <si>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</si>
  <si>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</si>
  <si>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</si>
  <si>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</si>
  <si>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</si>
  <si>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</si>
  <si>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</si>
  <si>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</si>
  <si>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</si>
  <si>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</si>
  <si>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</si>
  <si>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</si>
  <si>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</si>
  <si>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</si>
  <si>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</si>
  <si>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</si>
  <si>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</si>
  <si>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</si>
  <si>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</si>
  <si>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</si>
  <si>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</si>
  <si>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</si>
  <si>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</si>
  <si>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</si>
  <si>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</si>
  <si>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</si>
  <si>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</si>
  <si>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</si>
  <si>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</si>
  <si>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</si>
  <si>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</si>
  <si>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</si>
  <si>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</si>
  <si>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</si>
  <si>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</si>
  <si>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</si>
  <si>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</si>
  <si>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</si>
  <si>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</si>
  <si>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</si>
  <si>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</si>
  <si>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</si>
  <si>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</si>
  <si>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</si>
  <si>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</si>
  <si>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</si>
  <si>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</si>
  <si>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</si>
  <si>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</si>
  <si>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</si>
  <si>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</si>
  <si>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</si>
  <si>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</si>
  <si>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</si>
  <si>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</si>
  <si>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</si>
  <si>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</si>
  <si>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</si>
  <si>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</si>
  <si>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</si>
  <si>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</si>
  <si>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</si>
  <si>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</si>
  <si>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</si>
  <si>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</si>
  <si>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</si>
  <si>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</si>
  <si>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</si>
  <si>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</si>
  <si>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</si>
  <si>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</si>
  <si>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</si>
  <si>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</si>
  <si>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</si>
  <si>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</si>
  <si>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</si>
  <si>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</si>
  <si>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</si>
  <si>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</si>
  <si>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</si>
  <si>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</si>
  <si>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</si>
  <si>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</si>
  <si>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</si>
  <si>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</si>
  <si>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</si>
  <si>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</si>
  <si>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</si>
  <si>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</si>
  <si>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</si>
  <si>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</si>
  <si>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</si>
  <si>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</si>
  <si>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</si>
  <si>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</si>
  <si>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</si>
  <si>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</si>
  <si>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</si>
  <si>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</si>
  <si>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</si>
  <si>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</si>
  <si>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</si>
  <si>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</si>
  <si>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</si>
  <si>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</si>
  <si>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</si>
  <si>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</si>
  <si>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</si>
  <si>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</si>
  <si>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</si>
  <si>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</si>
  <si>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</si>
  <si>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</si>
  <si>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</si>
  <si>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</si>
  <si>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</si>
  <si>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</si>
  <si>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</si>
  <si>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</si>
  <si>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</si>
  <si>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</si>
  <si>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</si>
  <si>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</si>
  <si>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</si>
  <si>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</si>
  <si>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</si>
  <si>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</si>
  <si>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</si>
  <si>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</si>
  <si>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</si>
  <si>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</si>
  <si>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</si>
  <si>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</si>
  <si>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</si>
  <si>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</si>
  <si>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</si>
  <si>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</si>
  <si>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</si>
  <si>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</si>
  <si>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</si>
  <si>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</si>
  <si>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</si>
  <si>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</si>
  <si>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</si>
  <si>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</si>
  <si>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</si>
  <si>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</si>
  <si>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</si>
  <si>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</si>
  <si>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</si>
  <si>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</si>
  <si>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</si>
  <si>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</si>
  <si>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</si>
  <si>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</si>
  <si>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</si>
  <si>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</si>
  <si>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</si>
  <si>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</si>
  <si>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</si>
  <si>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</si>
  <si>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</si>
  <si>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</si>
  <si>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</si>
  <si>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</si>
  <si>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</si>
  <si>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</si>
  <si>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</si>
  <si>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</si>
  <si>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</si>
  <si>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</si>
  <si>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</si>
  <si>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</si>
  <si>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</si>
  <si>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</si>
  <si>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</si>
  <si>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</si>
  <si>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</si>
  <si>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</si>
  <si>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</si>
  <si>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</si>
  <si>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</si>
  <si>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</si>
  <si>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</si>
  <si>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</si>
  <si>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</si>
  <si>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</si>
  <si>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</si>
  <si>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</si>
  <si>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</si>
  <si>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</si>
  <si>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</si>
  <si>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</si>
  <si>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</si>
  <si>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</si>
  <si>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</si>
  <si>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</si>
  <si>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</si>
  <si>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</si>
  <si>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</si>
  <si>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</si>
  <si>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</si>
  <si>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</si>
  <si>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</si>
  <si>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</si>
  <si>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</si>
  <si>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</si>
  <si>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</si>
  <si>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</si>
  <si>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</si>
  <si>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</si>
  <si>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</si>
  <si>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</si>
  <si>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</si>
  <si>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</si>
  <si>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</si>
  <si>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</si>
  <si>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</si>
  <si>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</si>
  <si>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</si>
  <si>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</si>
  <si>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</si>
  <si>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</si>
  <si>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</si>
  <si>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</si>
  <si>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</si>
  <si>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</si>
  <si>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</si>
  <si>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</si>
  <si>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</si>
  <si>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</si>
  <si>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</si>
  <si>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</si>
  <si>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</si>
  <si>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</si>
  <si>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</si>
  <si>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</si>
  <si>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</si>
  <si>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</si>
  <si>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</si>
  <si>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</si>
  <si>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</si>
  <si>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</si>
  <si>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</si>
  <si>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</si>
  <si>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</si>
  <si>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</si>
  <si>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</si>
  <si>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</si>
  <si>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</si>
  <si>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</si>
  <si>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</si>
  <si>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</si>
  <si>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</si>
  <si>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</si>
  <si>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</si>
  <si>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</si>
  <si>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</si>
  <si>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</si>
  <si>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</si>
  <si>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</si>
  <si>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</si>
  <si>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</si>
  <si>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</si>
  <si>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</si>
  <si>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</si>
  <si>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</si>
  <si>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</si>
  <si>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</si>
  <si>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</si>
  <si>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</si>
  <si>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</si>
  <si>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</si>
  <si>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</si>
  <si>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</si>
  <si>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</si>
  <si>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</si>
  <si>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</si>
  <si>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</si>
  <si>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</si>
  <si>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</si>
  <si>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</si>
  <si>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</si>
  <si>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</si>
  <si>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</si>
  <si>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</si>
  <si>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</si>
  <si>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</si>
  <si>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</si>
  <si>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</si>
  <si>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</si>
  <si>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</si>
  <si>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</si>
  <si>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</si>
  <si>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</si>
  <si>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</si>
  <si>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</si>
  <si>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</si>
  <si>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</si>
  <si>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</si>
  <si>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</si>
  <si>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</si>
  <si>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</si>
  <si>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</si>
  <si>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</si>
  <si>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</si>
  <si>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</si>
  <si>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</si>
  <si>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</si>
  <si>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</si>
  <si>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</si>
  <si>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</si>
  <si>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</si>
  <si>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</si>
  <si>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</si>
  <si>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</si>
  <si>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</si>
  <si>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</si>
  <si>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</si>
  <si>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</si>
  <si>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</si>
  <si>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</si>
  <si>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</si>
  <si>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</si>
  <si>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</si>
  <si>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</si>
  <si>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</si>
  <si>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</si>
  <si>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</si>
  <si>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</si>
  <si>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</si>
  <si>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</si>
  <si>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</si>
  <si>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</si>
  <si>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</si>
  <si>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</si>
  <si>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</si>
  <si>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</si>
  <si>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</si>
  <si>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</si>
  <si>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</si>
  <si>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</si>
  <si>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</si>
  <si>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</si>
  <si>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</si>
  <si>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</si>
  <si>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</si>
  <si>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</si>
  <si>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</si>
  <si>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</si>
  <si>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</si>
  <si>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</si>
  <si>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</si>
  <si>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</si>
  <si>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</si>
  <si>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</si>
  <si>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</si>
  <si>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</si>
  <si>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</si>
  <si>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</si>
  <si>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</si>
  <si>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</si>
  <si>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</si>
  <si>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</si>
  <si>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</si>
  <si>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</si>
  <si>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</si>
  <si>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</si>
  <si>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</si>
  <si>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</si>
  <si>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</si>
  <si>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</si>
  <si>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</si>
  <si>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</si>
  <si>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</si>
  <si>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</si>
  <si>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</si>
  <si>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</si>
  <si>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</si>
  <si>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</si>
  <si>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</si>
  <si>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</si>
  <si>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</si>
  <si>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</si>
  <si>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</si>
  <si>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</si>
  <si>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</si>
  <si>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</si>
  <si>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</si>
  <si>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</si>
  <si>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</si>
  <si>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</si>
  <si>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</si>
  <si>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</si>
  <si>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</si>
  <si>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</si>
  <si>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</si>
  <si>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</si>
  <si>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</si>
  <si>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</si>
  <si>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</si>
  <si>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</si>
  <si>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</si>
  <si>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</si>
  <si>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</si>
  <si>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</si>
  <si>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</si>
  <si>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</si>
  <si>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</si>
  <si>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</si>
  <si>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</si>
  <si>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</si>
  <si>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</si>
  <si>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</si>
  <si>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</si>
  <si>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</si>
  <si>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</si>
  <si>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</si>
  <si>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</si>
  <si>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</si>
  <si>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</si>
  <si>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</si>
  <si>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</si>
  <si>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</si>
  <si>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</si>
  <si>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</si>
  <si>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</si>
  <si>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</si>
  <si>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</si>
  <si>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</si>
  <si>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</si>
  <si>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</si>
  <si>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</si>
  <si>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</si>
  <si>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</si>
  <si>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</si>
  <si>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</si>
  <si>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</si>
  <si>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</si>
  <si>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</si>
  <si>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</si>
  <si>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</si>
  <si>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</si>
  <si>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</si>
  <si>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</si>
  <si>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</si>
  <si>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</si>
  <si>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</si>
  <si>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</si>
  <si>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</si>
  <si>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</si>
  <si>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</si>
  <si>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</si>
  <si>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</si>
  <si>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</si>
  <si>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</si>
  <si>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</si>
  <si>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</si>
  <si>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</si>
  <si>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</si>
  <si>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</si>
  <si>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</si>
  <si>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</si>
  <si>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</si>
  <si>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</si>
  <si>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</si>
  <si>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</si>
  <si>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</si>
  <si>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</si>
  <si>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</si>
  <si>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</si>
  <si>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</si>
  <si>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</si>
  <si>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</si>
  <si>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</si>
  <si>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</si>
  <si>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</si>
  <si>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</si>
  <si>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</si>
  <si>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</si>
  <si>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</si>
  <si>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</si>
  <si>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</si>
  <si>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</si>
  <si>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</si>
  <si>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</si>
  <si>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</si>
  <si>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</si>
  <si>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</si>
  <si>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</si>
  <si>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</si>
  <si>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</si>
  <si>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</si>
  <si>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</si>
  <si>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</si>
  <si>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</si>
  <si>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</si>
  <si>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</si>
  <si>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</si>
  <si>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</si>
  <si>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</si>
  <si>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</si>
  <si>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</si>
  <si>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</si>
  <si>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</si>
  <si>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</si>
  <si>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</si>
  <si>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</si>
  <si>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</si>
  <si>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</si>
  <si>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</si>
  <si>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</si>
  <si>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</si>
  <si>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</si>
  <si>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</si>
  <si>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</si>
  <si>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</si>
  <si>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</si>
  <si>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</si>
  <si>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</si>
  <si>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</si>
  <si>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</si>
  <si>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</si>
  <si>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</si>
  <si>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</si>
  <si>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</si>
  <si>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</si>
  <si>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</si>
  <si>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</si>
  <si>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</si>
  <si>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</si>
  <si>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</si>
  <si>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</si>
  <si>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</si>
  <si>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</si>
  <si>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</si>
  <si>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</si>
  <si>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</si>
  <si>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</si>
  <si>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</si>
  <si>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</si>
  <si>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</si>
  <si>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</si>
  <si>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</si>
  <si>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</si>
  <si>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</si>
  <si>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</si>
  <si>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</si>
  <si>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</si>
  <si>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</si>
  <si>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</si>
  <si>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</si>
  <si>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</si>
  <si>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</si>
  <si>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</si>
  <si>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</si>
  <si>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</si>
  <si>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</si>
  <si>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</si>
  <si>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</si>
  <si>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</si>
  <si>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</si>
  <si>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</si>
  <si>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</si>
  <si>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</si>
  <si>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</si>
  <si>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</si>
  <si>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</si>
  <si>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</si>
  <si>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</si>
  <si>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</si>
  <si>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</si>
  <si>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</si>
  <si>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</si>
  <si>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</si>
  <si>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</si>
  <si>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</si>
  <si>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</si>
  <si>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</si>
  <si>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</si>
  <si>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</si>
  <si>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</si>
  <si>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</si>
  <si>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</si>
  <si>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</si>
  <si>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</si>
  <si>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</si>
  <si>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</si>
  <si>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</si>
  <si>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</si>
  <si>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</si>
  <si>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</si>
  <si>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</si>
  <si>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</si>
  <si>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</si>
  <si>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</si>
  <si>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</si>
  <si>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</si>
  <si>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</si>
  <si>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</si>
  <si>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</si>
  <si>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</si>
  <si>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</si>
  <si>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</si>
  <si>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</si>
  <si>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</si>
  <si>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</si>
  <si>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</si>
  <si>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</si>
  <si>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</si>
  <si>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</si>
  <si>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</si>
  <si>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</si>
  <si>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</si>
  <si>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</si>
  <si>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</si>
  <si>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</si>
  <si>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</si>
  <si>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</si>
  <si>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</si>
  <si>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</si>
  <si>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</si>
  <si>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</si>
  <si>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</si>
  <si>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</si>
  <si>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</si>
  <si>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</si>
  <si>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</si>
  <si>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</si>
  <si>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</si>
  <si>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</si>
  <si>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</si>
  <si>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</si>
  <si>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</si>
  <si>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</si>
  <si>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</si>
  <si>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</si>
  <si>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</si>
  <si>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</si>
  <si>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</si>
  <si>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</si>
  <si>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</si>
  <si>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</si>
  <si>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</si>
  <si>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</si>
  <si>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</si>
  <si>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</si>
  <si>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</si>
  <si>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</si>
  <si>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</si>
  <si>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</si>
  <si>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</si>
  <si>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</si>
  <si>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</si>
  <si>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</si>
  <si>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</si>
  <si>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</si>
  <si>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</si>
  <si>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</si>
  <si>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</si>
  <si>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</si>
  <si>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</si>
  <si>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</si>
  <si>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</si>
  <si>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</si>
  <si>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</si>
  <si>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</si>
  <si>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</si>
  <si>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</si>
  <si>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</si>
  <si>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</si>
  <si>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</si>
  <si>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</si>
  <si>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</si>
  <si>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</si>
  <si>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</si>
  <si>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</si>
  <si>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</si>
  <si>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</si>
  <si>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</si>
  <si>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</si>
  <si>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</si>
  <si>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</si>
  <si>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</si>
  <si>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</si>
  <si>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</si>
  <si>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</si>
  <si>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</si>
  <si>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</si>
  <si>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</si>
  <si>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</si>
  <si>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</si>
  <si>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</si>
  <si>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</si>
  <si>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</si>
  <si>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</si>
  <si>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</si>
  <si>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</si>
  <si>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</si>
  <si>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</si>
  <si>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</si>
  <si>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</si>
  <si>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</si>
  <si>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</si>
  <si>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</si>
  <si>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</si>
  <si>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</si>
  <si>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</si>
  <si>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</si>
  <si>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</si>
  <si>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</si>
  <si>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</si>
  <si>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</si>
  <si>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</si>
  <si>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</si>
  <si>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</si>
  <si>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</si>
  <si>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</si>
  <si>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</si>
  <si>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</si>
  <si>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</si>
  <si>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</si>
  <si>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</si>
  <si>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</si>
  <si>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</si>
  <si>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</si>
  <si>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</si>
  <si>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</si>
  <si>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</si>
  <si>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</si>
  <si>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</si>
  <si>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</si>
  <si>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</si>
  <si>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</si>
  <si>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</si>
  <si>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</si>
  <si>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</si>
  <si>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</si>
  <si>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</si>
  <si>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</si>
  <si>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</si>
  <si>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</si>
  <si>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</si>
  <si>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</si>
  <si>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</si>
  <si>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</si>
  <si>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</si>
  <si>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</si>
  <si>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id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</si>
  <si>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</si>
  <si>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</si>
  <si>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</si>
  <si>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</si>
  <si>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</si>
  <si>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</si>
  <si>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</si>
  <si>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</si>
  <si>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</si>
  <si>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</si>
  <si>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</si>
  <si>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</si>
  <si>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</si>
  <si>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</si>
  <si>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</si>
  <si>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</si>
  <si>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</si>
  <si>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</si>
  <si>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</si>
  <si>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</si>
  <si>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</si>
  <si>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</si>
  <si>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</si>
  <si>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</si>
  <si>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</si>
  <si>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</si>
  <si>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</si>
  <si>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</si>
  <si>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</si>
  <si>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</si>
  <si>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</si>
  <si>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</si>
  <si>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</si>
  <si>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</si>
  <si>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</si>
  <si>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</si>
  <si>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</si>
  <si>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</si>
  <si>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</si>
  <si>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</si>
  <si>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</si>
  <si>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</si>
  <si>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</si>
  <si>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</si>
  <si>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</si>
  <si>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</si>
  <si>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</si>
  <si>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</si>
  <si>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</si>
  <si>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</si>
  <si>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</si>
  <si>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</si>
  <si>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</si>
  <si>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</si>
  <si>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</si>
  <si>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</si>
  <si>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</si>
  <si>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</si>
  <si>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 Canceled</t>
  </si>
  <si>
    <t>Total Projects</t>
  </si>
  <si>
    <t>Pct Successful</t>
  </si>
  <si>
    <t>Pct Failed</t>
  </si>
  <si>
    <t>Pct Canceled</t>
  </si>
  <si>
    <t>Num Successsful</t>
  </si>
  <si>
    <t>Num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</si>
  <si>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</si>
  <si>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</si>
  <si>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</si>
  <si>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</si>
  <si>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</si>
  <si>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</si>
  <si>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</si>
  <si>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</si>
  <si>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</si>
  <si>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</si>
  <si>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</si>
  <si>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</si>
  <si>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</si>
  <si>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</si>
  <si>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</si>
  <si>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</si>
  <si>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</si>
  <si>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</si>
  <si>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</si>
  <si>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Number of Backers Summary</t>
  </si>
  <si>
    <t>Failed campaigns</t>
  </si>
  <si>
    <t>First quartile</t>
  </si>
  <si>
    <t>Third quartile</t>
  </si>
  <si>
    <t>IQR</t>
  </si>
  <si>
    <t>Down Limit</t>
  </si>
  <si>
    <t>Up Limit</t>
  </si>
  <si>
    <t>2. There is more variability with successful campaigns. This is because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</si>
  <si>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</si>
  <si>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</si>
  <si>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1. The…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</si>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</sst>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2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0" fontId="0" fillId="2" borderId="0" xfId="0" applyFill="1"/>
    <xf numFmtId="0" fontId="1" fillId="3" borderId="0" xfId="0" applyFont="1" applyFill="1"/>
    <xf numFmtId="0" fontId="0" fillId="3" borderId="0" xfId="0" applyFill="1"/>
  </cellXfs>
  <cellStyles count="2">
    <cellStyle name="Normal" xfId="0" builtinId="0"/>
    <cellStyle name="Porcentaje" xfId="1" builtinId="5"/>
  </cellStyles>
  <dxfs count="2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1!TablaDinámica1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F-4A1E-A994-62BA207D061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F-4A1E-A994-62BA207D061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F-4A1E-A994-62BA207D061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F-4A1E-A994-62BA207D0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983903"/>
        <c:axId val="1449420415"/>
      </c:barChart>
      <c:catAx>
        <c:axId val="188698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9420415"/>
        <c:crosses val="autoZero"/>
        <c:auto val="1"/>
        <c:lblAlgn val="ctr"/>
        <c:lblOffset val="100"/>
        <c:noMultiLvlLbl val="0"/>
      </c:catAx>
      <c:valAx>
        <c:axId val="14494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8698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2!TablaDinámica2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1-4CF3-9CC2-02FC83FC5CD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1-4CF3-9CC2-02FC83FC5CD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61-4CF3-9CC2-02FC83FC5CD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61-4CF3-9CC2-02FC83FC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7916335"/>
        <c:axId val="1877918415"/>
      </c:barChart>
      <c:catAx>
        <c:axId val="187791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7918415"/>
        <c:crosses val="autoZero"/>
        <c:auto val="1"/>
        <c:lblAlgn val="ctr"/>
        <c:lblOffset val="100"/>
        <c:noMultiLvlLbl val="0"/>
      </c:catAx>
      <c:valAx>
        <c:axId val="187791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791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3!TablaDinámica3</c:name>
    <c:fmtId val="4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3-4F2A-B152-D5935D6990C6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3-4F2A-B152-D5935D6990C6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3-4F2A-B152-D5935D69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915919"/>
        <c:axId val="1877917999"/>
      </c:lineChart>
      <c:catAx>
        <c:axId val="187791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7917999"/>
        <c:crosses val="autoZero"/>
        <c:auto val="1"/>
        <c:lblAlgn val="ctr"/>
        <c:lblOffset val="100"/>
        <c:noMultiLvlLbl val="0"/>
      </c:catAx>
      <c:valAx>
        <c:axId val="18779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791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Pct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0.47377938517179025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D-41E3-916B-C79930D67848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Pct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0.42314647377938519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D-41E3-916B-C79930D67848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Pct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0.10307414104882459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D-41E3-916B-C79930D67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695023"/>
        <c:axId val="1309198639"/>
      </c:lineChart>
      <c:catAx>
        <c:axId val="107769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9198639"/>
        <c:crosses val="autoZero"/>
        <c:auto val="1"/>
        <c:lblAlgn val="ctr"/>
        <c:lblOffset val="100"/>
        <c:noMultiLvlLbl val="0"/>
      </c:catAx>
      <c:valAx>
        <c:axId val="130919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769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B000E62F-BA52-4386-BA12-9C96F712D2AC}">
          <cx:tx>
            <cx:txData>
              <cx:f/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978764-5200-421D-95C1-F5A3129073D3}">
          <cx:tx>
            <cx:txData>
              <cx:f/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000"/>
        <cx:title>
          <cx:tx>
            <cx:txData>
              <cx:v>Backers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Backers Count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0</xdr:rowOff>
    </xdr:from>
    <xdr:to>
      <xdr:col>16</xdr:col>
      <xdr:colOff>0</xdr:colOff>
      <xdr:row>30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8CDEA7-5509-43D6-8866-568BAEAB5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18</xdr:col>
      <xdr:colOff>0</xdr:colOff>
      <xdr:row>30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5B7F52-F725-4BFB-B112-1BB1E4B08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14</xdr:col>
      <xdr:colOff>0</xdr:colOff>
      <xdr:row>24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554B34-2903-4D53-BC41-80F19359F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8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F89810-5505-4EB4-889B-D639DBCF8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37</xdr:row>
      <xdr:rowOff>0</xdr:rowOff>
    </xdr:from>
    <xdr:to>
      <xdr:col>9</xdr:col>
      <xdr:colOff>0</xdr:colOff>
      <xdr:row>56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320E332-D0C5-47AD-9E97-7E01CB1FA4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7048500"/>
              <a:ext cx="4143375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PM" refreshedDate="44262.015063078703" createdVersion="6" refreshedVersion="6" minRefreshableVersion="3" recordCount="4114" xr:uid="{7152DE44-328A-4876-B43D-869F2DF9003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PM" refreshedDate="44262.035600810188" createdVersion="6" refreshedVersion="6" minRefreshableVersion="3" recordCount="4114" xr:uid="{4220E60A-2656-4231-9E8B-7437C74687C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1" base="18">
        <rangePr groupBy="months" startDate="2009-05-17T00:00:00" endDate="2017-03-16T00:00:00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6/03/20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  <cacheField name="Trimestres" numFmtId="0" databaseField="0">
      <fieldGroup base="18">
        <rangePr groupBy="quarters" startDate="2009-05-17T00:00:00" endDate="2017-03-16T00:00:00"/>
        <groupItems count="6">
          <s v="&lt;17/05/2009"/>
          <s v="Trim.1"/>
          <s v="Trim.2"/>
          <s v="Trim.3"/>
          <s v="Trim.4"/>
          <s v="&gt;16/03/2017"/>
        </groupItems>
      </fieldGroup>
    </cacheField>
    <cacheField name="Años" numFmtId="0" databaseField="0">
      <fieldGroup base="18">
        <rangePr groupBy="years" startDate="2009-05-17T00:00:00" endDate="2017-03-16T00:00:00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6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d v="2015-03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d v="2014-07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d v="2016-05-27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d v="2015-04-25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46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7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8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9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0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1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2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3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4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5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6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7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8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9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1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2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3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4"/>
    <d v="2011-12-27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69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5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6"/>
    <d v="2014-04-25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7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8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9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1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2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3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4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5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6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7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8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1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2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3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87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4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5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7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8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99"/>
    <d v="2014-03-07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1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2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3"/>
    <d v="2011-04-24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4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5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6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8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09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0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1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2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3"/>
    <d v="2010-06-09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4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5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6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7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18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19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0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1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2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3"/>
    <d v="2015-04-03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4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5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6"/>
    <d v="2014-06-1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8"/>
    <d v="2014-11-07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9"/>
    <d v="2016-05-3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1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17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2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3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4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35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6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7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38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9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0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1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2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3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4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5"/>
    <d v="2015-06-18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6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7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8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9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19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1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52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53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63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5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3"/>
    <d v="2014-09-19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55"/>
    <d v="2016-01-12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9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6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57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8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9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60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39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47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61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62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63"/>
    <d v="2015-08-05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64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65"/>
    <d v="2015-11-26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6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23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7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68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9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70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71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72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73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74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75"/>
    <d v="2016-09-03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7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32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77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78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9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2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8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81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4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82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8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84"/>
    <d v="2015-02-08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185"/>
    <d v="2015-10-08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86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5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87"/>
    <d v="2015-10-06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188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89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19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191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9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93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94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95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96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79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97"/>
    <d v="2015-04-22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98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9"/>
    <d v="2015-05-15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01"/>
    <d v="2015-08-2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02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02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0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12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04"/>
    <d v="2016-04-08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05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06"/>
    <d v="2015-07-09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117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0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8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09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3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10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11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06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12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13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14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15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16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17"/>
    <d v="2014-12-2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18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19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2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21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22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23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25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6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27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28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29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30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31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32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3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34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61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35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6"/>
    <d v="2012-06-07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37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38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39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4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41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42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43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4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45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46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47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48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49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50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51"/>
    <d v="2015-05-23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52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53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54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55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56"/>
    <d v="2010-02-22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57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59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60"/>
    <d v="2013-03-25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61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62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63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64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65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66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52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67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6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69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56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7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71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72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73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74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75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76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7"/>
    <d v="2012-03-10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78"/>
    <d v="2013-03-20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79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8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9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81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8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83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84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85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86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87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8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89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9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1"/>
    <d v="2015-12-22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92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93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94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95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96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97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98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99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83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01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02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03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03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83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39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38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04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05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7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2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1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11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12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13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14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5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6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5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04"/>
    <d v="2016-04-08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8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01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4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1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5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6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7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8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3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31"/>
    <d v="2013-02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2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3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4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5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1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7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10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8"/>
    <d v="2016-01-23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2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43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4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5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6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47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8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49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5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51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2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3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4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19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5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6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7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11"/>
    <d v="2015-11-0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59"/>
    <d v="2014-02-05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46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360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1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2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3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45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65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66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67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19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68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69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70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71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99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72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73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374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75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76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377"/>
    <d v="2015-10-22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6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378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79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80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8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38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3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84"/>
    <d v="2013-09-13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85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38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87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388"/>
    <d v="2014-10-17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89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63"/>
    <d v="2013-11-02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90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91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92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93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4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5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96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97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98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399"/>
    <d v="2014-01-25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00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01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37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0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03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23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4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5"/>
    <d v="2011-11-13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6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0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08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09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10"/>
    <d v="2016-05-18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11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12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13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14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15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6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7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8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20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21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102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22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19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23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4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9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5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6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7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8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29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3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31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86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32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33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20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4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52"/>
    <d v="2015-07-16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5"/>
    <d v="2014-02-10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7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8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9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44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41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42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43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4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5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6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7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376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8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9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5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51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452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53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454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5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7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381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8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59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6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19"/>
    <d v="2017-0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61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3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4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293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203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65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33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6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7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29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68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96"/>
    <d v="2015-02-04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469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7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7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3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192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47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69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321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1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75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5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76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77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478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79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64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48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12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1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2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83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4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8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191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68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486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87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88"/>
    <d v="2016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8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6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467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1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2"/>
    <d v="2015-06-13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20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493"/>
    <d v="2016-05-20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"/>
    <d v="2015-09-07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14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494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495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496"/>
    <d v="2015-03-15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5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497"/>
    <d v="2015-03-16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473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498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499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0"/>
    <d v="2016-11-17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37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13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01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164"/>
    <d v="2015-04-06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02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03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456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04"/>
    <d v="2016-07-3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05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39"/>
    <d v="2015-03-08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06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41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07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508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09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1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511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12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13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514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515"/>
    <d v="2016-01-19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51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17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18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51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52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21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522"/>
    <d v="2015-12-09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3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24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25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26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52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528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529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531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532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3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454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4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53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01"/>
    <d v="2016-06-1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202"/>
    <d v="2015-02-26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36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37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538"/>
    <d v="2017-02-25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253"/>
    <d v="2017-03-25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39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1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1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420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2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43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44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94"/>
    <d v="2016-03-17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45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46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46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47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548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41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21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49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51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291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466"/>
    <d v="2015-07-26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5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51"/>
    <d v="2014-11-09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52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53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475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554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555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56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491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144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76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57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58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559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56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53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486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6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75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63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6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65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66"/>
    <d v="2016-10-3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1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568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30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569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548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7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571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72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73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74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575"/>
    <d v="2014-10-3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76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48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577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578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579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58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581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3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582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582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64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572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3"/>
    <d v="2014-09-13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505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23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583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531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4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584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585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58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74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587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588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589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51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590"/>
    <d v="2012-04-08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29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91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21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592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593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594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595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596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597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598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64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51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501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599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6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17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601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02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2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03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52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04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05"/>
    <d v="2013-05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606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07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524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08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09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1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564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1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12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13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14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15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16"/>
    <d v="2010-10-08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617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18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619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20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6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477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622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48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623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62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625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26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27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42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6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628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2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85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3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31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32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63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34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102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35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36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37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38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39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4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41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06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42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43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44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45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46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4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5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47"/>
    <d v="2012-04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372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48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4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5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8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651"/>
    <d v="2011-07-16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49"/>
    <d v="2011-09-07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253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652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653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649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654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279"/>
    <d v="2013-03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65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656"/>
    <d v="2011-05-3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471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657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658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659"/>
    <d v="2012-08-07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66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661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606"/>
    <d v="2012-10-05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96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662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663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664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665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666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61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667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64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668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108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7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673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40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675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5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8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678"/>
    <d v="2014-03-10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91"/>
    <d v="2015-07-10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319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681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682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622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50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684"/>
    <d v="2016-10-25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3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99"/>
    <d v="2015-04-15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68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686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687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68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689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69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691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692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693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694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695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696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697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80"/>
    <d v="2011-03-10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61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98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187"/>
    <d v="2015-09-2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641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699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98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00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03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04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14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06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707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4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0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1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22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4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71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12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713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14"/>
    <d v="2012-01-15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15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716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601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38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717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18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719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720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721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22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74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618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23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724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634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725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72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42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727"/>
    <d v="2014-12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728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729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73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34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731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732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733"/>
    <d v="2010-07-08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27"/>
    <d v="2012-05-14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73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35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736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737"/>
    <d v="2014-03-16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738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3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74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741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742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743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74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745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173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746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747"/>
    <d v="2016-02-18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748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49"/>
    <d v="2016-04-18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750"/>
    <d v="2017-02-18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751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129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85"/>
    <d v="2016-03-12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752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753"/>
    <d v="2016-01-17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754"/>
    <d v="2016-06-04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75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75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50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4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757"/>
    <d v="2015-04-26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75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759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760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761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762"/>
    <d v="2016-02-1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763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764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76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766"/>
    <d v="2016-10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767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768"/>
    <d v="2014-08-15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76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9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309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7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771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772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534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77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774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775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57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776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451"/>
    <d v="2014-08-09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777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778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779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78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781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782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783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62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784"/>
    <d v="2016-07-12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302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785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786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787"/>
    <d v="2014-11-29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788"/>
    <d v="2014-07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789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467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08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79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791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792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793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489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469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794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64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683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795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796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501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43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78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797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53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767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798"/>
    <d v="2015-11-2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468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96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799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8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09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800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37"/>
    <d v="2016-01-3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9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801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28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802"/>
    <d v="2017-03-06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803"/>
    <d v="2015-04-04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83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7"/>
    <d v="2015-12-16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51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555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80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805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8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807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83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570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524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808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2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809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418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81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811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812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747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813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45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814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97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524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81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98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58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3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81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99"/>
    <d v="2015-04-15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817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75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818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81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820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821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22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823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824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825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826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827"/>
    <d v="2014-02-05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28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829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70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556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830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83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33"/>
    <d v="2016-05-14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832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833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834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835"/>
    <d v="2014-08-02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601"/>
    <d v="2014-08-08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836"/>
    <d v="2016-03-14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837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838"/>
    <d v="2014-06-15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839"/>
    <d v="2014-04-24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840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841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823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842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50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79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598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43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844"/>
    <d v="2014-03-02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84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400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531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784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697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233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846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84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664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580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848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755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849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85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49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63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35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00"/>
    <d v="2016-03-30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851"/>
    <d v="2012-06-09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85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853"/>
    <d v="2014-04-06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54"/>
    <d v="2011-10-28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855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856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573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857"/>
    <d v="2015-09-2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468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308"/>
    <d v="2014-11-14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4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523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858"/>
    <d v="2015-12-24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859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860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861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862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863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864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48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4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06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484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792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304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865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839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866"/>
    <d v="2014-10-19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548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301"/>
    <d v="2016-06-16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522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867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868"/>
    <d v="2015-05-15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07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454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63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869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811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870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871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779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527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872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451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873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53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874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372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494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875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876"/>
    <d v="2015-05-30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37"/>
    <d v="2014-11-13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29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8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877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746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78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23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375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879"/>
    <d v="2014-06-28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880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881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8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393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841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868"/>
    <d v="2015-05-17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33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882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883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884"/>
    <d v="2016-03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885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588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61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88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887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478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53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888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5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889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890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0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15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492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305"/>
    <d v="2017-03-1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89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520"/>
    <d v="2017-02-25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891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518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2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892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893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6"/>
    <d v="2014-05-3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517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468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99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94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44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895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457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896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897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89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899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415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9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901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902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903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59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90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905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77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906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907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594"/>
    <d v="2011-08-06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742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59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908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909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27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91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11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912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913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914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915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708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62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62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916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99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689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7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917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918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919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92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921"/>
    <d v="2014-02-16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847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40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22"/>
    <d v="2010-11-30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43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923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924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92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274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26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927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883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634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928"/>
    <d v="2013-08-07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929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93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85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99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931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932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933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934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68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56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935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4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796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1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14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936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5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31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299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295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389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31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937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938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814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201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48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939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88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363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787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940"/>
    <d v="2016-02-17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783"/>
    <d v="2016-10-0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771"/>
    <d v="2015-10-15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75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42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759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941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75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99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942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943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944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945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946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94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4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947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948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949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559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841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1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681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950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750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951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952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953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797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72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495"/>
    <d v="2015-08-02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322"/>
    <d v="2014-12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768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1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954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955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681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434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669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956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49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522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957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747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95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9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6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961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285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962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963"/>
    <d v="2011-07-06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964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879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965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5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96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497"/>
    <d v="2015-03-16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67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311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968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969"/>
    <d v="2014-04-1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97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303"/>
    <d v="2015-05-07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971"/>
    <d v="2012-07-12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949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77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791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972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885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973"/>
    <d v="2016-08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393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974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97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912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976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56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470"/>
    <d v="2016-04-29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295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977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66"/>
    <d v="2016-10-17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78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521"/>
    <d v="2015-04-27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903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979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8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587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98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98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983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38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984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985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986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422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987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36"/>
    <d v="2015-02-22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789"/>
    <d v="2014-11-28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215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556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83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36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23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988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787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72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989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460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90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991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775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992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993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988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75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488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64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304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994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99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817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996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997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65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9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748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998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999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774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0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44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956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001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53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01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976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541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002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31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882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8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514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003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004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005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006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007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544"/>
    <d v="2014-09-05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989"/>
    <d v="2017-01-03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798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524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008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009"/>
    <d v="2014-11-30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77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01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011"/>
    <d v="2013-04-07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012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013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488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274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715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014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842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06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015"/>
    <d v="2013-10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904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384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81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16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017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371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38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965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63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18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019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02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39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36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021"/>
    <d v="2016-08-02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022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023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02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442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234"/>
    <d v="2011-06-18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02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23"/>
    <d v="2015-04-03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026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556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027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02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76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04"/>
    <d v="2013-05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21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801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29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03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031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032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03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85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034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387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81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951"/>
    <d v="2014-07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35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318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766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505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036"/>
    <d v="2014-06-20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797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037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77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03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039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71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780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793"/>
    <d v="2017-03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864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7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7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789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774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04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30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041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042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45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043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946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69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559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77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320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35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202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044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045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32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046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047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048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049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5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495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51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472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866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773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528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6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052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053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048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054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345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652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056"/>
    <d v="2013-05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04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057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058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06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434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12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061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62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063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352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792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64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546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065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976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547"/>
    <d v="2014-12-1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067"/>
    <d v="2015-01-3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"/>
    <d v="2015-10-09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68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470"/>
    <d v="2016-04-03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816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47"/>
    <d v="2015-02-28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925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0"/>
    <d v="2014-06-18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78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706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840"/>
    <d v="2015-07-26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204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2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360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069"/>
    <d v="2011-10-1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070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071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072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073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020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074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075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076"/>
    <d v="2012-12-15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59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077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35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6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078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723"/>
    <d v="2012-11-22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079"/>
    <d v="2013-1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080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872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081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08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287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083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2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41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599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084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910"/>
    <d v="2014-06-17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827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904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252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409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085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086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959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087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088"/>
    <d v="2009-12-3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31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089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54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652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090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91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092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093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094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095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096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097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35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098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824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272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02"/>
    <d v="2012-04-18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099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604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100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101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102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307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103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104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105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904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106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395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99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078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31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107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80"/>
    <d v="2016-08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108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935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50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28"/>
    <d v="2011-10-16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664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94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219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14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42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109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11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111"/>
    <d v="2017-04-07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112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11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114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115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116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793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117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06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113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118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119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117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120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121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12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122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12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2"/>
    <d v="2015-01-15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123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34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622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124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466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3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947"/>
    <d v="2016-05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3"/>
    <d v="2014-08-3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0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883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07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4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125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93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48"/>
    <d v="2016-12-09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126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126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5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810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8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127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837"/>
    <d v="2014-08-24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31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803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482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128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426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89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79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782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510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38"/>
    <d v="2016-08-07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32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"/>
    <d v="2015-07-2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129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130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52"/>
    <d v="2015-07-16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1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32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314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133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619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581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311"/>
    <d v="2015-11-13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50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44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134"/>
    <d v="2016-04-19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57"/>
    <d v="2015-03-19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135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136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2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137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13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608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139"/>
    <d v="2016-07-14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35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d v="2016-02-2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550"/>
    <d v="2015-09-12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952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552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0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140"/>
    <d v="2014-08-13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62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141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508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42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545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8"/>
    <d v="2014-10-23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918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89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143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545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8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692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549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516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037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144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48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4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45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87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861"/>
    <d v="2014-12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35"/>
    <d v="2015-04-04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575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547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46"/>
    <d v="2015-02-05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86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568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586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809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4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18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296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47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343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48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212"/>
    <d v="2015-12-15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49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98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67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517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546"/>
    <d v="2014-09-30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150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769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869"/>
    <d v="2015-03-01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151"/>
    <d v="2014-08-2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872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993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601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47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954"/>
    <d v="2015-07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019"/>
    <d v="2016-07-25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946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23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152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422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153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99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154"/>
    <d v="2012-10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55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654"/>
    <d v="2013-07-1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5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23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97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56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15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07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158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636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607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457"/>
    <d v="2016-03-3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15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153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06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78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160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5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202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106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161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162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076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573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163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164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165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415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16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16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168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169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788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56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170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171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172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73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802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03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7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174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76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449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515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21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704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675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461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206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882"/>
    <d v="2016-06-28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525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17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176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781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836"/>
    <d v="2016-03-14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457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328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914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590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084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65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177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5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178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609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076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179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909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180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181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18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0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37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432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98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183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184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394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683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887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185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51"/>
    <d v="2016-06-23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913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975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28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186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451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208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316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5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682"/>
    <d v="2016-11-07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746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45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465"/>
    <d v="2015-10-2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187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188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189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55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1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191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192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193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194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6"/>
    <d v="2013-07-07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195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196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348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781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197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639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19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60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199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254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36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019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72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463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60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200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293"/>
    <d v="2016-06-06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165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201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202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350"/>
    <d v="2013-10-16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089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20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204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23"/>
    <d v="2015-04-18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01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66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038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205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20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372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68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207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63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72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64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09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26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10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345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821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60"/>
    <d v="2013-03-10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11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212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095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213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89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434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583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1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575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804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836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880"/>
    <d v="2015-03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14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15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216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7"/>
    <d v="2015-07-03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84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218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2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219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165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220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51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3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479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81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21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1165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19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789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21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223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7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85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146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2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0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225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73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226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541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494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1097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22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59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11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6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11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852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28"/>
    <d v="2015-03-30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29"/>
    <d v="2010-03-15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3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231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486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96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1232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536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212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33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234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35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548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34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896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91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1223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492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36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37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237"/>
    <d v="2013-05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732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4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624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79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535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38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501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39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50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133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752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4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46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389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1047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41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418"/>
    <d v="2014-08-23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48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94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488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242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24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44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521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45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1246"/>
    <d v="2013-07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532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1247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483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874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798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724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48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108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38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65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249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250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51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083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60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37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49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84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904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52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253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54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255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475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187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56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360"/>
    <d v="2011-05-05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253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371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966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57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34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413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56"/>
    <d v="2015-07-05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406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44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4"/>
    <d v="2013-04-15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58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59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106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18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213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358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21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60"/>
    <d v="2014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61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68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2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6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6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966"/>
    <d v="2014-12-08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549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915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588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544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17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264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88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65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445"/>
    <d v="2012-10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6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505"/>
    <d v="2014-12-05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06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92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67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476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488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25"/>
    <d v="2010-07-2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68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732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42"/>
    <d v="2016-02-1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476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7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126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60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943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70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559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271"/>
    <d v="2014-01-2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457"/>
    <d v="2016-03-3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696"/>
    <d v="2013-09-16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27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73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7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75"/>
    <d v="2012-05-19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68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580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518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04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47"/>
    <d v="2014-12-05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76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27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78"/>
    <d v="2017-03-02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530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974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759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79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80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978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17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959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81"/>
    <d v="2017-01-18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8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83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284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196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27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474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32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818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5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94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44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51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85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286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87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32"/>
    <d v="2016-03-26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88"/>
    <d v="2015-08-1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548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47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11"/>
    <d v="2015-11-14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569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41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61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51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73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28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69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29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55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91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441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91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7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868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59"/>
    <d v="2014-02-06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92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509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29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294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295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296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89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297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298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2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26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95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3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6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30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951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9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32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302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704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009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109"/>
    <d v="2017-03-10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824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680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709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303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92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844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30"/>
    <d v="2015-09-04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555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304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972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305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306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387"/>
    <d v="2015-11-18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587"/>
    <d v="2017-01-24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44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307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9"/>
    <d v="2016-06-19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11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683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308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53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309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4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96"/>
    <d v="2016-11-22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31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43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311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31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462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312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313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314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66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315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022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316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317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498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35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94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45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735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318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639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319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53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914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32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378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02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02"/>
    <d v="2012-04-18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73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257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665"/>
    <d v="2012-02-23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77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678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32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87"/>
    <d v="2012-06-28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745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416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323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324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14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77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724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808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325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209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897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91"/>
    <d v="2014-04-1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3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70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724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52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32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32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32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33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33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116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32"/>
    <d v="2017-03-20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529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333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116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9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002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51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85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04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809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13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811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846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919"/>
    <d v="2014-03-08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85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39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483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334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217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78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518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757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777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335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72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530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989"/>
    <d v="2017-01-03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573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03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247"/>
    <d v="2015-04-2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336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17"/>
    <d v="2015-05-02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393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186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8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149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3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245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336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1337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87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338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482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32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123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474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997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874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339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340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06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751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5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429"/>
    <d v="2016-11-25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1042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34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87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996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01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875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47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63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1336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525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2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466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43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936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469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509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02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34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569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343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463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547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49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344"/>
    <d v="2016-03-05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4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345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717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346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347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759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388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348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867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44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1349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16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53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889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611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524"/>
    <d v="2014-08-10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875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760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350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133"/>
    <d v="2015-02-2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803"/>
    <d v="2015-03-1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559"/>
    <d v="2014-12-3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351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959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06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855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549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584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747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534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135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42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99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137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317"/>
    <d v="2016-01-29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02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77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1353"/>
    <d v="2015-10-18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07"/>
    <d v="2016-02-1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34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57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768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0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54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617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89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354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1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317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53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355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68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520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89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356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357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949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35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359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657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87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360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361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362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36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364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10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329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36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36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367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575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368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369"/>
    <d v="2013-01-13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21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621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370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371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372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37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374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375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70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17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361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100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376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377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83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378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379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8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6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060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604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2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381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382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985"/>
    <d v="2016-06-07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776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139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999"/>
    <d v="2015-10-03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1383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63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98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19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704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750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86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875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1384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57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08"/>
    <d v="2014-11-13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1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385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126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143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99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386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387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79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388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77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166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764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21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85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389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317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96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390"/>
    <d v="2011-08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391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794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392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393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898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39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395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875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67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664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96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97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382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226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98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86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07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707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399"/>
    <d v="2012-12-24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4"/>
    <d v="2014-05-15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304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4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935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1401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402"/>
    <d v="2016-10-1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46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1403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23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9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521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82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035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404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405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554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601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1406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407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75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51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81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2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36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408"/>
    <d v="2015-11-1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409"/>
    <d v="2016-10-29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611"/>
    <d v="2015-03-16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512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410"/>
    <d v="2014-07-05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53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317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8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76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489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747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40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5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d v="2014-08-07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3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795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68"/>
    <d v="2015-09-23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567"/>
    <d v="2014-08-03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203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411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009"/>
    <d v="2014-11-12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412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41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414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95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7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65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543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949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415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416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863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44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354"/>
    <d v="2014-10-20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83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58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17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9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83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340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1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685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65"/>
    <d v="2015-11-26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387"/>
    <d v="2014-11-30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528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993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712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1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6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1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394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552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564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2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390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247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15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8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96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109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786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2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21"/>
    <d v="2016-03-09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09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676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387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846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96"/>
    <d v="2015-04-2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299"/>
    <d v="2016-02-09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72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22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22"/>
    <d v="2016-07-30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759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426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423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12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24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95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503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425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474"/>
    <d v="2016-02-10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375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810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86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652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47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127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88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675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03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835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051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47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426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1427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46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88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1152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779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1049"/>
    <d v="2014-09-30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871"/>
    <d v="2015-06-29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428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422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45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56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98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14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1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22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038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34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429"/>
    <d v="2014-06-27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601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58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117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303"/>
    <d v="2017-04-05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039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430"/>
    <d v="2017-04-05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284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77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431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43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10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433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37"/>
    <d v="2015-12-2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434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94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85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343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8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807"/>
    <d v="2016-04-17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49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435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949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727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541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277"/>
    <d v="2017-03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680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530"/>
    <d v="2015-08-07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53"/>
    <d v="2015-12-30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125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39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43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05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803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948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437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85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438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439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52"/>
    <d v="2014-05-05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549"/>
    <d v="2015-03-1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78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440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491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441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442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459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42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516"/>
    <d v="2016-09-02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35"/>
    <d v="2015-04-04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33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443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4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445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72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61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435"/>
    <d v="2014-01-1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306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564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99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446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59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665"/>
    <d v="2012-03-18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361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44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723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644"/>
    <d v="2011-08-1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954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50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56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447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369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448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533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6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62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11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95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305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511"/>
    <d v="2015-11-22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109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982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133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247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449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862"/>
    <d v="2016-08-05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576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50"/>
    <d v="2016-07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451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805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386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5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45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94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0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54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455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301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505"/>
    <d v="2015-01-04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58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46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571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56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042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77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871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764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947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40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428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5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0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247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38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495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84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629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002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97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46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757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23"/>
    <d v="2015-03-3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11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008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19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58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356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9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52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7"/>
    <d v="2014-11-23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482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611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95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746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513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9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46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757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83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1461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458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21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1247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528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863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841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863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382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003"/>
    <d v="2016-01-29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879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768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0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37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191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582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1336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462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754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771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1461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524"/>
    <d v="2014-09-09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954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7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135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463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396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464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146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559"/>
    <d v="2014-12-2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14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833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46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280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152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467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68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468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46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1469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505"/>
    <d v="2014-12-05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139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94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551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459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524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1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8"/>
    <d v="2014-08-25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38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94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47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1471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999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99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1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451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415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147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50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586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029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541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49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24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6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4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998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47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d v="2014-09-06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060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18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124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9"/>
    <d v="2015-10-2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474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8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546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3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988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247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372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803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951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6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303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36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692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356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838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98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127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532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75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837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415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880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957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554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91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1476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88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449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15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477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436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24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85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529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974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478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0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04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98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372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779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79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46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415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602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6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8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516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3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883"/>
    <d v="2014-08-3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272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09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15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789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332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133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551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760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5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80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299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30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896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481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135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482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83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09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761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992"/>
    <d v="2016-10-09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003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43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484"/>
    <d v="2017-01-19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44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7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26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793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587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60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85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216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776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486"/>
    <d v="2014-10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487"/>
    <d v="2014-12-14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4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72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69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88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957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9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968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449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4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6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21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59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877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75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543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048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89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428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11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35"/>
    <d v="2015-03-20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88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46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462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144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82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71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297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98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44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49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76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491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0"/>
    <d v="2015-06-26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46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92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50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940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9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493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04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486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002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28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4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527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49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875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387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808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47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1126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601"/>
    <d v="2014-08-08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124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1140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87"/>
    <d v="2015-09-3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494"/>
    <d v="2016-10-22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99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70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463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42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3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1487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61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418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9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588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42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42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202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496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58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34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1495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46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42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64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475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496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043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525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422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939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85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12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1162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2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434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468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747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354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152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804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400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105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872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51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685"/>
    <d v="2015-05-1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302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41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277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43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777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166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915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4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166"/>
    <d v="2015-04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873"/>
    <d v="2016-05-27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16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75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130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1230"/>
    <d v="2014-09-26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583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497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794"/>
    <d v="2015-02-02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338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5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880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793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118"/>
    <d v="2017-04-18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111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118"/>
    <d v="2017-04-08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113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303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332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498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332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1499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5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115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303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112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1111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120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538"/>
    <d v="2017-03-2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12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51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545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604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01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493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63"/>
    <d v="2013-11-02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502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372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03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707"/>
    <d v="2012-06-01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60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04"/>
    <d v="2013-07-22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505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78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434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838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918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06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586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044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030"/>
    <d v="2014-06-13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6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9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45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07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1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493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08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09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87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951"/>
    <d v="2014-07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7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065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742"/>
    <d v="2012-01-3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10"/>
    <d v="2013-08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60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11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6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1057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1476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540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784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982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14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173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06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463"/>
    <d v="2015-08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96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988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382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1126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22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495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519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954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1125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9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48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415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6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27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14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60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52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483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5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91"/>
    <d v="2015-07-1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12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4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513"/>
    <d v="2015-03-22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05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461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465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14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29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478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514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466"/>
    <d v="2017-01-17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5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47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542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502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007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584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68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68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137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515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299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516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35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866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548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22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57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17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5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8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811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968"/>
    <d v="2015-06-21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517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51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51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984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057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44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415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782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535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52"/>
    <d v="2015-07-16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038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20"/>
    <d v="2015-10-30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805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212"/>
    <d v="2015-12-0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211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954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517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52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7"/>
    <d v="2015-07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009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520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783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76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80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004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876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481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04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05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925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522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474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53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88"/>
    <d v="2016-08-15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212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139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44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97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991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467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285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97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684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523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903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3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10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510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784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524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451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57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33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037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52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680"/>
    <d v="2016-04-13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24"/>
    <d v="2016-10-16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92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186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287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747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383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45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74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22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481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553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526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527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52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432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936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352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8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403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23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422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87"/>
    <d v="2015-10-06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567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29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773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415"/>
    <d v="2014-08-03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02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477"/>
    <d v="2014-10-10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398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45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15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795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302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68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808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5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457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041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526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3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951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356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233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465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534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889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403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46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746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294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577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451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808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767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21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400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460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4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619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619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008"/>
    <d v="2015-12-02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62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466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75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531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519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35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382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48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32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80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38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993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11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387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501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787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07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419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576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451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502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788"/>
    <d v="2014-07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12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33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534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789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133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14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903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213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87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890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952"/>
    <d v="2016-03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2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00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535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536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35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196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35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548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44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56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53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538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94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339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982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129"/>
    <d v="2014-10-0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129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53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401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755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152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044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474"/>
    <d v="2016-02-05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175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165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808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294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42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34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567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408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876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227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527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42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805"/>
    <d v="2015-02-05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941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48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526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479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339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152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468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86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948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860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805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809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754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83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334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466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21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539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2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136"/>
    <d v="2016-04-19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35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494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937"/>
    <d v="2016-04-28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882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3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776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302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7"/>
    <d v="2016-07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8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86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685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35"/>
    <d v="2015-03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879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52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22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000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835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57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54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977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5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521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96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040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048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482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123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296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009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82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482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07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891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884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462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457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50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215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601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29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41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287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42"/>
    <d v="2014-07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476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48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879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498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07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77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6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350"/>
    <d v="2014-10-02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94"/>
    <d v="2015-03-04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621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456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3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542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15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543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126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17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60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544"/>
    <d v="2016-04-10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527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129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798"/>
    <d v="2015-11-1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54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7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515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675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13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243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545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424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601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874"/>
    <d v="2015-06-25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956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282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506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754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485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454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546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96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31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5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805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223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72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002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509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48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547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47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804"/>
    <d v="2016-08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93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559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548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22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415"/>
    <d v="2015-0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34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127"/>
    <d v="2014-10-30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968"/>
    <d v="2015-06-2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78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0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796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449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126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457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13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768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947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807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49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038"/>
    <d v="2014-12-2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36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478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03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0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35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45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607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559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751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51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770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1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577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2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553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473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814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7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939"/>
    <d v="2016-08-14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31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57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00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547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6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9"/>
    <d v="2014-06-09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131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1057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57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11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685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1223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94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766"/>
    <d v="2016-09-30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546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504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463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305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1126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83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02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1384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15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501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449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471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493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420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486"/>
    <d v="2015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35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517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893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177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215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77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588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496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12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812"/>
    <d v="2016-09-30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4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10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299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433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6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823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475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574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24"/>
    <d v="2016-06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838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496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1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9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936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496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1162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408"/>
    <d v="2015-10-28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403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475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773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211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998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152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1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471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75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037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872"/>
    <d v="2014-09-12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42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131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85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135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344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03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94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05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96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57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1429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601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67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586"/>
    <d v="2014-11-27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498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54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523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155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49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607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3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979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78"/>
    <d v="2014-10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5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8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993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75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53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196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45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1551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42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61"/>
    <d v="2015-04-03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065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55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139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476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1479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72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510"/>
    <d v="2015-05-09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6"/>
    <d v="2015-02-27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7"/>
    <d v="2015-06-22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91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476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299"/>
    <d v="2016-02-1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17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28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979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1546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491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29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135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47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347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143"/>
    <d v="2015-01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1247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56"/>
    <d v="2015-05-25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527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28"/>
    <d v="2015-03-23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215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58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1019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1094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792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382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835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835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524"/>
    <d v="2014-08-10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553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206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775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937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805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66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766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68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4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925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846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1336"/>
    <d v="2014-12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44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7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1554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475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903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422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24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15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31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151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103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925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492"/>
    <d v="2015-06-13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03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307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682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521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1282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032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4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2"/>
    <d v="2015-02-14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32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555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539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556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1136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463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1019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1406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7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53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492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1557"/>
    <d v="2016-11-22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918"/>
    <d v="2014-07-06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877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143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891"/>
    <d v="2015-06-07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1455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29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558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524"/>
    <d v="2014-08-10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952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415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48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13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66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176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508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434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144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151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1165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457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406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868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1559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98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12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51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52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49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95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56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209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18"/>
    <d v="2016-01-19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877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138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840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03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8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72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18"/>
    <d v="2016-08-3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478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476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79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49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1126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980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89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184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461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817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10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83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918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918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87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43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149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353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211"/>
    <d v="2015-06-11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486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954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422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1230"/>
    <d v="2014-09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247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519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352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601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685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9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094"/>
    <d v="2014-08-12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471"/>
    <d v="2014-11-12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783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1492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826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3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941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873"/>
    <d v="2016-06-18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539"/>
    <d v="2014-09-08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39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835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56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994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18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905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777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540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1307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871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7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576"/>
    <d v="2014-07-30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0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762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865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42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1310"/>
    <d v="2016-05-09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1336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99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53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794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52"/>
    <d v="2015-08-15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1451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8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065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1561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6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835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415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903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915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2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522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156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133"/>
    <d v="2015-08-14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1125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876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07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563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140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7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86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69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1519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564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2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458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1419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72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915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56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1566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08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498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1282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85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1152"/>
    <d v="2014-07-30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9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451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353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99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47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82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18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784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462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30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548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16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840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1009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997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586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09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83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1042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868"/>
    <d v="2015-05-15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20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777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601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805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1567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7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54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145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91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1568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44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526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945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150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717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6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1212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8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35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1031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41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355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68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995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9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470"/>
    <d v="2014-07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043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31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037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160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45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3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486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066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410"/>
    <d v="2014-07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91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443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14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345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44"/>
    <d v="2016-05-06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531"/>
    <d v="2014-05-16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57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2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979"/>
    <d v="2016-03-02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07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798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400"/>
    <d v="2015-05-13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611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287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1066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779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29"/>
    <d v="2014-08-3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02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97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196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98"/>
    <d v="2015-02-15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16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436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774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123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808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78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833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117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622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884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569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8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770"/>
    <d v="2014-09-04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439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51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80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21"/>
    <d v="2014-10-26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553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1421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388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840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67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85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531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1337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344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789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495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78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123"/>
    <d v="2015-04-03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570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571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1559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8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572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1057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138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9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50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996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19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42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426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938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8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28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539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776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573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065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16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574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502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577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065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157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162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429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04"/>
    <d v="2015-04-29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094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23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4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576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84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202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1577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28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73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065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128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676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75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795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1482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352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513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830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992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98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65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784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553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527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55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553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935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70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16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4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578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47"/>
    <d v="2016-01-3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1356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71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76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579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525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95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983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294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35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580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72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51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432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869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565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1B28E-974A-41CF-B131-C803F13C5442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16" baseItem="0"/>
  </dataFields>
  <formats count="3"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18456-D727-403E-893E-21BBFD5EDF6D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" baseField="17" baseItem="0"/>
  </dataFields>
  <formats count="6">
    <format dxfId="19">
      <pivotArea field="17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17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76EC1-7A59-439F-ADD0-F5D30F255262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uenta de id" fld="0" subtotal="count" baseField="21" baseItem="1"/>
  </dataFields>
  <formats count="6">
    <format dxfId="13">
      <pivotArea field="18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4115"/>
  <sheetViews>
    <sheetView zoomScale="70" zoomScaleNormal="70"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bestFit="1" customWidth="1"/>
    <col min="16" max="16" width="23.5703125" bestFit="1" customWidth="1"/>
    <col min="17" max="18" width="20.7109375" customWidth="1"/>
    <col min="19" max="20" width="30.7109375" customWidth="1"/>
  </cols>
  <sheetData>
    <row r="1" spans="1:20" x14ac:dyDescent="0.25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4" t="s">
        <v>8365</v>
      </c>
      <c r="T1" s="14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4">
        <f>E2/L2</f>
        <v>63.917582417582416</v>
      </c>
      <c r="Q2" t="str">
        <f>MID(N2,1,FIND("/",N2)-1)</f>
        <v>film &amp; video</v>
      </c>
      <c r="R2" t="str">
        <f>MID(N2,FIND("/",N2)+1,LEN(N2)-FIND("/",N2))</f>
        <v>television</v>
      </c>
      <c r="S2" s="15">
        <f>INT(((J2/60)/60)/24)+DATE(1970,1,1)</f>
        <v>42177</v>
      </c>
      <c r="T2" s="15">
        <f>INT(((I2/60)/60)/24)+DATE(1970,1,1)</f>
        <v>42208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4">
        <f t="shared" ref="P3:P66" si="1">E3/L3</f>
        <v>185.48101265822785</v>
      </c>
      <c r="Q3" t="str">
        <f t="shared" ref="Q3:Q66" si="2">MID(N3,1,FIND("/",N3)-1)</f>
        <v>film &amp; video</v>
      </c>
      <c r="R3" t="str">
        <f t="shared" ref="R3:R66" si="3">MID(N3,FIND("/",N3)+1,LEN(N3)-FIND("/",N3))</f>
        <v>television</v>
      </c>
      <c r="S3" s="15">
        <f t="shared" ref="S3:S66" si="4">INT(((J3/60)/60)/24)+DATE(1970,1,1)</f>
        <v>42766</v>
      </c>
      <c r="T3" s="15">
        <f t="shared" ref="T3:T66" si="5">INT(((I3/60)/60)/24)+DATE(1970,1,1)</f>
        <v>42796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</v>
      </c>
      <c r="T4" s="15">
        <f t="shared" si="5"/>
        <v>42415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</v>
      </c>
      <c r="T5" s="15">
        <f t="shared" si="5"/>
        <v>41858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</v>
      </c>
      <c r="T6" s="15">
        <f t="shared" si="5"/>
        <v>42357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</v>
      </c>
      <c r="T7" s="15">
        <f t="shared" si="5"/>
        <v>42580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</v>
      </c>
      <c r="T8" s="15">
        <f t="shared" si="5"/>
        <v>41804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</v>
      </c>
      <c r="T9" s="15">
        <f t="shared" si="5"/>
        <v>42556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</v>
      </c>
      <c r="T10" s="15">
        <f t="shared" si="5"/>
        <v>42475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</v>
      </c>
      <c r="T11" s="15">
        <f t="shared" si="5"/>
        <v>42477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</v>
      </c>
      <c r="T12" s="15">
        <f t="shared" si="5"/>
        <v>41815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</v>
      </c>
      <c r="T13" s="15">
        <f t="shared" si="5"/>
        <v>42604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</v>
      </c>
      <c r="T14" s="15">
        <f t="shared" si="5"/>
        <v>41836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</v>
      </c>
      <c r="T15" s="15">
        <f t="shared" si="5"/>
        <v>42544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</v>
      </c>
      <c r="T16" s="15">
        <f t="shared" si="5"/>
        <v>41833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</v>
      </c>
      <c r="T17" s="15">
        <f t="shared" si="5"/>
        <v>42274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</v>
      </c>
      <c r="T18" s="15">
        <f t="shared" si="5"/>
        <v>41806</v>
      </c>
    </row>
    <row r="19" spans="1:20" ht="45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</v>
      </c>
      <c r="T19" s="15">
        <f t="shared" si="5"/>
        <v>41947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</v>
      </c>
      <c r="T20" s="15">
        <f t="shared" si="5"/>
        <v>41899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</v>
      </c>
      <c r="T21" s="15">
        <f t="shared" si="5"/>
        <v>42205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</v>
      </c>
      <c r="T22" s="15">
        <f t="shared" si="5"/>
        <v>42260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</v>
      </c>
      <c r="T23" s="15">
        <f t="shared" si="5"/>
        <v>41908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</v>
      </c>
      <c r="T24" s="15">
        <f t="shared" si="5"/>
        <v>42005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</v>
      </c>
      <c r="T25" s="15">
        <f t="shared" si="5"/>
        <v>42124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</v>
      </c>
      <c r="T26" s="15">
        <f t="shared" si="5"/>
        <v>42262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</v>
      </c>
      <c r="T27" s="15">
        <f t="shared" si="5"/>
        <v>42378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</v>
      </c>
      <c r="T28" s="15">
        <f t="shared" si="5"/>
        <v>41868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</v>
      </c>
      <c r="T29" s="15">
        <f t="shared" si="5"/>
        <v>41959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</v>
      </c>
      <c r="T30" s="15">
        <f t="shared" si="5"/>
        <v>42354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</v>
      </c>
      <c r="T31" s="15">
        <f t="shared" si="5"/>
        <v>41842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</v>
      </c>
      <c r="T32" s="15">
        <f t="shared" si="5"/>
        <v>41872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</v>
      </c>
      <c r="T33" s="15">
        <f t="shared" si="5"/>
        <v>42394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</v>
      </c>
      <c r="T34" s="15">
        <f t="shared" si="5"/>
        <v>42503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</v>
      </c>
      <c r="T35" s="15">
        <f t="shared" si="5"/>
        <v>42316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</v>
      </c>
      <c r="T36" s="15">
        <f t="shared" si="5"/>
        <v>41856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</v>
      </c>
      <c r="T37" s="15">
        <f t="shared" si="5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</v>
      </c>
      <c r="T38" s="15">
        <f t="shared" si="5"/>
        <v>42098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</v>
      </c>
      <c r="T39" s="15">
        <f t="shared" si="5"/>
        <v>42062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</v>
      </c>
      <c r="T40" s="15">
        <f t="shared" si="5"/>
        <v>41405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</v>
      </c>
      <c r="T41" s="15">
        <f t="shared" si="5"/>
        <v>41784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</v>
      </c>
      <c r="T42" s="15">
        <f t="shared" si="5"/>
        <v>41809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</v>
      </c>
      <c r="T43" s="15">
        <f t="shared" si="5"/>
        <v>41917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</v>
      </c>
      <c r="T44" s="15">
        <f t="shared" si="5"/>
        <v>42001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</v>
      </c>
      <c r="T45" s="15">
        <f t="shared" si="5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</v>
      </c>
      <c r="T46" s="15">
        <f t="shared" si="5"/>
        <v>41919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</v>
      </c>
      <c r="T47" s="15">
        <f t="shared" si="5"/>
        <v>42487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</v>
      </c>
      <c r="T48" s="15">
        <f t="shared" si="5"/>
        <v>42353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</v>
      </c>
      <c r="T49" s="15">
        <f t="shared" si="5"/>
        <v>41992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</v>
      </c>
      <c r="T50" s="15">
        <f t="shared" si="5"/>
        <v>42064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</v>
      </c>
      <c r="T51" s="15">
        <f t="shared" si="5"/>
        <v>42301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</v>
      </c>
      <c r="T52" s="15">
        <f t="shared" si="5"/>
        <v>42034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</v>
      </c>
      <c r="T53" s="15">
        <f t="shared" si="5"/>
        <v>42226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</v>
      </c>
      <c r="T54" s="15">
        <f t="shared" si="5"/>
        <v>41837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</v>
      </c>
      <c r="T55" s="15">
        <f t="shared" si="5"/>
        <v>41733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</v>
      </c>
      <c r="T56" s="15">
        <f t="shared" si="5"/>
        <v>42363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</v>
      </c>
      <c r="T57" s="15">
        <f t="shared" si="5"/>
        <v>42517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</v>
      </c>
      <c r="T58" s="15">
        <f t="shared" si="5"/>
        <v>42163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</v>
      </c>
      <c r="T59" s="15">
        <f t="shared" si="5"/>
        <v>42119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</v>
      </c>
      <c r="T60" s="15">
        <f t="shared" si="5"/>
        <v>41962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</v>
      </c>
      <c r="T61" s="15">
        <f t="shared" si="5"/>
        <v>42261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</v>
      </c>
      <c r="T62" s="15">
        <f t="shared" si="5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</v>
      </c>
      <c r="T63" s="15">
        <f t="shared" si="5"/>
        <v>41431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</v>
      </c>
      <c r="T64" s="15">
        <f t="shared" si="5"/>
        <v>41336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</v>
      </c>
      <c r="T65" s="15">
        <f t="shared" si="5"/>
        <v>41636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</v>
      </c>
      <c r="T66" s="15">
        <f t="shared" si="5"/>
        <v>41463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4">
        <f t="shared" ref="P67:P130" si="7">E67/L67</f>
        <v>132.05263157894737</v>
      </c>
      <c r="Q67" t="str">
        <f t="shared" ref="Q67:Q130" si="8">MID(N67,1,FIND("/",N67)-1)</f>
        <v>film &amp; video</v>
      </c>
      <c r="R67" t="str">
        <f t="shared" ref="R67:R130" si="9">MID(N67,FIND("/",N67)+1,LEN(N67)-FIND("/",N67))</f>
        <v>shorts</v>
      </c>
      <c r="S67" s="15">
        <f t="shared" ref="S67:S130" si="10">INT(((J67/60)/60)/24)+DATE(1970,1,1)</f>
        <v>41835</v>
      </c>
      <c r="T67" s="15">
        <f t="shared" ref="T67:T130" si="11">INT(((I67/60)/60)/24)+DATE(1970,1,1)</f>
        <v>41862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4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</v>
      </c>
      <c r="T68" s="15">
        <f t="shared" si="11"/>
        <v>42569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4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</v>
      </c>
      <c r="T69" s="15">
        <f t="shared" si="11"/>
        <v>41105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4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</v>
      </c>
      <c r="T70" s="15">
        <f t="shared" si="11"/>
        <v>41693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4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</v>
      </c>
      <c r="T71" s="15">
        <f t="shared" si="11"/>
        <v>40818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4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</v>
      </c>
      <c r="T72" s="15">
        <f t="shared" si="11"/>
        <v>40790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4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</v>
      </c>
      <c r="T73" s="15">
        <f t="shared" si="11"/>
        <v>41057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</v>
      </c>
      <c r="T74" s="15">
        <f t="shared" si="11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4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</v>
      </c>
      <c r="T75" s="15">
        <f t="shared" si="11"/>
        <v>40666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4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</v>
      </c>
      <c r="T76" s="15">
        <f t="shared" si="11"/>
        <v>42390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4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</v>
      </c>
      <c r="T77" s="15">
        <f t="shared" si="11"/>
        <v>41387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4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</v>
      </c>
      <c r="T78" s="15">
        <f t="shared" si="11"/>
        <v>40904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4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</v>
      </c>
      <c r="T79" s="15">
        <f t="shared" si="11"/>
        <v>41050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4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</v>
      </c>
      <c r="T80" s="15">
        <f t="shared" si="11"/>
        <v>42614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4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</v>
      </c>
      <c r="T81" s="15">
        <f t="shared" si="11"/>
        <v>41754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4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</v>
      </c>
      <c r="T82" s="15">
        <f t="shared" si="11"/>
        <v>41618</v>
      </c>
    </row>
    <row r="83" spans="1:20" ht="45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4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</v>
      </c>
      <c r="T83" s="15">
        <f t="shared" si="11"/>
        <v>41104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</v>
      </c>
      <c r="T84" s="15">
        <f t="shared" si="11"/>
        <v>40825</v>
      </c>
    </row>
    <row r="85" spans="1:20" ht="45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4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</v>
      </c>
      <c r="T85" s="15">
        <f t="shared" si="11"/>
        <v>42057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4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</v>
      </c>
      <c r="T86" s="15">
        <f t="shared" si="11"/>
        <v>40678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4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</v>
      </c>
      <c r="T87" s="15">
        <f t="shared" si="11"/>
        <v>40809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4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</v>
      </c>
      <c r="T88" s="15">
        <f t="shared" si="11"/>
        <v>42365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4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</v>
      </c>
      <c r="T89" s="15">
        <f t="shared" si="11"/>
        <v>40332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4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</v>
      </c>
      <c r="T90" s="15">
        <f t="shared" si="11"/>
        <v>41812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4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</v>
      </c>
      <c r="T91" s="15">
        <f t="shared" si="11"/>
        <v>41427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4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</v>
      </c>
      <c r="T92" s="15">
        <f t="shared" si="11"/>
        <v>40736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4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</v>
      </c>
      <c r="T93" s="15">
        <f t="shared" si="11"/>
        <v>40680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</v>
      </c>
      <c r="T94" s="15">
        <f t="shared" si="11"/>
        <v>42767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4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</v>
      </c>
      <c r="T95" s="15">
        <f t="shared" si="11"/>
        <v>41093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4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</v>
      </c>
      <c r="T96" s="15">
        <f t="shared" si="11"/>
        <v>41736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4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</v>
      </c>
      <c r="T97" s="15">
        <f t="shared" si="11"/>
        <v>40965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4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</v>
      </c>
      <c r="T98" s="15">
        <f t="shared" si="11"/>
        <v>40391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4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</v>
      </c>
      <c r="T99" s="15">
        <f t="shared" si="11"/>
        <v>40736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4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</v>
      </c>
      <c r="T100" s="15">
        <f t="shared" si="11"/>
        <v>41250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4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</v>
      </c>
      <c r="T101" s="15">
        <f t="shared" si="11"/>
        <v>41661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4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</v>
      </c>
      <c r="T102" s="15">
        <f t="shared" si="11"/>
        <v>41217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4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</v>
      </c>
      <c r="T103" s="15">
        <f t="shared" si="11"/>
        <v>41298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</v>
      </c>
      <c r="T104" s="15">
        <f t="shared" si="11"/>
        <v>40535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4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</v>
      </c>
      <c r="T105" s="15">
        <f t="shared" si="11"/>
        <v>41705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4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</v>
      </c>
      <c r="T106" s="15">
        <f t="shared" si="11"/>
        <v>40636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4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</v>
      </c>
      <c r="T107" s="15">
        <f t="shared" si="11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4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</v>
      </c>
      <c r="T108" s="15">
        <f t="shared" si="11"/>
        <v>41001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4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</v>
      </c>
      <c r="T109" s="15">
        <f t="shared" si="11"/>
        <v>40657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4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</v>
      </c>
      <c r="T110" s="15">
        <f t="shared" si="11"/>
        <v>41425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4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</v>
      </c>
      <c r="T111" s="15">
        <f t="shared" si="11"/>
        <v>40600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4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</v>
      </c>
      <c r="T112" s="15">
        <f t="shared" si="11"/>
        <v>41592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4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</v>
      </c>
      <c r="T113" s="15">
        <f t="shared" si="11"/>
        <v>42155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</v>
      </c>
      <c r="T114" s="15">
        <f t="shared" si="11"/>
        <v>41742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4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</v>
      </c>
      <c r="T115" s="15">
        <f t="shared" si="11"/>
        <v>40761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4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</v>
      </c>
      <c r="T116" s="15">
        <f t="shared" si="11"/>
        <v>40921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4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</v>
      </c>
      <c r="T117" s="15">
        <f t="shared" si="11"/>
        <v>40943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4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</v>
      </c>
      <c r="T118" s="15">
        <f t="shared" si="11"/>
        <v>40641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4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</v>
      </c>
      <c r="T119" s="15">
        <f t="shared" si="11"/>
        <v>40338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4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</v>
      </c>
      <c r="T120" s="15">
        <f t="shared" si="11"/>
        <v>40753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4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</v>
      </c>
      <c r="T121" s="15">
        <f t="shared" si="11"/>
        <v>40768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</v>
      </c>
      <c r="T122" s="15">
        <f t="shared" si="11"/>
        <v>42646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4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</v>
      </c>
      <c r="T123" s="15">
        <f t="shared" si="11"/>
        <v>42112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</v>
      </c>
      <c r="T124" s="15">
        <f t="shared" si="11"/>
        <v>42653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4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</v>
      </c>
      <c r="T125" s="15">
        <f t="shared" si="11"/>
        <v>41940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4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</v>
      </c>
      <c r="T126" s="15">
        <f t="shared" si="11"/>
        <v>42139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4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</v>
      </c>
      <c r="T127" s="15">
        <f t="shared" si="11"/>
        <v>42769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4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</v>
      </c>
      <c r="T128" s="15">
        <f t="shared" si="11"/>
        <v>42166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4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</v>
      </c>
      <c r="T129" s="15">
        <f t="shared" si="11"/>
        <v>42097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4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</v>
      </c>
      <c r="T130" s="15">
        <f t="shared" si="11"/>
        <v>42663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4" t="e">
        <f t="shared" ref="P131:P194" si="13">E131/L131</f>
        <v>#DIV/0!</v>
      </c>
      <c r="Q131" t="str">
        <f t="shared" ref="Q131:Q194" si="14">MID(N131,1,FIND("/",N131)-1)</f>
        <v>film &amp; video</v>
      </c>
      <c r="R131" t="str">
        <f t="shared" ref="R131:R194" si="15">MID(N131,FIND("/",N131)+1,LEN(N131)-FIND("/",N131))</f>
        <v>science fiction</v>
      </c>
      <c r="S131" s="15">
        <f t="shared" ref="S131:S194" si="16">INT(((J131/60)/60)/24)+DATE(1970,1,1)</f>
        <v>41882</v>
      </c>
      <c r="T131" s="15">
        <f t="shared" ref="T131:T194" si="17">INT(((I131/60)/60)/24)+DATE(1970,1,1)</f>
        <v>41942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</v>
      </c>
      <c r="T132" s="15">
        <f t="shared" si="17"/>
        <v>41806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</v>
      </c>
      <c r="T133" s="15">
        <f t="shared" si="17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</v>
      </c>
      <c r="T134" s="15">
        <f t="shared" si="17"/>
        <v>41950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</v>
      </c>
      <c r="T135" s="15">
        <f t="shared" si="17"/>
        <v>42521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</v>
      </c>
      <c r="T136" s="15">
        <f t="shared" si="17"/>
        <v>42251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4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</v>
      </c>
      <c r="T137" s="15">
        <f t="shared" si="17"/>
        <v>41821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</v>
      </c>
      <c r="T138" s="15">
        <f t="shared" si="17"/>
        <v>42140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</v>
      </c>
      <c r="T139" s="15">
        <f t="shared" si="17"/>
        <v>42289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4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</v>
      </c>
      <c r="T140" s="15">
        <f t="shared" si="17"/>
        <v>42217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4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</v>
      </c>
      <c r="T141" s="15">
        <f t="shared" si="17"/>
        <v>42197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</v>
      </c>
      <c r="T142" s="15">
        <f t="shared" si="17"/>
        <v>42083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4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</v>
      </c>
      <c r="T143" s="15">
        <f t="shared" si="17"/>
        <v>42155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</v>
      </c>
      <c r="T144" s="15">
        <f t="shared" si="17"/>
        <v>41959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</v>
      </c>
      <c r="T145" s="15">
        <f t="shared" si="17"/>
        <v>42616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4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</v>
      </c>
      <c r="T146" s="15">
        <f t="shared" si="17"/>
        <v>42107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4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</v>
      </c>
      <c r="T147" s="15">
        <f t="shared" si="17"/>
        <v>42227</v>
      </c>
    </row>
    <row r="148" spans="1:20" ht="45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4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</v>
      </c>
      <c r="T148" s="15">
        <f t="shared" si="17"/>
        <v>42753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</v>
      </c>
      <c r="T149" s="15">
        <f t="shared" si="17"/>
        <v>42012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4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</v>
      </c>
      <c r="T150" s="15">
        <f t="shared" si="17"/>
        <v>42427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4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</v>
      </c>
      <c r="T151" s="15">
        <f t="shared" si="17"/>
        <v>41998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4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</v>
      </c>
      <c r="T152" s="15">
        <f t="shared" si="17"/>
        <v>42150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4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</v>
      </c>
      <c r="T153" s="15">
        <f t="shared" si="17"/>
        <v>42173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</v>
      </c>
      <c r="T154" s="15">
        <f t="shared" si="17"/>
        <v>41905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4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</v>
      </c>
      <c r="T155" s="15">
        <f t="shared" si="17"/>
        <v>41975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4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</v>
      </c>
      <c r="T156" s="15">
        <f t="shared" si="17"/>
        <v>42158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4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</v>
      </c>
      <c r="T157" s="15">
        <f t="shared" si="17"/>
        <v>42208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4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</v>
      </c>
      <c r="T158" s="15">
        <f t="shared" si="17"/>
        <v>41854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4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</v>
      </c>
      <c r="T159" s="15">
        <f t="shared" si="17"/>
        <v>42426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</v>
      </c>
      <c r="T160" s="15">
        <f t="shared" si="17"/>
        <v>41934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4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</v>
      </c>
      <c r="T161" s="15">
        <f t="shared" si="17"/>
        <v>42554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</v>
      </c>
      <c r="T162" s="15">
        <f t="shared" si="17"/>
        <v>42231</v>
      </c>
    </row>
    <row r="163" spans="1:20" ht="45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4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</v>
      </c>
      <c r="T163" s="15">
        <f t="shared" si="17"/>
        <v>41822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</v>
      </c>
      <c r="T164" s="15">
        <f t="shared" si="17"/>
        <v>41867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</v>
      </c>
      <c r="T165" s="15">
        <f t="shared" si="17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4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</v>
      </c>
      <c r="T166" s="15">
        <f t="shared" si="17"/>
        <v>41901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</v>
      </c>
      <c r="T167" s="15">
        <f t="shared" si="17"/>
        <v>42381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4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</v>
      </c>
      <c r="T168" s="15">
        <f t="shared" si="17"/>
        <v>42751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4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</v>
      </c>
      <c r="T169" s="15">
        <f t="shared" si="17"/>
        <v>42220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4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</v>
      </c>
      <c r="T170" s="15">
        <f t="shared" si="17"/>
        <v>42082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4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</v>
      </c>
      <c r="T171" s="15">
        <f t="shared" si="17"/>
        <v>41930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4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</v>
      </c>
      <c r="T172" s="15">
        <f t="shared" si="17"/>
        <v>42246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4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</v>
      </c>
      <c r="T173" s="15">
        <f t="shared" si="17"/>
        <v>42594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</v>
      </c>
      <c r="T174" s="15">
        <f t="shared" si="17"/>
        <v>42082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</v>
      </c>
      <c r="T175" s="15">
        <f t="shared" si="17"/>
        <v>42063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</v>
      </c>
      <c r="T176" s="15">
        <f t="shared" si="17"/>
        <v>42132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4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</v>
      </c>
      <c r="T177" s="15">
        <f t="shared" si="17"/>
        <v>41880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</v>
      </c>
      <c r="T178" s="15">
        <f t="shared" si="17"/>
        <v>42221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4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</v>
      </c>
      <c r="T179" s="15">
        <f t="shared" si="17"/>
        <v>42087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</v>
      </c>
      <c r="T180" s="15">
        <f t="shared" si="17"/>
        <v>42334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4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</v>
      </c>
      <c r="T181" s="15">
        <f t="shared" si="17"/>
        <v>42433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4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</v>
      </c>
      <c r="T182" s="15">
        <f t="shared" si="17"/>
        <v>42107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4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</v>
      </c>
      <c r="T183" s="15">
        <f t="shared" si="17"/>
        <v>42177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</v>
      </c>
      <c r="T184" s="15">
        <f t="shared" si="17"/>
        <v>42742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4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</v>
      </c>
      <c r="T185" s="15">
        <f t="shared" si="17"/>
        <v>41969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4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</v>
      </c>
      <c r="T186" s="15">
        <f t="shared" si="17"/>
        <v>41883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4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</v>
      </c>
      <c r="T187" s="15">
        <f t="shared" si="17"/>
        <v>42600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</v>
      </c>
      <c r="T188" s="15">
        <f t="shared" si="17"/>
        <v>42797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4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</v>
      </c>
      <c r="T189" s="15">
        <f t="shared" si="17"/>
        <v>42206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</v>
      </c>
      <c r="T190" s="15">
        <f t="shared" si="17"/>
        <v>41887</v>
      </c>
    </row>
    <row r="191" spans="1:20" ht="45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4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</v>
      </c>
      <c r="T191" s="15">
        <f t="shared" si="17"/>
        <v>42616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4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</v>
      </c>
      <c r="T192" s="15">
        <f t="shared" si="17"/>
        <v>42537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4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</v>
      </c>
      <c r="T193" s="15">
        <f t="shared" si="17"/>
        <v>42279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</v>
      </c>
      <c r="T194" s="15">
        <f t="shared" si="17"/>
        <v>41929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4" t="e">
        <f t="shared" ref="P195:P258" si="19">E195/L195</f>
        <v>#DIV/0!</v>
      </c>
      <c r="Q195" t="str">
        <f t="shared" ref="Q195:Q258" si="20">MID(N195,1,FIND("/",N195)-1)</f>
        <v>film &amp; video</v>
      </c>
      <c r="R195" t="str">
        <f t="shared" ref="R195:R258" si="21">MID(N195,FIND("/",N195)+1,LEN(N195)-FIND("/",N195))</f>
        <v>drama</v>
      </c>
      <c r="S195" s="15">
        <f t="shared" ref="S195:S258" si="22">INT(((J195/60)/60)/24)+DATE(1970,1,1)</f>
        <v>41911</v>
      </c>
      <c r="T195" s="15">
        <f t="shared" ref="T195:T258" si="23">INT(((I195/60)/60)/24)+DATE(1970,1,1)</f>
        <v>41971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4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</v>
      </c>
      <c r="T196" s="15">
        <f t="shared" si="23"/>
        <v>42435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</v>
      </c>
      <c r="T197" s="15">
        <f t="shared" si="23"/>
        <v>42195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4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</v>
      </c>
      <c r="T198" s="15">
        <f t="shared" si="23"/>
        <v>42287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4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</v>
      </c>
      <c r="T199" s="15">
        <f t="shared" si="23"/>
        <v>42783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4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</v>
      </c>
      <c r="T200" s="15">
        <f t="shared" si="23"/>
        <v>41917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</v>
      </c>
      <c r="T201" s="15">
        <f t="shared" si="23"/>
        <v>42614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4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</v>
      </c>
      <c r="T202" s="15">
        <f t="shared" si="23"/>
        <v>41897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4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</v>
      </c>
      <c r="T203" s="15">
        <f t="shared" si="23"/>
        <v>42043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</v>
      </c>
      <c r="T204" s="15">
        <f t="shared" si="23"/>
        <v>42285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4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</v>
      </c>
      <c r="T205" s="15">
        <f t="shared" si="23"/>
        <v>42033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4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</v>
      </c>
      <c r="T206" s="15">
        <f t="shared" si="23"/>
        <v>42586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4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</v>
      </c>
      <c r="T207" s="15">
        <f t="shared" si="23"/>
        <v>42283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</v>
      </c>
      <c r="T208" s="15">
        <f t="shared" si="23"/>
        <v>42588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4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</v>
      </c>
      <c r="T209" s="15">
        <f t="shared" si="23"/>
        <v>42008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</v>
      </c>
      <c r="T210" s="15">
        <f t="shared" si="23"/>
        <v>41989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</v>
      </c>
      <c r="T211" s="15">
        <f t="shared" si="23"/>
        <v>42195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4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</v>
      </c>
      <c r="T212" s="15">
        <f t="shared" si="23"/>
        <v>42278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4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</v>
      </c>
      <c r="T213" s="15">
        <f t="shared" si="23"/>
        <v>42266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4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</v>
      </c>
      <c r="T214" s="15">
        <f t="shared" si="23"/>
        <v>42476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4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</v>
      </c>
      <c r="T215" s="15">
        <f t="shared" si="23"/>
        <v>42232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4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</v>
      </c>
      <c r="T216" s="15">
        <f t="shared" si="23"/>
        <v>42069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4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</v>
      </c>
      <c r="T217" s="15">
        <f t="shared" si="23"/>
        <v>42417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4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</v>
      </c>
      <c r="T218" s="15">
        <f t="shared" si="23"/>
        <v>42116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4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</v>
      </c>
      <c r="T219" s="15">
        <f t="shared" si="23"/>
        <v>42001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4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</v>
      </c>
      <c r="T220" s="15">
        <f t="shared" si="23"/>
        <v>42139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4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</v>
      </c>
      <c r="T221" s="15">
        <f t="shared" si="23"/>
        <v>42461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4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</v>
      </c>
      <c r="T222" s="15">
        <f t="shared" si="23"/>
        <v>42236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</v>
      </c>
      <c r="T223" s="15">
        <f t="shared" si="23"/>
        <v>42091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</v>
      </c>
      <c r="T224" s="15">
        <f t="shared" si="23"/>
        <v>42090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</v>
      </c>
      <c r="T225" s="15">
        <f t="shared" si="23"/>
        <v>42512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</v>
      </c>
      <c r="T226" s="15">
        <f t="shared" si="23"/>
        <v>42195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</v>
      </c>
      <c r="T227" s="15">
        <f t="shared" si="23"/>
        <v>42468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4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</v>
      </c>
      <c r="T228" s="15">
        <f t="shared" si="23"/>
        <v>42155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</v>
      </c>
      <c r="T229" s="15">
        <f t="shared" si="23"/>
        <v>42194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</v>
      </c>
      <c r="T230" s="15">
        <f t="shared" si="23"/>
        <v>42156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</v>
      </c>
      <c r="T231" s="15">
        <f t="shared" si="23"/>
        <v>42413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4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</v>
      </c>
      <c r="T232" s="15">
        <f t="shared" si="23"/>
        <v>42159</v>
      </c>
    </row>
    <row r="233" spans="1:20" ht="45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</v>
      </c>
      <c r="T233" s="15">
        <f t="shared" si="23"/>
        <v>42371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</v>
      </c>
      <c r="T234" s="15">
        <f t="shared" si="23"/>
        <v>42062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</v>
      </c>
      <c r="T235" s="15">
        <f t="shared" si="23"/>
        <v>42642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4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</v>
      </c>
      <c r="T236" s="15">
        <f t="shared" si="23"/>
        <v>42176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</v>
      </c>
      <c r="T237" s="15">
        <f t="shared" si="23"/>
        <v>42194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</v>
      </c>
      <c r="T238" s="15">
        <f t="shared" si="23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4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</v>
      </c>
      <c r="T239" s="15">
        <f t="shared" si="23"/>
        <v>42437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</v>
      </c>
      <c r="T240" s="15">
        <f t="shared" si="23"/>
        <v>42734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4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</v>
      </c>
      <c r="T241" s="15">
        <f t="shared" si="23"/>
        <v>42316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4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</v>
      </c>
      <c r="T242" s="15">
        <f t="shared" si="23"/>
        <v>41399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4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</v>
      </c>
      <c r="T243" s="15">
        <f t="shared" si="23"/>
        <v>41994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</v>
      </c>
      <c r="T244" s="15">
        <f t="shared" si="23"/>
        <v>40897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4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</v>
      </c>
      <c r="T245" s="15">
        <f t="shared" si="23"/>
        <v>41692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4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</v>
      </c>
      <c r="T246" s="15">
        <f t="shared" si="23"/>
        <v>40253</v>
      </c>
    </row>
    <row r="247" spans="1:20" ht="45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4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</v>
      </c>
      <c r="T247" s="15">
        <f t="shared" si="23"/>
        <v>41137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4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</v>
      </c>
      <c r="T248" s="15">
        <f t="shared" si="23"/>
        <v>40530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4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</v>
      </c>
      <c r="T249" s="15">
        <f t="shared" si="23"/>
        <v>40467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4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</v>
      </c>
      <c r="T250" s="15">
        <f t="shared" si="23"/>
        <v>40915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4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</v>
      </c>
      <c r="T251" s="15">
        <f t="shared" si="23"/>
        <v>40412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4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</v>
      </c>
      <c r="T252" s="15">
        <f t="shared" si="23"/>
        <v>41431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4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</v>
      </c>
      <c r="T253" s="15">
        <f t="shared" si="23"/>
        <v>41045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</v>
      </c>
      <c r="T254" s="15">
        <f t="shared" si="23"/>
        <v>40330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4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</v>
      </c>
      <c r="T255" s="15">
        <f t="shared" si="23"/>
        <v>40954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4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</v>
      </c>
      <c r="T256" s="15">
        <f t="shared" si="23"/>
        <v>42294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4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</v>
      </c>
      <c r="T257" s="15">
        <f t="shared" si="23"/>
        <v>40618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4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</v>
      </c>
      <c r="T258" s="15">
        <f t="shared" si="23"/>
        <v>41349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4">
        <f t="shared" ref="P259:P322" si="25">E259/L259</f>
        <v>66.70405357142856</v>
      </c>
      <c r="Q259" t="str">
        <f t="shared" ref="Q259:Q322" si="26">MID(N259,1,FIND("/",N259)-1)</f>
        <v>film &amp; video</v>
      </c>
      <c r="R259" t="str">
        <f t="shared" ref="R259:R322" si="27">MID(N259,FIND("/",N259)+1,LEN(N259)-FIND("/",N259))</f>
        <v>documentary</v>
      </c>
      <c r="S259" s="15">
        <f t="shared" ref="S259:S322" si="28">INT(((J259/60)/60)/24)+DATE(1970,1,1)</f>
        <v>42479</v>
      </c>
      <c r="T259" s="15">
        <f t="shared" ref="T259:T322" si="29">INT(((I259/60)/60)/24)+DATE(1970,1,1)</f>
        <v>42509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4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</v>
      </c>
      <c r="T260" s="15">
        <f t="shared" si="29"/>
        <v>40712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4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</v>
      </c>
      <c r="T261" s="15">
        <f t="shared" si="29"/>
        <v>42102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4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</v>
      </c>
      <c r="T262" s="15">
        <f t="shared" si="29"/>
        <v>40376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4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</v>
      </c>
      <c r="T263" s="15">
        <f t="shared" si="29"/>
        <v>41067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</v>
      </c>
      <c r="T264" s="15">
        <f t="shared" si="29"/>
        <v>40600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4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</v>
      </c>
      <c r="T265" s="15">
        <f t="shared" si="29"/>
        <v>41179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4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</v>
      </c>
      <c r="T266" s="15">
        <f t="shared" si="29"/>
        <v>41040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4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</v>
      </c>
      <c r="T267" s="15">
        <f t="shared" si="29"/>
        <v>40308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4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</v>
      </c>
      <c r="T268" s="15">
        <f t="shared" si="29"/>
        <v>40291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4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</v>
      </c>
      <c r="T269" s="15">
        <f t="shared" si="29"/>
        <v>41815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4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</v>
      </c>
      <c r="T270" s="15">
        <f t="shared" si="29"/>
        <v>40854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4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</v>
      </c>
      <c r="T271" s="15">
        <f t="shared" si="29"/>
        <v>42788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4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</v>
      </c>
      <c r="T272" s="15">
        <f t="shared" si="29"/>
        <v>40688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4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</v>
      </c>
      <c r="T273" s="15">
        <f t="shared" si="29"/>
        <v>41641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</v>
      </c>
      <c r="T274" s="15">
        <f t="shared" si="29"/>
        <v>40296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4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</v>
      </c>
      <c r="T275" s="15">
        <f t="shared" si="29"/>
        <v>40727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4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</v>
      </c>
      <c r="T276" s="15">
        <f t="shared" si="29"/>
        <v>41004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4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</v>
      </c>
      <c r="T277" s="15">
        <f t="shared" si="29"/>
        <v>41223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4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</v>
      </c>
      <c r="T278" s="15">
        <f t="shared" si="29"/>
        <v>41027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4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</v>
      </c>
      <c r="T279" s="15">
        <f t="shared" si="29"/>
        <v>42147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4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</v>
      </c>
      <c r="T280" s="15">
        <f t="shared" si="29"/>
        <v>41194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4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</v>
      </c>
      <c r="T281" s="15">
        <f t="shared" si="29"/>
        <v>42793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4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</v>
      </c>
      <c r="T282" s="15">
        <f t="shared" si="29"/>
        <v>41789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4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</v>
      </c>
      <c r="T283" s="15">
        <f t="shared" si="29"/>
        <v>40035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</v>
      </c>
      <c r="T284" s="15">
        <f t="shared" si="29"/>
        <v>40231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4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</v>
      </c>
      <c r="T285" s="15">
        <f t="shared" si="29"/>
        <v>40695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4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</v>
      </c>
      <c r="T286" s="15">
        <f t="shared" si="29"/>
        <v>40929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4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</v>
      </c>
      <c r="T287" s="15">
        <f t="shared" si="29"/>
        <v>41536</v>
      </c>
    </row>
    <row r="288" spans="1:20" ht="45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4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</v>
      </c>
      <c r="T288" s="15">
        <f t="shared" si="29"/>
        <v>41358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4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</v>
      </c>
      <c r="T289" s="15">
        <f t="shared" si="29"/>
        <v>41215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4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</v>
      </c>
      <c r="T290" s="15">
        <f t="shared" si="29"/>
        <v>41086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4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</v>
      </c>
      <c r="T291" s="15">
        <f t="shared" si="29"/>
        <v>41580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4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</v>
      </c>
      <c r="T292" s="15">
        <f t="shared" si="29"/>
        <v>40576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4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</v>
      </c>
      <c r="T293" s="15">
        <f t="shared" si="29"/>
        <v>41395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</v>
      </c>
      <c r="T294" s="15">
        <f t="shared" si="29"/>
        <v>40845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4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</v>
      </c>
      <c r="T295" s="15">
        <f t="shared" si="29"/>
        <v>41749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4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</v>
      </c>
      <c r="T296" s="15">
        <f t="shared" si="29"/>
        <v>40378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4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</v>
      </c>
      <c r="T297" s="15">
        <f t="shared" si="2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4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</v>
      </c>
      <c r="T298" s="15">
        <f t="shared" si="29"/>
        <v>41159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4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</v>
      </c>
      <c r="T299" s="15">
        <f t="shared" si="29"/>
        <v>42125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4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</v>
      </c>
      <c r="T300" s="15">
        <f t="shared" si="29"/>
        <v>41768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4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</v>
      </c>
      <c r="T301" s="15">
        <f t="shared" si="29"/>
        <v>40499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4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</v>
      </c>
      <c r="T302" s="15">
        <f t="shared" si="29"/>
        <v>40657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4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</v>
      </c>
      <c r="T303" s="15">
        <f t="shared" si="29"/>
        <v>41352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</v>
      </c>
      <c r="T304" s="15">
        <f t="shared" si="29"/>
        <v>40963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4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</v>
      </c>
      <c r="T305" s="15">
        <f t="shared" si="29"/>
        <v>41062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4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</v>
      </c>
      <c r="T306" s="15">
        <f t="shared" si="29"/>
        <v>41153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4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</v>
      </c>
      <c r="T307" s="15">
        <f t="shared" si="29"/>
        <v>40978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4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</v>
      </c>
      <c r="T308" s="15">
        <f t="shared" si="29"/>
        <v>41353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4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</v>
      </c>
      <c r="T309" s="15">
        <f t="shared" si="29"/>
        <v>41312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4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</v>
      </c>
      <c r="T310" s="15">
        <f t="shared" si="29"/>
        <v>40612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4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</v>
      </c>
      <c r="T311" s="15">
        <f t="shared" si="29"/>
        <v>41155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4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</v>
      </c>
      <c r="T312" s="15">
        <f t="shared" si="29"/>
        <v>40836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4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</v>
      </c>
      <c r="T313" s="15">
        <f t="shared" si="29"/>
        <v>40909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</v>
      </c>
      <c r="T314" s="15">
        <f t="shared" si="29"/>
        <v>41378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4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</v>
      </c>
      <c r="T315" s="15">
        <f t="shared" si="29"/>
        <v>40401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4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</v>
      </c>
      <c r="T316" s="15">
        <f t="shared" si="29"/>
        <v>41334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4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</v>
      </c>
      <c r="T317" s="15">
        <f t="shared" si="29"/>
        <v>41143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4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</v>
      </c>
      <c r="T318" s="15">
        <f t="shared" si="29"/>
        <v>41984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4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</v>
      </c>
      <c r="T319" s="15">
        <f t="shared" si="29"/>
        <v>41619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4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</v>
      </c>
      <c r="T320" s="15">
        <f t="shared" si="29"/>
        <v>41359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4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</v>
      </c>
      <c r="T321" s="15">
        <f t="shared" si="29"/>
        <v>40211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4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</v>
      </c>
      <c r="T322" s="15">
        <f t="shared" si="29"/>
        <v>42360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4">
        <f t="shared" ref="P323:P386" si="31">E323/L323</f>
        <v>106.62314540059347</v>
      </c>
      <c r="Q323" t="str">
        <f t="shared" ref="Q323:Q386" si="32">MID(N323,1,FIND("/",N323)-1)</f>
        <v>film &amp; video</v>
      </c>
      <c r="R323" t="str">
        <f t="shared" ref="R323:R386" si="33">MID(N323,FIND("/",N323)+1,LEN(N323)-FIND("/",N323))</f>
        <v>documentary</v>
      </c>
      <c r="S323" s="15">
        <f t="shared" ref="S323:S386" si="34">INT(((J323/60)/60)/24)+DATE(1970,1,1)</f>
        <v>42647</v>
      </c>
      <c r="T323" s="15">
        <f t="shared" ref="T323:T386" si="35">INT(((I323/60)/60)/24)+DATE(1970,1,1)</f>
        <v>42682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</v>
      </c>
      <c r="T324" s="15">
        <f t="shared" si="35"/>
        <v>42503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4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</v>
      </c>
      <c r="T325" s="15">
        <f t="shared" si="35"/>
        <v>42725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4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</v>
      </c>
      <c r="T326" s="15">
        <f t="shared" si="35"/>
        <v>42217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4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</v>
      </c>
      <c r="T327" s="15">
        <f t="shared" si="35"/>
        <v>42724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4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</v>
      </c>
      <c r="T328" s="15">
        <f t="shared" si="35"/>
        <v>42808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4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</v>
      </c>
      <c r="T329" s="15">
        <f t="shared" si="35"/>
        <v>42085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4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</v>
      </c>
      <c r="T330" s="15">
        <f t="shared" si="35"/>
        <v>42309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4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</v>
      </c>
      <c r="T331" s="15">
        <f t="shared" si="35"/>
        <v>42315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4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</v>
      </c>
      <c r="T332" s="15">
        <f t="shared" si="35"/>
        <v>41411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4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</v>
      </c>
      <c r="T333" s="15">
        <f t="shared" si="35"/>
        <v>42538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</v>
      </c>
      <c r="T334" s="15">
        <f t="shared" si="35"/>
        <v>42305</v>
      </c>
    </row>
    <row r="335" spans="1:20" ht="45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4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</v>
      </c>
      <c r="T335" s="15">
        <f t="shared" si="35"/>
        <v>42467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4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</v>
      </c>
      <c r="T336" s="15">
        <f t="shared" si="35"/>
        <v>42139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4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</v>
      </c>
      <c r="T337" s="15">
        <f t="shared" si="35"/>
        <v>42132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4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</v>
      </c>
      <c r="T338" s="15">
        <f t="shared" si="35"/>
        <v>42321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4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</v>
      </c>
      <c r="T339" s="15">
        <f t="shared" si="35"/>
        <v>42077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4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</v>
      </c>
      <c r="T340" s="15">
        <f t="shared" si="35"/>
        <v>42616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4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</v>
      </c>
      <c r="T341" s="15">
        <f t="shared" si="35"/>
        <v>42123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4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</v>
      </c>
      <c r="T342" s="15">
        <f t="shared" si="35"/>
        <v>42802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4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</v>
      </c>
      <c r="T343" s="15">
        <f t="shared" si="35"/>
        <v>41913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</v>
      </c>
      <c r="T344" s="15">
        <f t="shared" si="35"/>
        <v>42489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4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</v>
      </c>
      <c r="T345" s="15">
        <f t="shared" si="35"/>
        <v>41957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4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</v>
      </c>
      <c r="T346" s="15">
        <f t="shared" si="35"/>
        <v>42156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4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</v>
      </c>
      <c r="T347" s="15">
        <f t="shared" si="35"/>
        <v>42144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4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</v>
      </c>
      <c r="T348" s="15">
        <f t="shared" si="35"/>
        <v>42291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4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</v>
      </c>
      <c r="T349" s="15">
        <f t="shared" si="35"/>
        <v>42322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4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</v>
      </c>
      <c r="T350" s="15">
        <f t="shared" si="35"/>
        <v>42237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4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</v>
      </c>
      <c r="T351" s="15">
        <f t="shared" si="35"/>
        <v>42790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4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</v>
      </c>
      <c r="T352" s="15">
        <f t="shared" si="35"/>
        <v>42624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4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</v>
      </c>
      <c r="T353" s="15">
        <f t="shared" si="35"/>
        <v>42467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</v>
      </c>
      <c r="T354" s="15">
        <f t="shared" si="35"/>
        <v>41920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4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</v>
      </c>
      <c r="T355" s="15">
        <f t="shared" si="35"/>
        <v>42327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4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</v>
      </c>
      <c r="T356" s="15">
        <f t="shared" si="35"/>
        <v>42468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4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</v>
      </c>
      <c r="T357" s="15">
        <f t="shared" si="35"/>
        <v>41974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4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</v>
      </c>
      <c r="T358" s="15">
        <f t="shared" si="35"/>
        <v>42445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4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</v>
      </c>
      <c r="T359" s="15">
        <f t="shared" si="35"/>
        <v>42118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4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</v>
      </c>
      <c r="T360" s="15">
        <f t="shared" si="35"/>
        <v>42536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4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</v>
      </c>
      <c r="T361" s="15">
        <f t="shared" si="35"/>
        <v>41957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4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</v>
      </c>
      <c r="T362" s="15">
        <f t="shared" si="35"/>
        <v>42208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4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</v>
      </c>
      <c r="T363" s="15">
        <f t="shared" si="35"/>
        <v>41966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</v>
      </c>
      <c r="T364" s="15">
        <f t="shared" si="35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4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</v>
      </c>
      <c r="T365" s="15">
        <f t="shared" si="35"/>
        <v>40300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4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</v>
      </c>
      <c r="T366" s="15">
        <f t="shared" si="35"/>
        <v>41811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4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</v>
      </c>
      <c r="T367" s="15">
        <f t="shared" si="35"/>
        <v>41698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4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</v>
      </c>
      <c r="T368" s="15">
        <f t="shared" si="35"/>
        <v>41049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4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</v>
      </c>
      <c r="T369" s="15">
        <f t="shared" si="35"/>
        <v>41395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4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</v>
      </c>
      <c r="T370" s="15">
        <f t="shared" si="35"/>
        <v>42078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4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</v>
      </c>
      <c r="T371" s="15">
        <f t="shared" si="35"/>
        <v>40923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4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</v>
      </c>
      <c r="T372" s="15">
        <f t="shared" si="35"/>
        <v>42741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4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</v>
      </c>
      <c r="T373" s="15">
        <f t="shared" si="35"/>
        <v>41306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</v>
      </c>
      <c r="T374" s="15">
        <f t="shared" si="35"/>
        <v>42465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4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</v>
      </c>
      <c r="T375" s="15">
        <f t="shared" si="35"/>
        <v>41108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4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</v>
      </c>
      <c r="T376" s="15">
        <f t="shared" si="35"/>
        <v>40802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4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</v>
      </c>
      <c r="T377" s="15">
        <f t="shared" si="35"/>
        <v>41699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4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</v>
      </c>
      <c r="T378" s="15">
        <f t="shared" si="35"/>
        <v>42607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4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</v>
      </c>
      <c r="T379" s="15">
        <f t="shared" si="35"/>
        <v>42322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4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</v>
      </c>
      <c r="T380" s="15">
        <f t="shared" si="35"/>
        <v>42394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4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</v>
      </c>
      <c r="T381" s="15">
        <f t="shared" si="35"/>
        <v>41032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4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</v>
      </c>
      <c r="T382" s="15">
        <f t="shared" si="35"/>
        <v>42392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4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</v>
      </c>
      <c r="T383" s="15">
        <f t="shared" si="35"/>
        <v>41120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</v>
      </c>
      <c r="T384" s="15">
        <f t="shared" si="35"/>
        <v>41158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4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</v>
      </c>
      <c r="T385" s="15">
        <f t="shared" si="35"/>
        <v>41778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4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</v>
      </c>
      <c r="T386" s="15">
        <f t="shared" si="35"/>
        <v>42010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4">
        <f t="shared" ref="P387:P450" si="37">E387/L387</f>
        <v>111.79535864978902</v>
      </c>
      <c r="Q387" t="str">
        <f t="shared" ref="Q387:Q450" si="38">MID(N387,1,FIND("/",N387)-1)</f>
        <v>film &amp; video</v>
      </c>
      <c r="R387" t="str">
        <f t="shared" ref="R387:R450" si="39">MID(N387,FIND("/",N387)+1,LEN(N387)-FIND("/",N387))</f>
        <v>documentary</v>
      </c>
      <c r="S387" s="15">
        <f t="shared" ref="S387:S450" si="40">INT(((J387/60)/60)/24)+DATE(1970,1,1)</f>
        <v>41934</v>
      </c>
      <c r="T387" s="15">
        <f t="shared" ref="T387:T450" si="41">INT(((I387/60)/60)/24)+DATE(1970,1,1)</f>
        <v>41964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4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</v>
      </c>
      <c r="T388" s="15">
        <f t="shared" si="41"/>
        <v>42226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4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</v>
      </c>
      <c r="T389" s="15">
        <f t="shared" si="41"/>
        <v>42231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4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</v>
      </c>
      <c r="T390" s="15">
        <f t="shared" si="41"/>
        <v>42579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4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</v>
      </c>
      <c r="T391" s="15">
        <f t="shared" si="41"/>
        <v>41705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4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</v>
      </c>
      <c r="T392" s="15">
        <f t="shared" si="41"/>
        <v>42132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4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</v>
      </c>
      <c r="T393" s="15">
        <f t="shared" si="41"/>
        <v>40895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</v>
      </c>
      <c r="T394" s="15">
        <f t="shared" si="41"/>
        <v>40794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4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</v>
      </c>
      <c r="T395" s="15">
        <f t="shared" si="41"/>
        <v>41557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4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</v>
      </c>
      <c r="T396" s="15">
        <f t="shared" si="41"/>
        <v>42477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4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</v>
      </c>
      <c r="T397" s="15">
        <f t="shared" si="41"/>
        <v>41026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4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</v>
      </c>
      <c r="T398" s="15">
        <f t="shared" si="41"/>
        <v>41097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4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</v>
      </c>
      <c r="T399" s="15">
        <f t="shared" si="41"/>
        <v>40422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4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</v>
      </c>
      <c r="T400" s="15">
        <f t="shared" si="41"/>
        <v>42123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4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</v>
      </c>
      <c r="T401" s="15">
        <f t="shared" si="41"/>
        <v>42718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4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</v>
      </c>
      <c r="T402" s="15">
        <f t="shared" si="41"/>
        <v>41776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4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</v>
      </c>
      <c r="T403" s="15">
        <f t="shared" si="41"/>
        <v>40762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</v>
      </c>
      <c r="T404" s="15">
        <f t="shared" si="41"/>
        <v>42313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4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</v>
      </c>
      <c r="T405" s="15">
        <f t="shared" si="41"/>
        <v>40765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4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</v>
      </c>
      <c r="T406" s="15">
        <f t="shared" si="41"/>
        <v>41675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4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</v>
      </c>
      <c r="T407" s="15">
        <f t="shared" si="41"/>
        <v>41704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4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</v>
      </c>
      <c r="T408" s="15">
        <f t="shared" si="41"/>
        <v>40672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4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</v>
      </c>
      <c r="T409" s="15">
        <f t="shared" si="41"/>
        <v>40866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4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</v>
      </c>
      <c r="T410" s="15">
        <f t="shared" si="41"/>
        <v>41583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4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</v>
      </c>
      <c r="T411" s="15">
        <f t="shared" si="41"/>
        <v>42573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4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</v>
      </c>
      <c r="T412" s="15">
        <f t="shared" si="41"/>
        <v>42173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4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</v>
      </c>
      <c r="T413" s="15">
        <f t="shared" si="41"/>
        <v>41630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</v>
      </c>
      <c r="T414" s="15">
        <f t="shared" si="41"/>
        <v>41115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4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</v>
      </c>
      <c r="T415" s="15">
        <f t="shared" si="41"/>
        <v>41109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4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</v>
      </c>
      <c r="T416" s="15">
        <f t="shared" si="41"/>
        <v>41559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4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</v>
      </c>
      <c r="T417" s="15">
        <f t="shared" si="41"/>
        <v>41929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4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</v>
      </c>
      <c r="T418" s="15">
        <f t="shared" si="41"/>
        <v>41678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4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</v>
      </c>
      <c r="T419" s="15">
        <f t="shared" si="41"/>
        <v>41372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4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</v>
      </c>
      <c r="T420" s="15">
        <f t="shared" si="41"/>
        <v>42208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4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</v>
      </c>
      <c r="T421" s="15">
        <f t="shared" si="41"/>
        <v>41454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4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</v>
      </c>
      <c r="T422" s="15">
        <f t="shared" si="41"/>
        <v>41712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4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</v>
      </c>
      <c r="T423" s="15">
        <f t="shared" si="41"/>
        <v>42237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</v>
      </c>
      <c r="T424" s="15">
        <f t="shared" si="41"/>
        <v>41893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4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</v>
      </c>
      <c r="T425" s="15">
        <f t="shared" si="41"/>
        <v>41430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4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</v>
      </c>
      <c r="T426" s="15">
        <f t="shared" si="41"/>
        <v>40994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4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</v>
      </c>
      <c r="T427" s="15">
        <f t="shared" si="41"/>
        <v>42335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4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</v>
      </c>
      <c r="T428" s="15">
        <f t="shared" si="41"/>
        <v>42430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</v>
      </c>
      <c r="T429" s="15">
        <f t="shared" si="41"/>
        <v>42299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4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</v>
      </c>
      <c r="T430" s="15">
        <f t="shared" si="41"/>
        <v>41806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</v>
      </c>
      <c r="T431" s="15">
        <f t="shared" si="41"/>
        <v>40144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4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</v>
      </c>
      <c r="T432" s="15">
        <f t="shared" si="41"/>
        <v>41528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4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</v>
      </c>
      <c r="T433" s="15">
        <f t="shared" si="41"/>
        <v>42556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</v>
      </c>
      <c r="T434" s="15">
        <f t="shared" si="41"/>
        <v>42298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</v>
      </c>
      <c r="T435" s="15">
        <f t="shared" si="41"/>
        <v>42288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4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</v>
      </c>
      <c r="T436" s="15">
        <f t="shared" si="41"/>
        <v>41609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4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</v>
      </c>
      <c r="T437" s="15">
        <f t="shared" si="41"/>
        <v>41530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</v>
      </c>
      <c r="T438" s="15">
        <f t="shared" si="41"/>
        <v>41486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</v>
      </c>
      <c r="T439" s="15">
        <f t="shared" si="41"/>
        <v>42651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4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</v>
      </c>
      <c r="T440" s="15">
        <f t="shared" si="41"/>
        <v>42326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</v>
      </c>
      <c r="T441" s="15">
        <f t="shared" si="41"/>
        <v>41929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4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</v>
      </c>
      <c r="T442" s="15">
        <f t="shared" si="41"/>
        <v>42453</v>
      </c>
    </row>
    <row r="443" spans="1:20" ht="45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</v>
      </c>
      <c r="T443" s="15">
        <f t="shared" si="41"/>
        <v>41580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</v>
      </c>
      <c r="T444" s="15">
        <f t="shared" si="41"/>
        <v>42054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4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</v>
      </c>
      <c r="T445" s="15">
        <f t="shared" si="41"/>
        <v>41680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4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</v>
      </c>
      <c r="T446" s="15">
        <f t="shared" si="41"/>
        <v>40954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4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</v>
      </c>
      <c r="T447" s="15">
        <f t="shared" si="41"/>
        <v>42145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4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</v>
      </c>
      <c r="T448" s="15">
        <f t="shared" si="41"/>
        <v>42067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4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</v>
      </c>
      <c r="T449" s="15">
        <f t="shared" si="41"/>
        <v>41356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4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</v>
      </c>
      <c r="T450" s="15">
        <f t="shared" si="41"/>
        <v>41773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4">
        <f t="shared" ref="P451:P514" si="43">E451/L451</f>
        <v>9</v>
      </c>
      <c r="Q451" t="str">
        <f t="shared" ref="Q451:Q514" si="44">MID(N451,1,FIND("/",N451)-1)</f>
        <v>film &amp; video</v>
      </c>
      <c r="R451" t="str">
        <f t="shared" ref="R451:R514" si="45">MID(N451,FIND("/",N451)+1,LEN(N451)-FIND("/",N451))</f>
        <v>animation</v>
      </c>
      <c r="S451" s="15">
        <f t="shared" ref="S451:S514" si="46">INT(((J451/60)/60)/24)+DATE(1970,1,1)</f>
        <v>41534</v>
      </c>
      <c r="T451" s="15">
        <f t="shared" ref="T451:T514" si="47">INT(((I451/60)/60)/24)+DATE(1970,1,1)</f>
        <v>41564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4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</v>
      </c>
      <c r="T452" s="15">
        <f t="shared" si="47"/>
        <v>41684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</v>
      </c>
      <c r="T453" s="15">
        <f t="shared" si="47"/>
        <v>41664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</v>
      </c>
      <c r="T454" s="15">
        <f t="shared" si="47"/>
        <v>42137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4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</v>
      </c>
      <c r="T455" s="15">
        <f t="shared" si="47"/>
        <v>42054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4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</v>
      </c>
      <c r="T456" s="15">
        <f t="shared" si="47"/>
        <v>41969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4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</v>
      </c>
      <c r="T457" s="15">
        <f t="shared" si="47"/>
        <v>41016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4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</v>
      </c>
      <c r="T458" s="15">
        <f t="shared" si="47"/>
        <v>41569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</v>
      </c>
      <c r="T459" s="15">
        <f t="shared" si="47"/>
        <v>41867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4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</v>
      </c>
      <c r="T460" s="15">
        <f t="shared" si="47"/>
        <v>41408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4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</v>
      </c>
      <c r="T461" s="15">
        <f t="shared" si="47"/>
        <v>40860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4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</v>
      </c>
      <c r="T462" s="15">
        <f t="shared" si="47"/>
        <v>41791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</v>
      </c>
      <c r="T463" s="15">
        <f t="shared" si="47"/>
        <v>41427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</v>
      </c>
      <c r="T464" s="15">
        <f t="shared" si="47"/>
        <v>40765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4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</v>
      </c>
      <c r="T465" s="15">
        <f t="shared" si="47"/>
        <v>40810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4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</v>
      </c>
      <c r="T466" s="15">
        <f t="shared" si="47"/>
        <v>42508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4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</v>
      </c>
      <c r="T467" s="15">
        <f t="shared" si="47"/>
        <v>41817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4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</v>
      </c>
      <c r="T468" s="15">
        <f t="shared" si="47"/>
        <v>41159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4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</v>
      </c>
      <c r="T469" s="15">
        <f t="shared" si="47"/>
        <v>41180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</v>
      </c>
      <c r="T470" s="15">
        <f t="shared" si="47"/>
        <v>41101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</v>
      </c>
      <c r="T471" s="15">
        <f t="shared" si="47"/>
        <v>41887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4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</v>
      </c>
      <c r="T472" s="15">
        <f t="shared" si="47"/>
        <v>41655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4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</v>
      </c>
      <c r="T473" s="15">
        <f t="shared" si="47"/>
        <v>41748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</v>
      </c>
      <c r="T474" s="15">
        <f t="shared" si="47"/>
        <v>41874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4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</v>
      </c>
      <c r="T475" s="15">
        <f t="shared" si="47"/>
        <v>41899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4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</v>
      </c>
      <c r="T476" s="15">
        <f t="shared" si="47"/>
        <v>42783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</v>
      </c>
      <c r="T477" s="15">
        <f t="shared" si="47"/>
        <v>42130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4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</v>
      </c>
      <c r="T478" s="15">
        <f t="shared" si="47"/>
        <v>41793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</v>
      </c>
      <c r="T479" s="15">
        <f t="shared" si="47"/>
        <v>41047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</v>
      </c>
      <c r="T480" s="15">
        <f t="shared" si="47"/>
        <v>42095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4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</v>
      </c>
      <c r="T481" s="15">
        <f t="shared" si="47"/>
        <v>41964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4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</v>
      </c>
      <c r="T482" s="15">
        <f t="shared" si="47"/>
        <v>41495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4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</v>
      </c>
      <c r="T483" s="15">
        <f t="shared" si="47"/>
        <v>41192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</v>
      </c>
      <c r="T484" s="15">
        <f t="shared" si="47"/>
        <v>42474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4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</v>
      </c>
      <c r="T485" s="15">
        <f t="shared" si="47"/>
        <v>41303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4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</v>
      </c>
      <c r="T486" s="15">
        <f t="shared" si="47"/>
        <v>42313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4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</v>
      </c>
      <c r="T487" s="15">
        <f t="shared" si="47"/>
        <v>41411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4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</v>
      </c>
      <c r="T488" s="15">
        <f t="shared" si="47"/>
        <v>41791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</v>
      </c>
      <c r="T489" s="15">
        <f t="shared" si="47"/>
        <v>42729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</v>
      </c>
      <c r="T490" s="15">
        <f t="shared" si="47"/>
        <v>42744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4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</v>
      </c>
      <c r="T491" s="15">
        <f t="shared" si="47"/>
        <v>40913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</v>
      </c>
      <c r="T492" s="15">
        <f t="shared" si="47"/>
        <v>41143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</v>
      </c>
      <c r="T493" s="15">
        <f t="shared" si="47"/>
        <v>42396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</v>
      </c>
      <c r="T494" s="15">
        <f t="shared" si="47"/>
        <v>42656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</v>
      </c>
      <c r="T495" s="15">
        <f t="shared" si="47"/>
        <v>42144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4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</v>
      </c>
      <c r="T496" s="15">
        <f t="shared" si="47"/>
        <v>41823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</v>
      </c>
      <c r="T497" s="15">
        <f t="shared" si="47"/>
        <v>42201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4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</v>
      </c>
      <c r="T498" s="15">
        <f t="shared" si="47"/>
        <v>41680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4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</v>
      </c>
      <c r="T499" s="15">
        <f t="shared" si="47"/>
        <v>41998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4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</v>
      </c>
      <c r="T500" s="15">
        <f t="shared" si="47"/>
        <v>40900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4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</v>
      </c>
      <c r="T501" s="15">
        <f t="shared" si="47"/>
        <v>40098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4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</v>
      </c>
      <c r="T502" s="15">
        <f t="shared" si="47"/>
        <v>40306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</v>
      </c>
      <c r="T503" s="15">
        <f t="shared" si="47"/>
        <v>40733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</v>
      </c>
      <c r="T504" s="15">
        <f t="shared" si="47"/>
        <v>40986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4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</v>
      </c>
      <c r="T505" s="15">
        <f t="shared" si="47"/>
        <v>42021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4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</v>
      </c>
      <c r="T506" s="15">
        <f t="shared" si="47"/>
        <v>41009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4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</v>
      </c>
      <c r="T507" s="15">
        <f t="shared" si="47"/>
        <v>42363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4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</v>
      </c>
      <c r="T508" s="15">
        <f t="shared" si="47"/>
        <v>41496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4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</v>
      </c>
      <c r="T509" s="15">
        <f t="shared" si="47"/>
        <v>41201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4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</v>
      </c>
      <c r="T510" s="15">
        <f t="shared" si="47"/>
        <v>41054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4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</v>
      </c>
      <c r="T511" s="15">
        <f t="shared" si="47"/>
        <v>42183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</v>
      </c>
      <c r="T512" s="15">
        <f t="shared" si="47"/>
        <v>42430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4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</v>
      </c>
      <c r="T513" s="15">
        <f t="shared" si="47"/>
        <v>41370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</v>
      </c>
      <c r="T514" s="15">
        <f t="shared" si="47"/>
        <v>42694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4">
        <f t="shared" ref="P515:P578" si="49">E515/L515</f>
        <v>102.38235294117646</v>
      </c>
      <c r="Q515" t="str">
        <f t="shared" ref="Q515:Q578" si="50">MID(N515,1,FIND("/",N515)-1)</f>
        <v>film &amp; video</v>
      </c>
      <c r="R515" t="str">
        <f t="shared" ref="R515:R578" si="51">MID(N515,FIND("/",N515)+1,LEN(N515)-FIND("/",N515))</f>
        <v>animation</v>
      </c>
      <c r="S515" s="15">
        <f t="shared" ref="S515:S578" si="52">INT(((J515/60)/60)/24)+DATE(1970,1,1)</f>
        <v>42552</v>
      </c>
      <c r="T515" s="15">
        <f t="shared" ref="T515:T578" si="53">INT(((I515/60)/60)/24)+DATE(1970,1,1)</f>
        <v>42597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4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</v>
      </c>
      <c r="T516" s="15">
        <f t="shared" si="53"/>
        <v>41860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4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</v>
      </c>
      <c r="T517" s="15">
        <f t="shared" si="53"/>
        <v>42367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</v>
      </c>
      <c r="T518" s="15">
        <f t="shared" si="53"/>
        <v>42151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4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</v>
      </c>
      <c r="T519" s="15">
        <f t="shared" si="53"/>
        <v>42768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</v>
      </c>
      <c r="T520" s="15">
        <f t="shared" si="53"/>
        <v>42253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4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</v>
      </c>
      <c r="T521" s="15">
        <f t="shared" si="53"/>
        <v>41248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4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</v>
      </c>
      <c r="T522" s="15">
        <f t="shared" si="53"/>
        <v>42348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4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</v>
      </c>
      <c r="T523" s="15">
        <f t="shared" si="53"/>
        <v>42675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</v>
      </c>
      <c r="T524" s="15">
        <f t="shared" si="53"/>
        <v>42449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4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</v>
      </c>
      <c r="T525" s="15">
        <f t="shared" si="53"/>
        <v>42268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4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</v>
      </c>
      <c r="T526" s="15">
        <f t="shared" si="53"/>
        <v>42522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4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</v>
      </c>
      <c r="T527" s="15">
        <f t="shared" si="53"/>
        <v>41895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4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</v>
      </c>
      <c r="T528" s="15">
        <f t="shared" si="53"/>
        <v>42223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4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</v>
      </c>
      <c r="T529" s="15">
        <f t="shared" si="53"/>
        <v>42783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4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</v>
      </c>
      <c r="T530" s="15">
        <f t="shared" si="53"/>
        <v>42176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4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</v>
      </c>
      <c r="T531" s="15">
        <f t="shared" si="53"/>
        <v>42746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4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</v>
      </c>
      <c r="T532" s="15">
        <f t="shared" si="53"/>
        <v>42179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4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</v>
      </c>
      <c r="T533" s="15">
        <f t="shared" si="53"/>
        <v>42721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</v>
      </c>
      <c r="T534" s="15">
        <f t="shared" si="53"/>
        <v>42503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4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</v>
      </c>
      <c r="T535" s="15">
        <f t="shared" si="53"/>
        <v>42506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4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</v>
      </c>
      <c r="T536" s="15">
        <f t="shared" si="53"/>
        <v>42309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4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</v>
      </c>
      <c r="T537" s="15">
        <f t="shared" si="53"/>
        <v>42741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4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</v>
      </c>
      <c r="T538" s="15">
        <f t="shared" si="53"/>
        <v>42219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4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</v>
      </c>
      <c r="T539" s="15">
        <f t="shared" si="53"/>
        <v>42312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4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</v>
      </c>
      <c r="T540" s="15">
        <f t="shared" si="53"/>
        <v>42503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4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</v>
      </c>
      <c r="T541" s="15">
        <f t="shared" si="53"/>
        <v>42556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4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</v>
      </c>
      <c r="T542" s="15">
        <f t="shared" si="53"/>
        <v>42039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4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</v>
      </c>
      <c r="T543" s="15">
        <f t="shared" si="53"/>
        <v>42306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4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</v>
      </c>
      <c r="T544" s="15">
        <f t="shared" si="53"/>
        <v>42493</v>
      </c>
    </row>
    <row r="545" spans="1:20" ht="45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4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</v>
      </c>
      <c r="T545" s="15">
        <f t="shared" si="53"/>
        <v>41944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4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</v>
      </c>
      <c r="T546" s="15">
        <f t="shared" si="53"/>
        <v>42555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4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</v>
      </c>
      <c r="T547" s="15">
        <f t="shared" si="53"/>
        <v>42323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4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</v>
      </c>
      <c r="T548" s="15">
        <f t="shared" si="53"/>
        <v>42294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4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</v>
      </c>
      <c r="T549" s="15">
        <f t="shared" si="53"/>
        <v>42410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4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</v>
      </c>
      <c r="T550" s="15">
        <f t="shared" si="53"/>
        <v>42306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4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</v>
      </c>
      <c r="T551" s="15">
        <f t="shared" si="53"/>
        <v>42193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4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</v>
      </c>
      <c r="T552" s="15">
        <f t="shared" si="53"/>
        <v>42766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4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</v>
      </c>
      <c r="T553" s="15">
        <f t="shared" si="53"/>
        <v>42217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</v>
      </c>
      <c r="T554" s="15">
        <f t="shared" si="53"/>
        <v>42378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4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</v>
      </c>
      <c r="T555" s="15">
        <f t="shared" si="53"/>
        <v>41957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4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</v>
      </c>
      <c r="T556" s="15">
        <f t="shared" si="53"/>
        <v>41931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4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</v>
      </c>
      <c r="T557" s="15">
        <f t="shared" si="53"/>
        <v>42533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4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</v>
      </c>
      <c r="T558" s="15">
        <f t="shared" si="53"/>
        <v>42375</v>
      </c>
    </row>
    <row r="559" spans="1:20" ht="45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4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</v>
      </c>
      <c r="T559" s="15">
        <f t="shared" si="53"/>
        <v>42706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4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</v>
      </c>
      <c r="T560" s="15">
        <f t="shared" si="53"/>
        <v>42087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4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</v>
      </c>
      <c r="T561" s="15">
        <f t="shared" si="53"/>
        <v>42351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4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</v>
      </c>
      <c r="T562" s="15">
        <f t="shared" si="53"/>
        <v>41990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4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</v>
      </c>
      <c r="T563" s="15">
        <f t="shared" si="53"/>
        <v>42303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</v>
      </c>
      <c r="T564" s="15">
        <f t="shared" si="53"/>
        <v>42722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4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</v>
      </c>
      <c r="T565" s="15">
        <f t="shared" si="53"/>
        <v>42052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4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</v>
      </c>
      <c r="T566" s="15">
        <f t="shared" si="53"/>
        <v>42441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4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</v>
      </c>
      <c r="T567" s="15">
        <f t="shared" si="53"/>
        <v>42195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4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</v>
      </c>
      <c r="T568" s="15">
        <f t="shared" si="53"/>
        <v>42565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4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</v>
      </c>
      <c r="T569" s="15">
        <f t="shared" si="53"/>
        <v>42005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4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</v>
      </c>
      <c r="T570" s="15">
        <f t="shared" si="53"/>
        <v>42385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4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</v>
      </c>
      <c r="T571" s="15">
        <f t="shared" si="53"/>
        <v>42370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4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</v>
      </c>
      <c r="T572" s="15">
        <f t="shared" si="53"/>
        <v>42418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4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</v>
      </c>
      <c r="T573" s="15">
        <f t="shared" si="53"/>
        <v>42212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</v>
      </c>
      <c r="T574" s="15">
        <f t="shared" si="53"/>
        <v>42312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4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</v>
      </c>
      <c r="T575" s="15">
        <f t="shared" si="53"/>
        <v>42022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4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</v>
      </c>
      <c r="T576" s="15">
        <f t="shared" si="53"/>
        <v>42662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4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</v>
      </c>
      <c r="T577" s="15">
        <f t="shared" si="53"/>
        <v>42168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4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</v>
      </c>
      <c r="T578" s="15">
        <f t="shared" si="53"/>
        <v>42091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4">
        <f t="shared" ref="P579:P642" si="55">E579/L579</f>
        <v>10</v>
      </c>
      <c r="Q579" t="str">
        <f t="shared" ref="Q579:Q642" si="56">MID(N579,1,FIND("/",N579)-1)</f>
        <v>technology</v>
      </c>
      <c r="R579" t="str">
        <f t="shared" ref="R579:R642" si="57">MID(N579,FIND("/",N579)+1,LEN(N579)-FIND("/",N579))</f>
        <v>web</v>
      </c>
      <c r="S579" s="15">
        <f t="shared" ref="S579:S642" si="58">INT(((J579/60)/60)/24)+DATE(1970,1,1)</f>
        <v>42450</v>
      </c>
      <c r="T579" s="15">
        <f t="shared" ref="T579:T642" si="59">INT(((I579/60)/60)/24)+DATE(1970,1,1)</f>
        <v>42510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4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</v>
      </c>
      <c r="T580" s="15">
        <f t="shared" si="59"/>
        <v>42254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4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</v>
      </c>
      <c r="T581" s="15">
        <f t="shared" si="59"/>
        <v>41998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4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</v>
      </c>
      <c r="T582" s="15">
        <f t="shared" si="59"/>
        <v>42635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4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</v>
      </c>
      <c r="T583" s="15">
        <f t="shared" si="59"/>
        <v>42218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</v>
      </c>
      <c r="T584" s="15">
        <f t="shared" si="59"/>
        <v>42078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4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</v>
      </c>
      <c r="T585" s="15">
        <f t="shared" si="59"/>
        <v>42082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4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</v>
      </c>
      <c r="T586" s="15">
        <f t="shared" si="59"/>
        <v>42079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4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</v>
      </c>
      <c r="T587" s="15">
        <f t="shared" si="5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4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</v>
      </c>
      <c r="T588" s="15">
        <f t="shared" si="59"/>
        <v>42050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4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</v>
      </c>
      <c r="T589" s="15">
        <f t="shared" si="59"/>
        <v>42110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4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</v>
      </c>
      <c r="T590" s="15">
        <f t="shared" si="59"/>
        <v>42691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4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</v>
      </c>
      <c r="T591" s="15">
        <f t="shared" si="59"/>
        <v>42193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4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</v>
      </c>
      <c r="T592" s="15">
        <f t="shared" si="59"/>
        <v>42408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4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</v>
      </c>
      <c r="T593" s="15">
        <f t="shared" si="59"/>
        <v>42207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4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</v>
      </c>
      <c r="T594" s="15">
        <f t="shared" si="59"/>
        <v>41976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4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</v>
      </c>
      <c r="T595" s="15">
        <f t="shared" si="59"/>
        <v>42100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4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</v>
      </c>
      <c r="T596" s="15">
        <f t="shared" si="59"/>
        <v>42476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4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</v>
      </c>
      <c r="T597" s="15">
        <f t="shared" si="59"/>
        <v>42128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4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</v>
      </c>
      <c r="T598" s="15">
        <f t="shared" si="59"/>
        <v>42676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4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</v>
      </c>
      <c r="T599" s="15">
        <f t="shared" si="59"/>
        <v>42582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4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</v>
      </c>
      <c r="T600" s="15">
        <f t="shared" si="59"/>
        <v>41978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4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</v>
      </c>
      <c r="T601" s="15">
        <f t="shared" si="59"/>
        <v>42071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4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</v>
      </c>
      <c r="T602" s="15">
        <f t="shared" si="59"/>
        <v>42133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4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</v>
      </c>
      <c r="T603" s="15">
        <f t="shared" si="59"/>
        <v>41999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</v>
      </c>
      <c r="T604" s="15">
        <f t="shared" si="59"/>
        <v>42173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4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</v>
      </c>
      <c r="T605" s="15">
        <f t="shared" si="59"/>
        <v>41865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4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</v>
      </c>
      <c r="T606" s="15">
        <f t="shared" si="59"/>
        <v>41879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4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</v>
      </c>
      <c r="T607" s="15">
        <f t="shared" si="59"/>
        <v>42239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4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</v>
      </c>
      <c r="T608" s="15">
        <f t="shared" si="59"/>
        <v>42148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4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</v>
      </c>
      <c r="T609" s="15">
        <f t="shared" si="59"/>
        <v>42330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4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</v>
      </c>
      <c r="T610" s="15">
        <f t="shared" si="59"/>
        <v>42170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4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</v>
      </c>
      <c r="T611" s="15">
        <f t="shared" si="59"/>
        <v>42337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4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</v>
      </c>
      <c r="T612" s="15">
        <f t="shared" si="59"/>
        <v>42116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4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</v>
      </c>
      <c r="T613" s="15">
        <f t="shared" si="59"/>
        <v>42388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</v>
      </c>
      <c r="T614" s="15">
        <f t="shared" si="59"/>
        <v>42615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4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</v>
      </c>
      <c r="T615" s="15">
        <f t="shared" si="59"/>
        <v>42278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4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</v>
      </c>
      <c r="T616" s="15">
        <f t="shared" si="59"/>
        <v>42545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4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</v>
      </c>
      <c r="T617" s="15">
        <f t="shared" si="59"/>
        <v>42272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4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</v>
      </c>
      <c r="T618" s="15">
        <f t="shared" si="59"/>
        <v>42791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4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</v>
      </c>
      <c r="T619" s="15">
        <f t="shared" si="59"/>
        <v>42132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4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</v>
      </c>
      <c r="T620" s="15">
        <f t="shared" si="59"/>
        <v>42347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4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</v>
      </c>
      <c r="T621" s="15">
        <f t="shared" si="59"/>
        <v>41968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4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</v>
      </c>
      <c r="T622" s="15">
        <f t="shared" si="59"/>
        <v>41876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4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</v>
      </c>
      <c r="T623" s="15">
        <f t="shared" si="59"/>
        <v>42558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</v>
      </c>
      <c r="T624" s="15">
        <f t="shared" si="59"/>
        <v>42552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4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</v>
      </c>
      <c r="T625" s="15">
        <f t="shared" si="59"/>
        <v>42152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4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</v>
      </c>
      <c r="T626" s="15">
        <f t="shared" si="59"/>
        <v>42138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4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</v>
      </c>
      <c r="T627" s="15">
        <f t="shared" si="59"/>
        <v>42820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4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</v>
      </c>
      <c r="T628" s="15">
        <f t="shared" si="59"/>
        <v>42231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4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</v>
      </c>
      <c r="T629" s="15">
        <f t="shared" si="59"/>
        <v>42443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4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</v>
      </c>
      <c r="T630" s="15">
        <f t="shared" si="59"/>
        <v>41833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4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</v>
      </c>
      <c r="T631" s="15">
        <f t="shared" si="59"/>
        <v>42504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4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</v>
      </c>
      <c r="T632" s="15">
        <f t="shared" si="59"/>
        <v>42253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4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</v>
      </c>
      <c r="T633" s="15">
        <f t="shared" si="59"/>
        <v>42518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</v>
      </c>
      <c r="T634" s="15">
        <f t="shared" si="59"/>
        <v>42333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4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</v>
      </c>
      <c r="T635" s="15">
        <f t="shared" si="59"/>
        <v>42538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4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</v>
      </c>
      <c r="T636" s="15">
        <f t="shared" si="59"/>
        <v>42061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4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</v>
      </c>
      <c r="T637" s="15">
        <f t="shared" si="59"/>
        <v>42106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4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</v>
      </c>
      <c r="T638" s="15">
        <f t="shared" si="59"/>
        <v>42161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4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</v>
      </c>
      <c r="T639" s="15">
        <f t="shared" si="59"/>
        <v>42791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4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</v>
      </c>
      <c r="T640" s="15">
        <f t="shared" si="59"/>
        <v>42819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4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</v>
      </c>
      <c r="T641" s="15">
        <f t="shared" si="59"/>
        <v>41925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4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</v>
      </c>
      <c r="T642" s="15">
        <f t="shared" si="59"/>
        <v>42698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4">
        <f t="shared" ref="P643:P706" si="61">E643/L643</f>
        <v>151.31746031746033</v>
      </c>
      <c r="Q643" t="str">
        <f t="shared" ref="Q643:Q706" si="62">MID(N643,1,FIND("/",N643)-1)</f>
        <v>technology</v>
      </c>
      <c r="R643" t="str">
        <f t="shared" ref="R643:R706" si="63">MID(N643,FIND("/",N643)+1,LEN(N643)-FIND("/",N643))</f>
        <v>wearables</v>
      </c>
      <c r="S643" s="15">
        <f t="shared" ref="S643:S706" si="64">INT(((J643/60)/60)/24)+DATE(1970,1,1)</f>
        <v>42199</v>
      </c>
      <c r="T643" s="15">
        <f t="shared" ref="T643:T706" si="65">INT(((I643/60)/60)/24)+DATE(1970,1,1)</f>
        <v>42229</v>
      </c>
    </row>
    <row r="644" spans="1:20" ht="45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</v>
      </c>
      <c r="T644" s="15">
        <f t="shared" si="65"/>
        <v>42235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4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</v>
      </c>
      <c r="T645" s="15">
        <f t="shared" si="65"/>
        <v>42155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4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</v>
      </c>
      <c r="T646" s="15">
        <f t="shared" si="65"/>
        <v>41941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4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</v>
      </c>
      <c r="T647" s="15">
        <f t="shared" si="65"/>
        <v>42594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4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</v>
      </c>
      <c r="T648" s="15">
        <f t="shared" si="65"/>
        <v>41862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4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</v>
      </c>
      <c r="T649" s="15">
        <f t="shared" si="65"/>
        <v>42446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4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</v>
      </c>
      <c r="T650" s="15">
        <f t="shared" si="65"/>
        <v>41926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4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</v>
      </c>
      <c r="T651" s="15">
        <f t="shared" si="65"/>
        <v>41898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4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</v>
      </c>
      <c r="T652" s="15">
        <f t="shared" si="65"/>
        <v>41992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4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</v>
      </c>
      <c r="T653" s="15">
        <f t="shared" si="65"/>
        <v>41986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</v>
      </c>
      <c r="T654" s="15">
        <f t="shared" si="65"/>
        <v>42705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4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</v>
      </c>
      <c r="T655" s="15">
        <f t="shared" si="65"/>
        <v>42236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4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</v>
      </c>
      <c r="T656" s="15">
        <f t="shared" si="65"/>
        <v>42193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4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</v>
      </c>
      <c r="T657" s="15">
        <f t="shared" si="65"/>
        <v>42075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4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</v>
      </c>
      <c r="T658" s="15">
        <f t="shared" si="65"/>
        <v>42477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4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</v>
      </c>
      <c r="T659" s="15">
        <f t="shared" si="65"/>
        <v>42361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4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</v>
      </c>
      <c r="T660" s="15">
        <f t="shared" si="65"/>
        <v>42211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4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</v>
      </c>
      <c r="T661" s="15">
        <f t="shared" si="65"/>
        <v>42239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4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</v>
      </c>
      <c r="T662" s="15">
        <f t="shared" si="65"/>
        <v>41952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4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</v>
      </c>
      <c r="T663" s="15">
        <f t="shared" si="65"/>
        <v>42666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4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</v>
      </c>
      <c r="T664" s="15">
        <f t="shared" si="65"/>
        <v>42020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4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</v>
      </c>
      <c r="T665" s="15">
        <f t="shared" si="65"/>
        <v>42203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4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</v>
      </c>
      <c r="T666" s="15">
        <f t="shared" si="65"/>
        <v>42107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4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</v>
      </c>
      <c r="T667" s="15">
        <f t="shared" si="65"/>
        <v>42748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4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</v>
      </c>
      <c r="T668" s="15">
        <f t="shared" si="65"/>
        <v>41868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4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</v>
      </c>
      <c r="T669" s="15">
        <f t="shared" si="65"/>
        <v>42672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4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</v>
      </c>
      <c r="T670" s="15">
        <f t="shared" si="65"/>
        <v>42135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4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</v>
      </c>
      <c r="T671" s="15">
        <f t="shared" si="65"/>
        <v>42557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4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</v>
      </c>
      <c r="T672" s="15">
        <f t="shared" si="65"/>
        <v>42540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4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</v>
      </c>
      <c r="T673" s="15">
        <f t="shared" si="65"/>
        <v>42018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</v>
      </c>
      <c r="T674" s="15">
        <f t="shared" si="65"/>
        <v>42005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4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</v>
      </c>
      <c r="T675" s="15">
        <f t="shared" si="65"/>
        <v>41883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4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</v>
      </c>
      <c r="T676" s="15">
        <f t="shared" si="65"/>
        <v>41863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4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</v>
      </c>
      <c r="T677" s="15">
        <f t="shared" si="65"/>
        <v>42005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4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</v>
      </c>
      <c r="T678" s="15">
        <f t="shared" si="65"/>
        <v>42042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4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</v>
      </c>
      <c r="T679" s="15">
        <f t="shared" si="65"/>
        <v>42549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4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</v>
      </c>
      <c r="T680" s="15">
        <f t="shared" si="65"/>
        <v>42511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4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</v>
      </c>
      <c r="T681" s="15">
        <f t="shared" si="65"/>
        <v>42616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4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</v>
      </c>
      <c r="T682" s="15">
        <f t="shared" si="65"/>
        <v>41899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4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</v>
      </c>
      <c r="T683" s="15">
        <f t="shared" si="65"/>
        <v>42669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</v>
      </c>
      <c r="T684" s="15">
        <f t="shared" si="65"/>
        <v>42808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4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</v>
      </c>
      <c r="T685" s="15">
        <f t="shared" si="65"/>
        <v>42674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4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</v>
      </c>
      <c r="T686" s="15">
        <f t="shared" si="65"/>
        <v>41845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4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</v>
      </c>
      <c r="T687" s="15">
        <f t="shared" si="65"/>
        <v>42016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4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</v>
      </c>
      <c r="T688" s="15">
        <f t="shared" si="65"/>
        <v>42219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4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</v>
      </c>
      <c r="T689" s="15">
        <f t="shared" si="65"/>
        <v>42771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4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</v>
      </c>
      <c r="T690" s="15">
        <f t="shared" si="65"/>
        <v>42292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4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</v>
      </c>
      <c r="T691" s="15">
        <f t="shared" si="65"/>
        <v>42712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4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</v>
      </c>
      <c r="T692" s="15">
        <f t="shared" si="65"/>
        <v>42622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4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</v>
      </c>
      <c r="T693" s="15">
        <f t="shared" si="65"/>
        <v>42186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</v>
      </c>
      <c r="T694" s="15">
        <f t="shared" si="65"/>
        <v>42726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4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</v>
      </c>
      <c r="T695" s="15">
        <f t="shared" si="65"/>
        <v>42124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4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</v>
      </c>
      <c r="T696" s="15">
        <f t="shared" si="65"/>
        <v>42767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4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</v>
      </c>
      <c r="T697" s="15">
        <f t="shared" si="65"/>
        <v>41943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4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</v>
      </c>
      <c r="T698" s="15">
        <f t="shared" si="65"/>
        <v>41845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4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</v>
      </c>
      <c r="T699" s="15">
        <f t="shared" si="65"/>
        <v>42403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4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</v>
      </c>
      <c r="T700" s="15">
        <f t="shared" si="65"/>
        <v>41900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4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</v>
      </c>
      <c r="T701" s="15">
        <f t="shared" si="65"/>
        <v>41600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4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</v>
      </c>
      <c r="T702" s="15">
        <f t="shared" si="65"/>
        <v>42745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4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</v>
      </c>
      <c r="T703" s="15">
        <f t="shared" si="65"/>
        <v>41843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</v>
      </c>
      <c r="T704" s="15">
        <f t="shared" si="65"/>
        <v>42698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4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</v>
      </c>
      <c r="T705" s="15">
        <f t="shared" si="65"/>
        <v>42766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4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</v>
      </c>
      <c r="T706" s="15">
        <f t="shared" si="65"/>
        <v>42786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4">
        <f t="shared" ref="P707:P770" si="67">E707/L707</f>
        <v>195.4</v>
      </c>
      <c r="Q707" t="str">
        <f t="shared" ref="Q707:Q770" si="68">MID(N707,1,FIND("/",N707)-1)</f>
        <v>technology</v>
      </c>
      <c r="R707" t="str">
        <f t="shared" ref="R707:R770" si="69">MID(N707,FIND("/",N707)+1,LEN(N707)-FIND("/",N707))</f>
        <v>wearables</v>
      </c>
      <c r="S707" s="15">
        <f t="shared" ref="S707:S770" si="70">INT(((J707/60)/60)/24)+DATE(1970,1,1)</f>
        <v>42726</v>
      </c>
      <c r="T707" s="15">
        <f t="shared" ref="T707:T770" si="71">INT(((I707/60)/60)/24)+DATE(1970,1,1)</f>
        <v>42756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4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</v>
      </c>
      <c r="T708" s="15">
        <f t="shared" si="71"/>
        <v>42718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4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</v>
      </c>
      <c r="T709" s="15">
        <f t="shared" si="71"/>
        <v>42736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4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</v>
      </c>
      <c r="T710" s="15">
        <f t="shared" si="71"/>
        <v>41895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4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</v>
      </c>
      <c r="T711" s="15">
        <f t="shared" si="71"/>
        <v>41978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4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</v>
      </c>
      <c r="T712" s="15">
        <f t="shared" si="71"/>
        <v>41871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4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</v>
      </c>
      <c r="T713" s="15">
        <f t="shared" si="71"/>
        <v>42718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</v>
      </c>
      <c r="T714" s="15">
        <f t="shared" si="71"/>
        <v>42414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4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</v>
      </c>
      <c r="T715" s="15">
        <f t="shared" si="71"/>
        <v>42526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4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</v>
      </c>
      <c r="T716" s="15">
        <f t="shared" si="71"/>
        <v>42794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4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</v>
      </c>
      <c r="T717" s="15">
        <f t="shared" si="71"/>
        <v>42313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4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</v>
      </c>
      <c r="T718" s="15">
        <f t="shared" si="71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4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</v>
      </c>
      <c r="T719" s="15">
        <f t="shared" si="71"/>
        <v>41887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4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</v>
      </c>
      <c r="T720" s="15">
        <f t="shared" si="71"/>
        <v>42784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4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</v>
      </c>
      <c r="T721" s="15">
        <f t="shared" si="71"/>
        <v>42423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4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</v>
      </c>
      <c r="T722" s="15">
        <f t="shared" si="71"/>
        <v>40937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4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</v>
      </c>
      <c r="T723" s="15">
        <f t="shared" si="71"/>
        <v>41852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</v>
      </c>
      <c r="T724" s="15">
        <f t="shared" si="71"/>
        <v>41007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4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</v>
      </c>
      <c r="T725" s="15">
        <f t="shared" si="71"/>
        <v>42215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4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</v>
      </c>
      <c r="T726" s="15">
        <f t="shared" si="71"/>
        <v>40724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4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</v>
      </c>
      <c r="T727" s="15">
        <f t="shared" si="71"/>
        <v>42351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4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</v>
      </c>
      <c r="T728" s="15">
        <f t="shared" si="71"/>
        <v>41376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4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</v>
      </c>
      <c r="T729" s="15">
        <f t="shared" si="71"/>
        <v>41288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4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</v>
      </c>
      <c r="T730" s="15">
        <f t="shared" si="71"/>
        <v>40776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4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</v>
      </c>
      <c r="T731" s="15">
        <f t="shared" si="71"/>
        <v>41171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4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</v>
      </c>
      <c r="T732" s="15">
        <f t="shared" si="71"/>
        <v>40884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4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</v>
      </c>
      <c r="T733" s="15">
        <f t="shared" si="71"/>
        <v>40930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</v>
      </c>
      <c r="T734" s="15">
        <f t="shared" si="71"/>
        <v>41546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4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</v>
      </c>
      <c r="T735" s="15">
        <f t="shared" si="71"/>
        <v>41628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4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</v>
      </c>
      <c r="T736" s="15">
        <f t="shared" si="71"/>
        <v>42133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4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</v>
      </c>
      <c r="T737" s="15">
        <f t="shared" si="71"/>
        <v>41977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4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</v>
      </c>
      <c r="T738" s="15">
        <f t="shared" si="71"/>
        <v>41599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4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</v>
      </c>
      <c r="T739" s="15">
        <f t="shared" si="71"/>
        <v>41684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4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</v>
      </c>
      <c r="T740" s="15">
        <f t="shared" si="71"/>
        <v>41974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4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</v>
      </c>
      <c r="T741" s="15">
        <f t="shared" si="71"/>
        <v>41862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4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</v>
      </c>
      <c r="T742" s="15">
        <f t="shared" si="71"/>
        <v>42176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4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</v>
      </c>
      <c r="T743" s="15">
        <f t="shared" si="71"/>
        <v>41436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</v>
      </c>
      <c r="T744" s="15">
        <f t="shared" si="71"/>
        <v>41719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4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</v>
      </c>
      <c r="T745" s="15">
        <f t="shared" si="71"/>
        <v>41015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4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</v>
      </c>
      <c r="T746" s="15">
        <f t="shared" si="71"/>
        <v>41256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4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</v>
      </c>
      <c r="T747" s="15">
        <f t="shared" si="71"/>
        <v>41397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4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</v>
      </c>
      <c r="T748" s="15">
        <f t="shared" si="71"/>
        <v>41175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4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</v>
      </c>
      <c r="T749" s="15">
        <f t="shared" si="71"/>
        <v>42019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4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</v>
      </c>
      <c r="T750" s="15">
        <f t="shared" si="71"/>
        <v>41861</v>
      </c>
    </row>
    <row r="751" spans="1:20" ht="45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4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</v>
      </c>
      <c r="T751" s="15">
        <f t="shared" si="71"/>
        <v>42763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4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</v>
      </c>
      <c r="T752" s="15">
        <f t="shared" si="71"/>
        <v>41329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4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</v>
      </c>
      <c r="T753" s="15">
        <f t="shared" si="71"/>
        <v>40759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</v>
      </c>
      <c r="T754" s="15">
        <f t="shared" si="71"/>
        <v>42659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4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</v>
      </c>
      <c r="T755" s="15">
        <f t="shared" si="71"/>
        <v>42049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4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</v>
      </c>
      <c r="T756" s="15">
        <f t="shared" si="71"/>
        <v>41279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4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</v>
      </c>
      <c r="T757" s="15">
        <f t="shared" si="71"/>
        <v>41414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4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</v>
      </c>
      <c r="T758" s="15">
        <f t="shared" si="71"/>
        <v>40651</v>
      </c>
    </row>
    <row r="759" spans="1:20" ht="45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4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</v>
      </c>
      <c r="T759" s="15">
        <f t="shared" si="71"/>
        <v>41249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4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</v>
      </c>
      <c r="T760" s="15">
        <f t="shared" si="71"/>
        <v>40459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4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</v>
      </c>
      <c r="T761" s="15">
        <f t="shared" si="71"/>
        <v>41829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4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</v>
      </c>
      <c r="T762" s="15">
        <f t="shared" si="71"/>
        <v>42700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4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</v>
      </c>
      <c r="T763" s="15">
        <f t="shared" si="71"/>
        <v>41672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</v>
      </c>
      <c r="T764" s="15">
        <f t="shared" si="71"/>
        <v>42708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4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</v>
      </c>
      <c r="T765" s="15">
        <f t="shared" si="71"/>
        <v>41501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4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</v>
      </c>
      <c r="T766" s="15">
        <f t="shared" si="71"/>
        <v>42257</v>
      </c>
    </row>
    <row r="767" spans="1:20" ht="45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4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</v>
      </c>
      <c r="T767" s="15">
        <f t="shared" si="71"/>
        <v>41931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4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</v>
      </c>
      <c r="T768" s="15">
        <f t="shared" si="71"/>
        <v>42051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4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</v>
      </c>
      <c r="T769" s="15">
        <f t="shared" si="71"/>
        <v>42145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4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</v>
      </c>
      <c r="T770" s="15">
        <f t="shared" si="71"/>
        <v>41624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4">
        <f t="shared" ref="P771:P834" si="73">E771/L771</f>
        <v>31.846153846153847</v>
      </c>
      <c r="Q771" t="str">
        <f t="shared" ref="Q771:Q834" si="74">MID(N771,1,FIND("/",N771)-1)</f>
        <v>publishing</v>
      </c>
      <c r="R771" t="str">
        <f t="shared" ref="R771:R834" si="75">MID(N771,FIND("/",N771)+1,LEN(N771)-FIND("/",N771))</f>
        <v>fiction</v>
      </c>
      <c r="S771" s="15">
        <f t="shared" ref="S771:S834" si="76">INT(((J771/60)/60)/24)+DATE(1970,1,1)</f>
        <v>41604</v>
      </c>
      <c r="T771" s="15">
        <f t="shared" ref="T771:T834" si="77">INT(((I771/60)/60)/24)+DATE(1970,1,1)</f>
        <v>41634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4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</v>
      </c>
      <c r="T772" s="15">
        <f t="shared" si="77"/>
        <v>41329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4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</v>
      </c>
      <c r="T773" s="15">
        <f t="shared" si="77"/>
        <v>42399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4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</v>
      </c>
      <c r="T774" s="15">
        <f t="shared" si="77"/>
        <v>40118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4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</v>
      </c>
      <c r="T775" s="15">
        <f t="shared" si="77"/>
        <v>42134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4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</v>
      </c>
      <c r="T776" s="15">
        <f t="shared" si="77"/>
        <v>41693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4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</v>
      </c>
      <c r="T777" s="15">
        <f t="shared" si="77"/>
        <v>40893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4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</v>
      </c>
      <c r="T778" s="15">
        <f t="shared" si="77"/>
        <v>42288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4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</v>
      </c>
      <c r="T779" s="15">
        <f t="shared" si="77"/>
        <v>41486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4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</v>
      </c>
      <c r="T780" s="15">
        <f t="shared" si="77"/>
        <v>41759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4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</v>
      </c>
      <c r="T781" s="15">
        <f t="shared" si="77"/>
        <v>40466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4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</v>
      </c>
      <c r="T782" s="15">
        <f t="shared" si="77"/>
        <v>40666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4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</v>
      </c>
      <c r="T783" s="15">
        <f t="shared" si="77"/>
        <v>41433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4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</v>
      </c>
      <c r="T784" s="15">
        <f t="shared" si="77"/>
        <v>41146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4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</v>
      </c>
      <c r="T785" s="15">
        <f t="shared" si="77"/>
        <v>41026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4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</v>
      </c>
      <c r="T786" s="15">
        <f t="shared" si="77"/>
        <v>41715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4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</v>
      </c>
      <c r="T787" s="15">
        <f t="shared" si="77"/>
        <v>41333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4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</v>
      </c>
      <c r="T788" s="15">
        <f t="shared" si="77"/>
        <v>41040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4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</v>
      </c>
      <c r="T789" s="15">
        <f t="shared" si="77"/>
        <v>41579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4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</v>
      </c>
      <c r="T790" s="15">
        <f t="shared" si="77"/>
        <v>41097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4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</v>
      </c>
      <c r="T791" s="15">
        <f t="shared" si="77"/>
        <v>41295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4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</v>
      </c>
      <c r="T792" s="15">
        <f t="shared" si="77"/>
        <v>41306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4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</v>
      </c>
      <c r="T793" s="15">
        <f t="shared" si="77"/>
        <v>41591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</v>
      </c>
      <c r="T794" s="15">
        <f t="shared" si="77"/>
        <v>41585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4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</v>
      </c>
      <c r="T795" s="15">
        <f t="shared" si="77"/>
        <v>41458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4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</v>
      </c>
      <c r="T796" s="15">
        <f t="shared" si="77"/>
        <v>40791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4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</v>
      </c>
      <c r="T797" s="15">
        <f t="shared" si="77"/>
        <v>41006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4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</v>
      </c>
      <c r="T798" s="15">
        <f t="shared" si="77"/>
        <v>41532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4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</v>
      </c>
      <c r="T799" s="15">
        <f t="shared" si="77"/>
        <v>41028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4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</v>
      </c>
      <c r="T800" s="15">
        <f t="shared" si="77"/>
        <v>41912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4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</v>
      </c>
      <c r="T801" s="15">
        <f t="shared" si="77"/>
        <v>41026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4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</v>
      </c>
      <c r="T802" s="15">
        <f t="shared" si="77"/>
        <v>41893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4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</v>
      </c>
      <c r="T803" s="15">
        <f t="shared" si="77"/>
        <v>40725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</v>
      </c>
      <c r="T804" s="15">
        <f t="shared" si="77"/>
        <v>41169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4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</v>
      </c>
      <c r="T805" s="15">
        <f t="shared" si="77"/>
        <v>40692</v>
      </c>
    </row>
    <row r="806" spans="1:20" ht="45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4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</v>
      </c>
      <c r="T806" s="15">
        <f t="shared" si="77"/>
        <v>40747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4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</v>
      </c>
      <c r="T807" s="15">
        <f t="shared" si="77"/>
        <v>40740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4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</v>
      </c>
      <c r="T808" s="15">
        <f t="shared" si="77"/>
        <v>40793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4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</v>
      </c>
      <c r="T809" s="15">
        <f t="shared" si="77"/>
        <v>42795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4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</v>
      </c>
      <c r="T810" s="15">
        <f t="shared" si="77"/>
        <v>41995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4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</v>
      </c>
      <c r="T811" s="15">
        <f t="shared" si="77"/>
        <v>41658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4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</v>
      </c>
      <c r="T812" s="15">
        <f t="shared" si="77"/>
        <v>41153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4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</v>
      </c>
      <c r="T813" s="15">
        <f t="shared" si="77"/>
        <v>41465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</v>
      </c>
      <c r="T814" s="15">
        <f t="shared" si="77"/>
        <v>41334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4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</v>
      </c>
      <c r="T815" s="15">
        <f t="shared" si="77"/>
        <v>41110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4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</v>
      </c>
      <c r="T816" s="15">
        <f t="shared" si="77"/>
        <v>40694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4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</v>
      </c>
      <c r="T817" s="15">
        <f t="shared" si="77"/>
        <v>41944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4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</v>
      </c>
      <c r="T818" s="15">
        <f t="shared" si="77"/>
        <v>41373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4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</v>
      </c>
      <c r="T819" s="15">
        <f t="shared" si="77"/>
        <v>40979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4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</v>
      </c>
      <c r="T820" s="15">
        <f t="shared" si="77"/>
        <v>41128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4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</v>
      </c>
      <c r="T821" s="15">
        <f t="shared" si="77"/>
        <v>41629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4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</v>
      </c>
      <c r="T822" s="15">
        <f t="shared" si="77"/>
        <v>41799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4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</v>
      </c>
      <c r="T823" s="15">
        <f t="shared" si="77"/>
        <v>42128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</v>
      </c>
      <c r="T824" s="15">
        <f t="shared" si="77"/>
        <v>41187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4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</v>
      </c>
      <c r="T825" s="15">
        <f t="shared" si="77"/>
        <v>42085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4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</v>
      </c>
      <c r="T826" s="15">
        <f t="shared" si="77"/>
        <v>40286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4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</v>
      </c>
      <c r="T827" s="15">
        <f t="shared" si="77"/>
        <v>41211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4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</v>
      </c>
      <c r="T828" s="15">
        <f t="shared" si="77"/>
        <v>40993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4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</v>
      </c>
      <c r="T829" s="15">
        <f t="shared" si="77"/>
        <v>40953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4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</v>
      </c>
      <c r="T830" s="15">
        <f t="shared" si="77"/>
        <v>41085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4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</v>
      </c>
      <c r="T831" s="15">
        <f t="shared" si="77"/>
        <v>42564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4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</v>
      </c>
      <c r="T832" s="15">
        <f t="shared" si="77"/>
        <v>41355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4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</v>
      </c>
      <c r="T833" s="15">
        <f t="shared" si="77"/>
        <v>41026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</v>
      </c>
      <c r="T834" s="15">
        <f t="shared" si="77"/>
        <v>40929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4">
        <f t="shared" ref="P835:P898" si="79">E835/L835</f>
        <v>148.78048780487805</v>
      </c>
      <c r="Q835" t="str">
        <f t="shared" ref="Q835:Q898" si="80">MID(N835,1,FIND("/",N835)-1)</f>
        <v>music</v>
      </c>
      <c r="R835" t="str">
        <f t="shared" ref="R835:R898" si="81">MID(N835,FIND("/",N835)+1,LEN(N835)-FIND("/",N835))</f>
        <v>rock</v>
      </c>
      <c r="S835" s="15">
        <f t="shared" ref="S835:S898" si="82">INT(((J835/60)/60)/24)+DATE(1970,1,1)</f>
        <v>41718</v>
      </c>
      <c r="T835" s="15">
        <f t="shared" ref="T835:T898" si="83">INT(((I835/60)/60)/24)+DATE(1970,1,1)</f>
        <v>41748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4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</v>
      </c>
      <c r="T836" s="15">
        <f t="shared" si="83"/>
        <v>41456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4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</v>
      </c>
      <c r="T837" s="15">
        <f t="shared" si="83"/>
        <v>41048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4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</v>
      </c>
      <c r="T838" s="15">
        <f t="shared" si="83"/>
        <v>41554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4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</v>
      </c>
      <c r="T839" s="15">
        <f t="shared" si="83"/>
        <v>41760</v>
      </c>
    </row>
    <row r="840" spans="1:20" ht="45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4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</v>
      </c>
      <c r="T840" s="15">
        <f t="shared" si="83"/>
        <v>40925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4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</v>
      </c>
      <c r="T841" s="15">
        <f t="shared" si="83"/>
        <v>41174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4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</v>
      </c>
      <c r="T842" s="15">
        <f t="shared" si="83"/>
        <v>42637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4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</v>
      </c>
      <c r="T843" s="15">
        <f t="shared" si="83"/>
        <v>41953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</v>
      </c>
      <c r="T844" s="15">
        <f t="shared" si="83"/>
        <v>41561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4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</v>
      </c>
      <c r="T845" s="15">
        <f t="shared" si="83"/>
        <v>42712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4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</v>
      </c>
      <c r="T846" s="15">
        <f t="shared" si="83"/>
        <v>41944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4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</v>
      </c>
      <c r="T847" s="15">
        <f t="shared" si="83"/>
        <v>42618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4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</v>
      </c>
      <c r="T848" s="15">
        <f t="shared" si="83"/>
        <v>41708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4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</v>
      </c>
      <c r="T849" s="15">
        <f t="shared" si="83"/>
        <v>42195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4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</v>
      </c>
      <c r="T850" s="15">
        <f t="shared" si="83"/>
        <v>42108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4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</v>
      </c>
      <c r="T851" s="15">
        <f t="shared" si="83"/>
        <v>42079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4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</v>
      </c>
      <c r="T852" s="15">
        <f t="shared" si="83"/>
        <v>42485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4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</v>
      </c>
      <c r="T853" s="15">
        <f t="shared" si="83"/>
        <v>42582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</v>
      </c>
      <c r="T854" s="15">
        <f t="shared" si="83"/>
        <v>42667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4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</v>
      </c>
      <c r="T855" s="15">
        <f t="shared" si="83"/>
        <v>42051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4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</v>
      </c>
      <c r="T856" s="15">
        <f t="shared" si="83"/>
        <v>42732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4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</v>
      </c>
      <c r="T857" s="15">
        <f t="shared" si="83"/>
        <v>42575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4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</v>
      </c>
      <c r="T858" s="15">
        <f t="shared" si="83"/>
        <v>42668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4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</v>
      </c>
      <c r="T859" s="15">
        <f t="shared" si="83"/>
        <v>42333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4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</v>
      </c>
      <c r="T860" s="15">
        <f t="shared" si="83"/>
        <v>42109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4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</v>
      </c>
      <c r="T861" s="15">
        <f t="shared" si="83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4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</v>
      </c>
      <c r="T862" s="15">
        <f t="shared" si="83"/>
        <v>41600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4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</v>
      </c>
      <c r="T863" s="15">
        <f t="shared" si="83"/>
        <v>42629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4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</v>
      </c>
      <c r="T864" s="15">
        <f t="shared" si="83"/>
        <v>41589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4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</v>
      </c>
      <c r="T865" s="15">
        <f t="shared" si="83"/>
        <v>40951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4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</v>
      </c>
      <c r="T866" s="15">
        <f t="shared" si="83"/>
        <v>41563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4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</v>
      </c>
      <c r="T867" s="15">
        <f t="shared" si="83"/>
        <v>41290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4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</v>
      </c>
      <c r="T868" s="15">
        <f t="shared" si="83"/>
        <v>42063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4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</v>
      </c>
      <c r="T869" s="15">
        <f t="shared" si="83"/>
        <v>40148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4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</v>
      </c>
      <c r="T870" s="15">
        <f t="shared" si="83"/>
        <v>41646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4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</v>
      </c>
      <c r="T871" s="15">
        <f t="shared" si="83"/>
        <v>41372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4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</v>
      </c>
      <c r="T872" s="15">
        <f t="shared" si="83"/>
        <v>41518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4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</v>
      </c>
      <c r="T873" s="15">
        <f t="shared" si="83"/>
        <v>41607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4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</v>
      </c>
      <c r="T874" s="15">
        <f t="shared" si="83"/>
        <v>40612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4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</v>
      </c>
      <c r="T875" s="15">
        <f t="shared" si="83"/>
        <v>41224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4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</v>
      </c>
      <c r="T876" s="15">
        <f t="shared" si="83"/>
        <v>41398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4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</v>
      </c>
      <c r="T877" s="15">
        <f t="shared" si="83"/>
        <v>42268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4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</v>
      </c>
      <c r="T878" s="15">
        <f t="shared" si="83"/>
        <v>41309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4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</v>
      </c>
      <c r="T879" s="15">
        <f t="shared" si="83"/>
        <v>41627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4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</v>
      </c>
      <c r="T880" s="15">
        <f t="shared" si="83"/>
        <v>40535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4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</v>
      </c>
      <c r="T881" s="15">
        <f t="shared" si="83"/>
        <v>41058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4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</v>
      </c>
      <c r="T882" s="15">
        <f t="shared" si="83"/>
        <v>41212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4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</v>
      </c>
      <c r="T883" s="15">
        <f t="shared" si="83"/>
        <v>40922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</v>
      </c>
      <c r="T884" s="15">
        <f t="shared" si="83"/>
        <v>40792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4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</v>
      </c>
      <c r="T885" s="15">
        <f t="shared" si="83"/>
        <v>42431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4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</v>
      </c>
      <c r="T886" s="15">
        <f t="shared" si="83"/>
        <v>41041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4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</v>
      </c>
      <c r="T887" s="15">
        <f t="shared" si="83"/>
        <v>42734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4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</v>
      </c>
      <c r="T888" s="15">
        <f t="shared" si="83"/>
        <v>42628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4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</v>
      </c>
      <c r="T889" s="15">
        <f t="shared" si="83"/>
        <v>41056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4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</v>
      </c>
      <c r="T890" s="15">
        <f t="shared" si="83"/>
        <v>40787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4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</v>
      </c>
      <c r="T891" s="15">
        <f t="shared" si="83"/>
        <v>41917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4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</v>
      </c>
      <c r="T892" s="15">
        <f t="shared" si="83"/>
        <v>41599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4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</v>
      </c>
      <c r="T893" s="15">
        <f t="shared" si="83"/>
        <v>41872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</v>
      </c>
      <c r="T894" s="15">
        <f t="shared" si="83"/>
        <v>40391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4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</v>
      </c>
      <c r="T895" s="15">
        <f t="shared" si="83"/>
        <v>42095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4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</v>
      </c>
      <c r="T896" s="15">
        <f t="shared" si="83"/>
        <v>42526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4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</v>
      </c>
      <c r="T897" s="15">
        <f t="shared" si="83"/>
        <v>40476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4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</v>
      </c>
      <c r="T898" s="15">
        <f t="shared" si="83"/>
        <v>42244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4" t="e">
        <f t="shared" ref="P899:P962" si="85">E899/L899</f>
        <v>#DIV/0!</v>
      </c>
      <c r="Q899" t="str">
        <f t="shared" ref="Q899:Q962" si="86">MID(N899,1,FIND("/",N899)-1)</f>
        <v>music</v>
      </c>
      <c r="R899" t="str">
        <f t="shared" ref="R899:R962" si="87">MID(N899,FIND("/",N899)+1,LEN(N899)-FIND("/",N899))</f>
        <v>indie rock</v>
      </c>
      <c r="S899" s="15">
        <f t="shared" ref="S899:S962" si="88">INT(((J899/60)/60)/24)+DATE(1970,1,1)</f>
        <v>41211</v>
      </c>
      <c r="T899" s="15">
        <f t="shared" ref="T899:T962" si="89">INT(((I899/60)/60)/24)+DATE(1970,1,1)</f>
        <v>41241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4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</v>
      </c>
      <c r="T900" s="15">
        <f t="shared" si="89"/>
        <v>40923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4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</v>
      </c>
      <c r="T901" s="15">
        <f t="shared" si="89"/>
        <v>40691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4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</v>
      </c>
      <c r="T902" s="15">
        <f t="shared" si="89"/>
        <v>42459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4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</v>
      </c>
      <c r="T903" s="15">
        <f t="shared" si="89"/>
        <v>40337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4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</v>
      </c>
      <c r="T904" s="15">
        <f t="shared" si="89"/>
        <v>41881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4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</v>
      </c>
      <c r="T905" s="15">
        <f t="shared" si="89"/>
        <v>41175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4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</v>
      </c>
      <c r="T906" s="15">
        <f t="shared" si="89"/>
        <v>42372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4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</v>
      </c>
      <c r="T907" s="15">
        <f t="shared" si="89"/>
        <v>40567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4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</v>
      </c>
      <c r="T908" s="15">
        <f t="shared" si="89"/>
        <v>41711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4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</v>
      </c>
      <c r="T909" s="15">
        <f t="shared" si="89"/>
        <v>40797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4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</v>
      </c>
      <c r="T910" s="15">
        <f t="shared" si="89"/>
        <v>40386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4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</v>
      </c>
      <c r="T911" s="15">
        <f t="shared" si="89"/>
        <v>41113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4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</v>
      </c>
      <c r="T912" s="15">
        <f t="shared" si="89"/>
        <v>42797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4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</v>
      </c>
      <c r="T913" s="15">
        <f t="shared" si="89"/>
        <v>41663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4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</v>
      </c>
      <c r="T914" s="15">
        <f t="shared" si="89"/>
        <v>41254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4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</v>
      </c>
      <c r="T915" s="15">
        <f t="shared" si="89"/>
        <v>41034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4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</v>
      </c>
      <c r="T916" s="15">
        <f t="shared" si="89"/>
        <v>41146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4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</v>
      </c>
      <c r="T917" s="15">
        <f t="shared" si="89"/>
        <v>40969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4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</v>
      </c>
      <c r="T918" s="15">
        <f t="shared" si="89"/>
        <v>40473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4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</v>
      </c>
      <c r="T919" s="15">
        <f t="shared" si="89"/>
        <v>41834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4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</v>
      </c>
      <c r="T920" s="15">
        <f t="shared" si="89"/>
        <v>41974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4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</v>
      </c>
      <c r="T921" s="15">
        <f t="shared" si="89"/>
        <v>41262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4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</v>
      </c>
      <c r="T922" s="15">
        <f t="shared" si="89"/>
        <v>41592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4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</v>
      </c>
      <c r="T923" s="15">
        <f t="shared" si="89"/>
        <v>40889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</v>
      </c>
      <c r="T924" s="15">
        <f t="shared" si="89"/>
        <v>41913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4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</v>
      </c>
      <c r="T925" s="15">
        <f t="shared" si="89"/>
        <v>41965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4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</v>
      </c>
      <c r="T926" s="15">
        <f t="shared" si="89"/>
        <v>41318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4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</v>
      </c>
      <c r="T927" s="15">
        <f t="shared" si="89"/>
        <v>41605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4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</v>
      </c>
      <c r="T928" s="15">
        <f t="shared" si="89"/>
        <v>40367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4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</v>
      </c>
      <c r="T929" s="15">
        <f t="shared" si="89"/>
        <v>41043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4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</v>
      </c>
      <c r="T930" s="15">
        <f t="shared" si="8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4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</v>
      </c>
      <c r="T931" s="15">
        <f t="shared" si="89"/>
        <v>41008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4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</v>
      </c>
      <c r="T932" s="15">
        <f t="shared" si="89"/>
        <v>40354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4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</v>
      </c>
      <c r="T933" s="15">
        <f t="shared" si="89"/>
        <v>41714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</v>
      </c>
      <c r="T934" s="15">
        <f t="shared" si="89"/>
        <v>41355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4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</v>
      </c>
      <c r="T935" s="15">
        <f t="shared" si="89"/>
        <v>41771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4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</v>
      </c>
      <c r="T936" s="15">
        <f t="shared" si="89"/>
        <v>41763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4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</v>
      </c>
      <c r="T937" s="15">
        <f t="shared" si="89"/>
        <v>42398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4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</v>
      </c>
      <c r="T938" s="15">
        <f t="shared" si="89"/>
        <v>40926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4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</v>
      </c>
      <c r="T939" s="15">
        <f t="shared" si="89"/>
        <v>41581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4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</v>
      </c>
      <c r="T940" s="15">
        <f t="shared" si="89"/>
        <v>41154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4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</v>
      </c>
      <c r="T941" s="15">
        <f t="shared" si="89"/>
        <v>41455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4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</v>
      </c>
      <c r="T942" s="15">
        <f t="shared" si="89"/>
        <v>42227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4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</v>
      </c>
      <c r="T943" s="15">
        <f t="shared" si="89"/>
        <v>42776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</v>
      </c>
      <c r="T944" s="15">
        <f t="shared" si="89"/>
        <v>42418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4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</v>
      </c>
      <c r="T945" s="15">
        <f t="shared" si="89"/>
        <v>42703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4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</v>
      </c>
      <c r="T946" s="15">
        <f t="shared" si="89"/>
        <v>42478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4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</v>
      </c>
      <c r="T947" s="15">
        <f t="shared" si="89"/>
        <v>42784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4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</v>
      </c>
      <c r="T948" s="15">
        <f t="shared" si="89"/>
        <v>42622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4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</v>
      </c>
      <c r="T949" s="15">
        <f t="shared" si="89"/>
        <v>42551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4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</v>
      </c>
      <c r="T950" s="15">
        <f t="shared" si="89"/>
        <v>42441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4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</v>
      </c>
      <c r="T951" s="15">
        <f t="shared" si="89"/>
        <v>42421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4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</v>
      </c>
      <c r="T952" s="15">
        <f t="shared" si="89"/>
        <v>42386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4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</v>
      </c>
      <c r="T953" s="15">
        <f t="shared" si="89"/>
        <v>42525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</v>
      </c>
      <c r="T954" s="15">
        <f t="shared" si="89"/>
        <v>42692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4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</v>
      </c>
      <c r="T955" s="15">
        <f t="shared" si="89"/>
        <v>42029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4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</v>
      </c>
      <c r="T956" s="15">
        <f t="shared" si="89"/>
        <v>42236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4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</v>
      </c>
      <c r="T957" s="15">
        <f t="shared" si="89"/>
        <v>42626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4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</v>
      </c>
      <c r="T958" s="15">
        <f t="shared" si="89"/>
        <v>42120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4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</v>
      </c>
      <c r="T959" s="15">
        <f t="shared" si="89"/>
        <v>42691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4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</v>
      </c>
      <c r="T960" s="15">
        <f t="shared" si="89"/>
        <v>42104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4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</v>
      </c>
      <c r="T961" s="15">
        <f t="shared" si="89"/>
        <v>42023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4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</v>
      </c>
      <c r="T962" s="15">
        <f t="shared" si="89"/>
        <v>42808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4">
        <f t="shared" ref="P963:P1026" si="91">E963/L963</f>
        <v>364.35454545454547</v>
      </c>
      <c r="Q963" t="str">
        <f t="shared" ref="Q963:Q1026" si="92">MID(N963,1,FIND("/",N963)-1)</f>
        <v>technology</v>
      </c>
      <c r="R963" t="str">
        <f t="shared" ref="R963:R1026" si="93">MID(N963,FIND("/",N963)+1,LEN(N963)-FIND("/",N963))</f>
        <v>wearables</v>
      </c>
      <c r="S963" s="15">
        <f t="shared" ref="S963:S1026" si="94">INT(((J963/60)/60)/24)+DATE(1970,1,1)</f>
        <v>42740</v>
      </c>
      <c r="T963" s="15">
        <f t="shared" ref="T963:T1026" si="95">INT(((I963/60)/60)/24)+DATE(1970,1,1)</f>
        <v>42786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</v>
      </c>
      <c r="T964" s="15">
        <f t="shared" si="95"/>
        <v>42411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4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</v>
      </c>
      <c r="T965" s="15">
        <f t="shared" si="95"/>
        <v>42660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4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</v>
      </c>
      <c r="T966" s="15">
        <f t="shared" si="95"/>
        <v>42248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4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</v>
      </c>
      <c r="T967" s="15">
        <f t="shared" si="95"/>
        <v>42669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4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</v>
      </c>
      <c r="T968" s="15">
        <f t="shared" si="95"/>
        <v>42649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4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</v>
      </c>
      <c r="T969" s="15">
        <f t="shared" si="95"/>
        <v>42482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4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</v>
      </c>
      <c r="T970" s="15">
        <f t="shared" si="95"/>
        <v>41866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4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</v>
      </c>
      <c r="T971" s="15">
        <f t="shared" si="95"/>
        <v>42775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4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</v>
      </c>
      <c r="T972" s="15">
        <f t="shared" si="95"/>
        <v>42758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4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</v>
      </c>
      <c r="T973" s="15">
        <f t="shared" si="95"/>
        <v>42156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</v>
      </c>
      <c r="T974" s="15">
        <f t="shared" si="95"/>
        <v>41886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4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</v>
      </c>
      <c r="T975" s="15">
        <f t="shared" si="95"/>
        <v>42317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4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</v>
      </c>
      <c r="T976" s="15">
        <f t="shared" si="95"/>
        <v>42454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4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</v>
      </c>
      <c r="T977" s="15">
        <f t="shared" si="95"/>
        <v>42549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4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</v>
      </c>
      <c r="T978" s="15">
        <f t="shared" si="95"/>
        <v>42230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4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</v>
      </c>
      <c r="T979" s="15">
        <f t="shared" si="95"/>
        <v>42421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4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</v>
      </c>
      <c r="T980" s="15">
        <f t="shared" si="95"/>
        <v>42425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4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</v>
      </c>
      <c r="T981" s="15">
        <f t="shared" si="95"/>
        <v>42541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4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</v>
      </c>
      <c r="T982" s="15">
        <f t="shared" si="95"/>
        <v>41973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4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</v>
      </c>
      <c r="T983" s="15">
        <f t="shared" si="95"/>
        <v>41860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4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</v>
      </c>
      <c r="T984" s="15">
        <f t="shared" si="95"/>
        <v>42645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4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</v>
      </c>
      <c r="T985" s="15">
        <f t="shared" si="95"/>
        <v>42605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4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</v>
      </c>
      <c r="T986" s="15">
        <f t="shared" si="95"/>
        <v>42091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4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</v>
      </c>
      <c r="T987" s="15">
        <f t="shared" si="95"/>
        <v>42369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4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</v>
      </c>
      <c r="T988" s="15">
        <f t="shared" si="95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4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</v>
      </c>
      <c r="T989" s="15">
        <f t="shared" si="95"/>
        <v>41813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4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</v>
      </c>
      <c r="T990" s="15">
        <f t="shared" si="95"/>
        <v>42644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4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</v>
      </c>
      <c r="T991" s="15">
        <f t="shared" si="95"/>
        <v>42641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4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</v>
      </c>
      <c r="T992" s="15">
        <f t="shared" si="95"/>
        <v>41885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4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</v>
      </c>
      <c r="T993" s="15">
        <f t="shared" si="95"/>
        <v>42563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</v>
      </c>
      <c r="T994" s="15">
        <f t="shared" si="95"/>
        <v>42497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4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</v>
      </c>
      <c r="T995" s="15">
        <f t="shared" si="95"/>
        <v>42686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4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</v>
      </c>
      <c r="T996" s="15">
        <f t="shared" si="95"/>
        <v>41973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4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</v>
      </c>
      <c r="T997" s="15">
        <f t="shared" si="95"/>
        <v>41972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4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</v>
      </c>
      <c r="T998" s="15">
        <f t="shared" si="95"/>
        <v>41847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4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</v>
      </c>
      <c r="T999" s="15">
        <f t="shared" si="95"/>
        <v>41971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4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</v>
      </c>
      <c r="T1000" s="15">
        <f t="shared" si="95"/>
        <v>42327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4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</v>
      </c>
      <c r="T1001" s="15">
        <f t="shared" si="95"/>
        <v>41956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4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</v>
      </c>
      <c r="T1002" s="15">
        <f t="shared" si="95"/>
        <v>42809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4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</v>
      </c>
      <c r="T1003" s="15">
        <f t="shared" si="95"/>
        <v>42765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</v>
      </c>
      <c r="T1004" s="15">
        <f t="shared" si="95"/>
        <v>42355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4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</v>
      </c>
      <c r="T1005" s="15">
        <f t="shared" si="95"/>
        <v>42810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4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</v>
      </c>
      <c r="T1006" s="15">
        <f t="shared" si="95"/>
        <v>42418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4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</v>
      </c>
      <c r="T1007" s="15">
        <f t="shared" si="95"/>
        <v>42307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4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</v>
      </c>
      <c r="T1008" s="15">
        <f t="shared" si="95"/>
        <v>41985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4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</v>
      </c>
      <c r="T1009" s="15">
        <f t="shared" si="95"/>
        <v>42718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4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</v>
      </c>
      <c r="T1010" s="15">
        <f t="shared" si="95"/>
        <v>42732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4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</v>
      </c>
      <c r="T1011" s="15">
        <f t="shared" si="95"/>
        <v>42540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4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</v>
      </c>
      <c r="T1012" s="15">
        <f t="shared" si="95"/>
        <v>42618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4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</v>
      </c>
      <c r="T1013" s="15">
        <f t="shared" si="95"/>
        <v>41991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</v>
      </c>
      <c r="T1014" s="15">
        <f t="shared" si="95"/>
        <v>42759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4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</v>
      </c>
      <c r="T1015" s="15">
        <f t="shared" si="95"/>
        <v>42367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4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</v>
      </c>
      <c r="T1016" s="15">
        <f t="shared" si="95"/>
        <v>42005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4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</v>
      </c>
      <c r="T1017" s="15">
        <f t="shared" si="95"/>
        <v>42333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4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</v>
      </c>
      <c r="T1018" s="15">
        <f t="shared" si="95"/>
        <v>42467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4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</v>
      </c>
      <c r="T1019" s="15">
        <f t="shared" si="95"/>
        <v>42329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4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</v>
      </c>
      <c r="T1020" s="15">
        <f t="shared" si="95"/>
        <v>42565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4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</v>
      </c>
      <c r="T1021" s="15">
        <f t="shared" si="95"/>
        <v>42039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4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</v>
      </c>
      <c r="T1022" s="15">
        <f t="shared" si="95"/>
        <v>42157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4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</v>
      </c>
      <c r="T1023" s="15">
        <f t="shared" si="95"/>
        <v>42294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</v>
      </c>
      <c r="T1024" s="15">
        <f t="shared" si="95"/>
        <v>42141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4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</v>
      </c>
      <c r="T1025" s="15">
        <f t="shared" si="95"/>
        <v>42175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4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</v>
      </c>
      <c r="T1026" s="15">
        <f t="shared" si="95"/>
        <v>42400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4">
        <f t="shared" ref="P1027:P1090" si="97">E1027/L1027</f>
        <v>71.848571428571432</v>
      </c>
      <c r="Q1027" t="str">
        <f t="shared" ref="Q1027:Q1090" si="98">MID(N1027,1,FIND("/",N1027)-1)</f>
        <v>music</v>
      </c>
      <c r="R1027" t="str">
        <f t="shared" ref="R1027:R1090" si="99">MID(N1027,FIND("/",N1027)+1,LEN(N1027)-FIND("/",N1027))</f>
        <v>electronic music</v>
      </c>
      <c r="S1027" s="15">
        <f t="shared" ref="S1027:S1090" si="100">INT(((J1027/60)/60)/24)+DATE(1970,1,1)</f>
        <v>42049</v>
      </c>
      <c r="T1027" s="15">
        <f t="shared" ref="T1027:T1090" si="101">INT(((I1027/60)/60)/24)+DATE(1970,1,1)</f>
        <v>42079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4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</v>
      </c>
      <c r="T1028" s="15">
        <f t="shared" si="101"/>
        <v>42460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4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</v>
      </c>
      <c r="T1029" s="15">
        <f t="shared" si="101"/>
        <v>41935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4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</v>
      </c>
      <c r="T1030" s="15">
        <f t="shared" si="101"/>
        <v>42800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4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</v>
      </c>
      <c r="T1031" s="15">
        <f t="shared" si="101"/>
        <v>42098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4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</v>
      </c>
      <c r="T1032" s="15">
        <f t="shared" si="101"/>
        <v>42625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4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</v>
      </c>
      <c r="T1033" s="15">
        <f t="shared" si="101"/>
        <v>42354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</v>
      </c>
      <c r="T1034" s="15">
        <f t="shared" si="101"/>
        <v>42544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4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</v>
      </c>
      <c r="T1035" s="15">
        <f t="shared" si="101"/>
        <v>42716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4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</v>
      </c>
      <c r="T1036" s="15">
        <f t="shared" si="101"/>
        <v>42587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4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</v>
      </c>
      <c r="T1037" s="15">
        <f t="shared" si="101"/>
        <v>42046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4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</v>
      </c>
      <c r="T1038" s="15">
        <f t="shared" si="101"/>
        <v>41281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4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</v>
      </c>
      <c r="T1039" s="15">
        <f t="shared" si="101"/>
        <v>42142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4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</v>
      </c>
      <c r="T1040" s="15">
        <f t="shared" si="101"/>
        <v>42448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4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</v>
      </c>
      <c r="T1041" s="15">
        <f t="shared" si="101"/>
        <v>42717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4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</v>
      </c>
      <c r="T1042" s="15">
        <f t="shared" si="101"/>
        <v>42609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4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</v>
      </c>
      <c r="T1043" s="15">
        <f t="shared" si="101"/>
        <v>41851</v>
      </c>
    </row>
    <row r="1044" spans="1:20" ht="45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4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</v>
      </c>
      <c r="T1044" s="15">
        <f t="shared" si="101"/>
        <v>41894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4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</v>
      </c>
      <c r="T1045" s="15">
        <f t="shared" si="101"/>
        <v>42144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4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</v>
      </c>
      <c r="T1046" s="15">
        <f t="shared" si="101"/>
        <v>42068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4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</v>
      </c>
      <c r="T1047" s="15">
        <f t="shared" si="101"/>
        <v>41874</v>
      </c>
    </row>
    <row r="1048" spans="1:20" ht="45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4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</v>
      </c>
      <c r="T1048" s="15">
        <f t="shared" si="101"/>
        <v>42364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4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</v>
      </c>
      <c r="T1049" s="15">
        <f t="shared" si="101"/>
        <v>41948</v>
      </c>
    </row>
    <row r="1050" spans="1:20" ht="45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4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</v>
      </c>
      <c r="T1050" s="15">
        <f t="shared" si="101"/>
        <v>42638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4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</v>
      </c>
      <c r="T1051" s="15">
        <f t="shared" si="101"/>
        <v>42412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4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</v>
      </c>
      <c r="T1052" s="15">
        <f t="shared" si="101"/>
        <v>42261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4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</v>
      </c>
      <c r="T1053" s="15">
        <f t="shared" si="101"/>
        <v>41878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</v>
      </c>
      <c r="T1054" s="15">
        <f t="shared" si="101"/>
        <v>42527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4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</v>
      </c>
      <c r="T1055" s="15">
        <f t="shared" si="101"/>
        <v>42800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4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</v>
      </c>
      <c r="T1056" s="15">
        <f t="shared" si="101"/>
        <v>41861</v>
      </c>
    </row>
    <row r="1057" spans="1:20" ht="45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4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</v>
      </c>
      <c r="T1057" s="15">
        <f t="shared" si="101"/>
        <v>42436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4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</v>
      </c>
      <c r="T1058" s="15">
        <f t="shared" si="101"/>
        <v>42118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4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</v>
      </c>
      <c r="T1059" s="15">
        <f t="shared" si="101"/>
        <v>42708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4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</v>
      </c>
      <c r="T1060" s="15">
        <f t="shared" si="101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4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</v>
      </c>
      <c r="T1061" s="15">
        <f t="shared" si="101"/>
        <v>42076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4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</v>
      </c>
      <c r="T1062" s="15">
        <f t="shared" si="101"/>
        <v>42109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4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</v>
      </c>
      <c r="T1063" s="15">
        <f t="shared" si="101"/>
        <v>42492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4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</v>
      </c>
      <c r="T1064" s="15">
        <f t="shared" si="101"/>
        <v>42563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4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</v>
      </c>
      <c r="T1065" s="15">
        <f t="shared" si="101"/>
        <v>42613</v>
      </c>
    </row>
    <row r="1066" spans="1:20" ht="45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4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</v>
      </c>
      <c r="T1066" s="15">
        <f t="shared" si="101"/>
        <v>41462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4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</v>
      </c>
      <c r="T1067" s="15">
        <f t="shared" si="101"/>
        <v>41689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4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</v>
      </c>
      <c r="T1068" s="15">
        <f t="shared" si="101"/>
        <v>41490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4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</v>
      </c>
      <c r="T1069" s="15">
        <f t="shared" si="101"/>
        <v>41629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4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</v>
      </c>
      <c r="T1070" s="15">
        <f t="shared" si="101"/>
        <v>42470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4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</v>
      </c>
      <c r="T1071" s="15">
        <f t="shared" si="101"/>
        <v>41604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4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</v>
      </c>
      <c r="T1072" s="15">
        <f t="shared" si="101"/>
        <v>41183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4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</v>
      </c>
      <c r="T1073" s="15">
        <f t="shared" si="101"/>
        <v>42325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</v>
      </c>
      <c r="T1074" s="15">
        <f t="shared" si="101"/>
        <v>41675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4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</v>
      </c>
      <c r="T1075" s="15">
        <f t="shared" si="101"/>
        <v>40832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4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</v>
      </c>
      <c r="T1076" s="15">
        <f t="shared" si="101"/>
        <v>41643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4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</v>
      </c>
      <c r="T1077" s="15">
        <f t="shared" si="101"/>
        <v>41035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4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</v>
      </c>
      <c r="T1078" s="15">
        <f t="shared" si="101"/>
        <v>41893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4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</v>
      </c>
      <c r="T1079" s="15">
        <f t="shared" si="101"/>
        <v>42383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4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</v>
      </c>
      <c r="T1080" s="15">
        <f t="shared" si="101"/>
        <v>40746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4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</v>
      </c>
      <c r="T1081" s="15">
        <f t="shared" si="101"/>
        <v>42504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4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</v>
      </c>
      <c r="T1082" s="15">
        <f t="shared" si="101"/>
        <v>41770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4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</v>
      </c>
      <c r="T1083" s="15">
        <f t="shared" si="101"/>
        <v>42032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</v>
      </c>
      <c r="T1084" s="15">
        <f t="shared" si="101"/>
        <v>41131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4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</v>
      </c>
      <c r="T1085" s="15">
        <f t="shared" si="101"/>
        <v>41853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4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</v>
      </c>
      <c r="T1086" s="15">
        <f t="shared" si="101"/>
        <v>41859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4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</v>
      </c>
      <c r="T1087" s="15">
        <f t="shared" si="101"/>
        <v>42443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4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</v>
      </c>
      <c r="T1088" s="15">
        <f t="shared" si="101"/>
        <v>41875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4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</v>
      </c>
      <c r="T1089" s="15">
        <f t="shared" si="101"/>
        <v>41805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4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</v>
      </c>
      <c r="T1090" s="15">
        <f t="shared" si="101"/>
        <v>41753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4">
        <f t="shared" ref="P1091:P1154" si="103">E1091/L1091</f>
        <v>23.959183673469386</v>
      </c>
      <c r="Q1091" t="str">
        <f t="shared" ref="Q1091:Q1154" si="104">MID(N1091,1,FIND("/",N1091)-1)</f>
        <v>games</v>
      </c>
      <c r="R1091" t="str">
        <f t="shared" ref="R1091:R1154" si="105">MID(N1091,FIND("/",N1091)+1,LEN(N1091)-FIND("/",N1091))</f>
        <v>video games</v>
      </c>
      <c r="S1091" s="15">
        <f t="shared" ref="S1091:S1154" si="106">INT(((J1091/60)/60)/24)+DATE(1970,1,1)</f>
        <v>42151</v>
      </c>
      <c r="T1091" s="15">
        <f t="shared" ref="T1091:T1154" si="107">INT(((I1091/60)/60)/24)+DATE(1970,1,1)</f>
        <v>42181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4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</v>
      </c>
      <c r="T1092" s="15">
        <f t="shared" si="107"/>
        <v>42153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4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</v>
      </c>
      <c r="T1093" s="15">
        <f t="shared" si="107"/>
        <v>42470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</v>
      </c>
      <c r="T1094" s="15">
        <f t="shared" si="107"/>
        <v>41280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4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</v>
      </c>
      <c r="T1095" s="15">
        <f t="shared" si="107"/>
        <v>42411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4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</v>
      </c>
      <c r="T1096" s="15">
        <f t="shared" si="107"/>
        <v>40825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4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</v>
      </c>
      <c r="T1097" s="15">
        <f t="shared" si="107"/>
        <v>41516</v>
      </c>
    </row>
    <row r="1098" spans="1:20" ht="45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4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</v>
      </c>
      <c r="T1098" s="15">
        <f t="shared" si="107"/>
        <v>41916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4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</v>
      </c>
      <c r="T1099" s="15">
        <f t="shared" si="107"/>
        <v>41700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4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</v>
      </c>
      <c r="T1100" s="15">
        <f t="shared" si="107"/>
        <v>41742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4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</v>
      </c>
      <c r="T1101" s="15">
        <f t="shared" si="107"/>
        <v>42137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4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</v>
      </c>
      <c r="T1102" s="15">
        <f t="shared" si="107"/>
        <v>42414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4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</v>
      </c>
      <c r="T1103" s="15">
        <f t="shared" si="107"/>
        <v>42565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</v>
      </c>
      <c r="T1104" s="15">
        <f t="shared" si="107"/>
        <v>41617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4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</v>
      </c>
      <c r="T1105" s="15">
        <f t="shared" si="107"/>
        <v>42539</v>
      </c>
    </row>
    <row r="1106" spans="1:20" ht="45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4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</v>
      </c>
      <c r="T1106" s="15">
        <f t="shared" si="107"/>
        <v>41801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4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</v>
      </c>
      <c r="T1107" s="15">
        <f t="shared" si="107"/>
        <v>41722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4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</v>
      </c>
      <c r="T1108" s="15">
        <f t="shared" si="107"/>
        <v>41003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4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</v>
      </c>
      <c r="T1109" s="15">
        <f t="shared" si="107"/>
        <v>41843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4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</v>
      </c>
      <c r="T1110" s="15">
        <f t="shared" si="107"/>
        <v>41012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4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</v>
      </c>
      <c r="T1111" s="15">
        <f t="shared" si="107"/>
        <v>42692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4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</v>
      </c>
      <c r="T1112" s="15">
        <f t="shared" si="107"/>
        <v>41250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4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</v>
      </c>
      <c r="T1113" s="15">
        <f t="shared" si="107"/>
        <v>42377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</v>
      </c>
      <c r="T1114" s="15">
        <f t="shared" si="107"/>
        <v>42023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4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</v>
      </c>
      <c r="T1115" s="15">
        <f t="shared" si="107"/>
        <v>41865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4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</v>
      </c>
      <c r="T1116" s="15">
        <f t="shared" si="107"/>
        <v>41556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4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</v>
      </c>
      <c r="T1117" s="15">
        <f t="shared" si="107"/>
        <v>42459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4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</v>
      </c>
      <c r="T1118" s="15">
        <f t="shared" si="107"/>
        <v>41069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4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</v>
      </c>
      <c r="T1119" s="15">
        <f t="shared" si="107"/>
        <v>42363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4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</v>
      </c>
      <c r="T1120" s="15">
        <f t="shared" si="107"/>
        <v>41734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4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</v>
      </c>
      <c r="T1121" s="15">
        <f t="shared" si="107"/>
        <v>41735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4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</v>
      </c>
      <c r="T1122" s="15">
        <f t="shared" si="107"/>
        <v>40844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4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</v>
      </c>
      <c r="T1123" s="15">
        <f t="shared" si="107"/>
        <v>42442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</v>
      </c>
      <c r="T1124" s="15">
        <f t="shared" si="107"/>
        <v>41424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4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</v>
      </c>
      <c r="T1125" s="15">
        <f t="shared" si="107"/>
        <v>41748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4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</v>
      </c>
      <c r="T1126" s="15">
        <f t="shared" si="107"/>
        <v>42124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4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</v>
      </c>
      <c r="T1127" s="15">
        <f t="shared" si="107"/>
        <v>42272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4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</v>
      </c>
      <c r="T1128" s="15">
        <f t="shared" si="107"/>
        <v>42565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4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</v>
      </c>
      <c r="T1129" s="15">
        <f t="shared" si="107"/>
        <v>41957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4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</v>
      </c>
      <c r="T1130" s="15">
        <f t="shared" si="107"/>
        <v>41858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4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</v>
      </c>
      <c r="T1131" s="15">
        <f t="shared" si="107"/>
        <v>42526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4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</v>
      </c>
      <c r="T1132" s="15">
        <f t="shared" si="107"/>
        <v>41969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4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</v>
      </c>
      <c r="T1133" s="15">
        <f t="shared" si="107"/>
        <v>42362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</v>
      </c>
      <c r="T1134" s="15">
        <f t="shared" si="107"/>
        <v>42736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4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</v>
      </c>
      <c r="T1135" s="15">
        <f t="shared" si="107"/>
        <v>41851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4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</v>
      </c>
      <c r="T1136" s="15">
        <f t="shared" si="107"/>
        <v>41972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4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</v>
      </c>
      <c r="T1137" s="15">
        <f t="shared" si="107"/>
        <v>42588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4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</v>
      </c>
      <c r="T1138" s="15">
        <f t="shared" si="107"/>
        <v>42357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4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</v>
      </c>
      <c r="T1139" s="15">
        <f t="shared" si="107"/>
        <v>42483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4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</v>
      </c>
      <c r="T1140" s="15">
        <f t="shared" si="107"/>
        <v>42756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4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</v>
      </c>
      <c r="T1141" s="15">
        <f t="shared" si="107"/>
        <v>42005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4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</v>
      </c>
      <c r="T1142" s="15">
        <f t="shared" si="107"/>
        <v>42222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4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</v>
      </c>
      <c r="T1143" s="15">
        <f t="shared" si="107"/>
        <v>42194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</v>
      </c>
      <c r="T1144" s="15">
        <f t="shared" si="107"/>
        <v>42052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4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</v>
      </c>
      <c r="T1145" s="15">
        <f t="shared" si="107"/>
        <v>42355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4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</v>
      </c>
      <c r="T1146" s="15">
        <f t="shared" si="107"/>
        <v>42123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4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</v>
      </c>
      <c r="T1147" s="15">
        <f t="shared" si="107"/>
        <v>41914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4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</v>
      </c>
      <c r="T1148" s="15">
        <f t="shared" si="107"/>
        <v>41761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4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</v>
      </c>
      <c r="T1149" s="15">
        <f t="shared" si="107"/>
        <v>41931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4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</v>
      </c>
      <c r="T1150" s="15">
        <f t="shared" si="107"/>
        <v>42705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4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</v>
      </c>
      <c r="T1151" s="15">
        <f t="shared" si="107"/>
        <v>42537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4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</v>
      </c>
      <c r="T1152" s="15">
        <f t="shared" si="107"/>
        <v>42377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4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</v>
      </c>
      <c r="T1153" s="15">
        <f t="shared" si="107"/>
        <v>42254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</v>
      </c>
      <c r="T1154" s="15">
        <f t="shared" si="107"/>
        <v>42139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4">
        <f t="shared" ref="P1155:P1218" si="109">E1155/L1155</f>
        <v>50</v>
      </c>
      <c r="Q1155" t="str">
        <f t="shared" ref="Q1155:Q1218" si="110">MID(N1155,1,FIND("/",N1155)-1)</f>
        <v>food</v>
      </c>
      <c r="R1155" t="str">
        <f t="shared" ref="R1155:R1218" si="111">MID(N1155,FIND("/",N1155)+1,LEN(N1155)-FIND("/",N1155))</f>
        <v>food trucks</v>
      </c>
      <c r="S1155" s="15">
        <f t="shared" ref="S1155:S1218" si="112">INT(((J1155/60)/60)/24)+DATE(1970,1,1)</f>
        <v>42143</v>
      </c>
      <c r="T1155" s="15">
        <f t="shared" ref="T1155:T1218" si="113">INT(((I1155/60)/60)/24)+DATE(1970,1,1)</f>
        <v>42173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4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</v>
      </c>
      <c r="T1156" s="15">
        <f t="shared" si="113"/>
        <v>42253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4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</v>
      </c>
      <c r="T1157" s="15">
        <f t="shared" si="113"/>
        <v>41865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4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</v>
      </c>
      <c r="T1158" s="15">
        <f t="shared" si="113"/>
        <v>42059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4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</v>
      </c>
      <c r="T1159" s="15">
        <f t="shared" si="113"/>
        <v>41978</v>
      </c>
    </row>
    <row r="1160" spans="1:20" ht="45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4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</v>
      </c>
      <c r="T1160" s="15">
        <f t="shared" si="113"/>
        <v>41982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4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</v>
      </c>
      <c r="T1161" s="15">
        <f t="shared" si="113"/>
        <v>42185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4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</v>
      </c>
      <c r="T1162" s="15">
        <f t="shared" si="113"/>
        <v>42091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4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</v>
      </c>
      <c r="T1163" s="15">
        <f t="shared" si="113"/>
        <v>42143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</v>
      </c>
      <c r="T1164" s="15">
        <f t="shared" si="113"/>
        <v>41907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4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</v>
      </c>
      <c r="T1165" s="15">
        <f t="shared" si="113"/>
        <v>41860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4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</v>
      </c>
      <c r="T1166" s="15">
        <f t="shared" si="113"/>
        <v>42539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4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</v>
      </c>
      <c r="T1167" s="15">
        <f t="shared" si="113"/>
        <v>41826</v>
      </c>
    </row>
    <row r="1168" spans="1:20" ht="45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4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</v>
      </c>
      <c r="T1168" s="15">
        <f t="shared" si="113"/>
        <v>42181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4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</v>
      </c>
      <c r="T1169" s="15">
        <f t="shared" si="113"/>
        <v>41894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4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</v>
      </c>
      <c r="T1170" s="15">
        <f t="shared" si="113"/>
        <v>42635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4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</v>
      </c>
      <c r="T1171" s="15">
        <f t="shared" si="113"/>
        <v>42057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4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</v>
      </c>
      <c r="T1172" s="15">
        <f t="shared" si="113"/>
        <v>42154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4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</v>
      </c>
      <c r="T1173" s="15">
        <f t="shared" si="113"/>
        <v>41956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</v>
      </c>
      <c r="T1174" s="15">
        <f t="shared" si="113"/>
        <v>41871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4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</v>
      </c>
      <c r="T1175" s="15">
        <f t="shared" si="113"/>
        <v>42219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4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</v>
      </c>
      <c r="T1176" s="15">
        <f t="shared" si="113"/>
        <v>42498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4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</v>
      </c>
      <c r="T1177" s="15">
        <f t="shared" si="113"/>
        <v>42200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4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</v>
      </c>
      <c r="T1178" s="15">
        <f t="shared" si="113"/>
        <v>42800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4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</v>
      </c>
      <c r="T1179" s="15">
        <f t="shared" si="113"/>
        <v>41927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4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</v>
      </c>
      <c r="T1180" s="15">
        <f t="shared" si="113"/>
        <v>41867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4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</v>
      </c>
      <c r="T1181" s="15">
        <f t="shared" si="113"/>
        <v>42305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4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</v>
      </c>
      <c r="T1182" s="15">
        <f t="shared" si="113"/>
        <v>41818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4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</v>
      </c>
      <c r="T1183" s="15">
        <f t="shared" si="113"/>
        <v>42064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</v>
      </c>
      <c r="T1184" s="15">
        <f t="shared" si="113"/>
        <v>42747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4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</v>
      </c>
      <c r="T1185" s="15">
        <f t="shared" si="113"/>
        <v>42676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4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</v>
      </c>
      <c r="T1186" s="15">
        <f t="shared" si="113"/>
        <v>42772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4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</v>
      </c>
      <c r="T1187" s="15">
        <f t="shared" si="113"/>
        <v>42163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4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</v>
      </c>
      <c r="T1188" s="15">
        <f t="shared" si="113"/>
        <v>42156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4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</v>
      </c>
      <c r="T1189" s="15">
        <f t="shared" si="113"/>
        <v>42141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4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</v>
      </c>
      <c r="T1190" s="15">
        <f t="shared" si="113"/>
        <v>42732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4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</v>
      </c>
      <c r="T1191" s="15">
        <f t="shared" si="113"/>
        <v>42550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4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</v>
      </c>
      <c r="T1192" s="15">
        <f t="shared" si="113"/>
        <v>41882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4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</v>
      </c>
      <c r="T1193" s="15">
        <f t="shared" si="113"/>
        <v>42449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</v>
      </c>
      <c r="T1194" s="15">
        <f t="shared" si="113"/>
        <v>42777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4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</v>
      </c>
      <c r="T1195" s="15">
        <f t="shared" si="113"/>
        <v>42469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4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</v>
      </c>
      <c r="T1196" s="15">
        <f t="shared" si="113"/>
        <v>42102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4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</v>
      </c>
      <c r="T1197" s="15">
        <f t="shared" si="113"/>
        <v>42358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4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</v>
      </c>
      <c r="T1198" s="15">
        <f t="shared" si="113"/>
        <v>42356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4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</v>
      </c>
      <c r="T1199" s="15">
        <f t="shared" si="113"/>
        <v>42534</v>
      </c>
    </row>
    <row r="1200" spans="1:20" ht="45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4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</v>
      </c>
      <c r="T1200" s="15">
        <f t="shared" si="113"/>
        <v>42369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4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</v>
      </c>
      <c r="T1201" s="15">
        <f t="shared" si="113"/>
        <v>42193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4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</v>
      </c>
      <c r="T1202" s="15">
        <f t="shared" si="113"/>
        <v>42110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4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</v>
      </c>
      <c r="T1203" s="15">
        <f t="shared" si="113"/>
        <v>42566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</v>
      </c>
      <c r="T1204" s="15">
        <f t="shared" si="113"/>
        <v>42182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4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</v>
      </c>
      <c r="T1205" s="15">
        <f t="shared" si="113"/>
        <v>42155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4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</v>
      </c>
      <c r="T1206" s="15">
        <f t="shared" si="113"/>
        <v>42342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4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</v>
      </c>
      <c r="T1207" s="15">
        <f t="shared" si="113"/>
        <v>42168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4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</v>
      </c>
      <c r="T1208" s="15">
        <f t="shared" si="113"/>
        <v>42805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4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</v>
      </c>
      <c r="T1209" s="15">
        <f t="shared" si="113"/>
        <v>42460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4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</v>
      </c>
      <c r="T1210" s="15">
        <f t="shared" si="113"/>
        <v>42453</v>
      </c>
    </row>
    <row r="1211" spans="1:20" ht="45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4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</v>
      </c>
      <c r="T1211" s="15">
        <f t="shared" si="113"/>
        <v>42791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4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</v>
      </c>
      <c r="T1212" s="15">
        <f t="shared" si="113"/>
        <v>42155</v>
      </c>
    </row>
    <row r="1213" spans="1:20" ht="45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4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</v>
      </c>
      <c r="T1213" s="15">
        <f t="shared" si="113"/>
        <v>42530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</v>
      </c>
      <c r="T1214" s="15">
        <f t="shared" si="113"/>
        <v>42335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4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</v>
      </c>
      <c r="T1215" s="15">
        <f t="shared" si="113"/>
        <v>42766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4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</v>
      </c>
      <c r="T1216" s="15">
        <f t="shared" si="113"/>
        <v>42164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4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</v>
      </c>
      <c r="T1217" s="15">
        <f t="shared" si="113"/>
        <v>41789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4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</v>
      </c>
      <c r="T1218" s="15">
        <f t="shared" si="113"/>
        <v>42279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4">
        <f t="shared" ref="P1219:P1282" si="115">E1219/L1219</f>
        <v>148.57377049180329</v>
      </c>
      <c r="Q1219" t="str">
        <f t="shared" ref="Q1219:Q1282" si="116">MID(N1219,1,FIND("/",N1219)-1)</f>
        <v>photography</v>
      </c>
      <c r="R1219" t="str">
        <f t="shared" ref="R1219:R1282" si="117">MID(N1219,FIND("/",N1219)+1,LEN(N1219)-FIND("/",N1219))</f>
        <v>photobooks</v>
      </c>
      <c r="S1219" s="15">
        <f t="shared" ref="S1219:S1282" si="118">INT(((J1219/60)/60)/24)+DATE(1970,1,1)</f>
        <v>42535</v>
      </c>
      <c r="T1219" s="15">
        <f t="shared" ref="T1219:T1282" si="119">INT(((I1219/60)/60)/24)+DATE(1970,1,1)</f>
        <v>42565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4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</v>
      </c>
      <c r="T1220" s="15">
        <f t="shared" si="119"/>
        <v>42309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4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</v>
      </c>
      <c r="T1221" s="15">
        <f t="shared" si="119"/>
        <v>42663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4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</v>
      </c>
      <c r="T1222" s="15">
        <f t="shared" si="119"/>
        <v>42241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4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</v>
      </c>
      <c r="T1223" s="15">
        <f t="shared" si="11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</v>
      </c>
      <c r="T1224" s="15">
        <f t="shared" si="119"/>
        <v>42461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4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</v>
      </c>
      <c r="T1225" s="15">
        <f t="shared" si="119"/>
        <v>42684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4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</v>
      </c>
      <c r="T1226" s="15">
        <f t="shared" si="119"/>
        <v>41796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4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</v>
      </c>
      <c r="T1227" s="15">
        <f t="shared" si="119"/>
        <v>41569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4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</v>
      </c>
      <c r="T1228" s="15">
        <f t="shared" si="119"/>
        <v>41750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4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</v>
      </c>
      <c r="T1229" s="15">
        <f t="shared" si="119"/>
        <v>41858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4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</v>
      </c>
      <c r="T1230" s="15">
        <f t="shared" si="119"/>
        <v>40814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4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</v>
      </c>
      <c r="T1231" s="15">
        <f t="shared" si="119"/>
        <v>41015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4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</v>
      </c>
      <c r="T1232" s="15">
        <f t="shared" si="119"/>
        <v>40598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4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</v>
      </c>
      <c r="T1233" s="15">
        <f t="shared" si="119"/>
        <v>42244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</v>
      </c>
      <c r="T1234" s="15">
        <f t="shared" si="119"/>
        <v>41553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4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</v>
      </c>
      <c r="T1235" s="15">
        <f t="shared" si="119"/>
        <v>40960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4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</v>
      </c>
      <c r="T1236" s="15">
        <f t="shared" si="119"/>
        <v>42037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4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</v>
      </c>
      <c r="T1237" s="15">
        <f t="shared" si="119"/>
        <v>41623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4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</v>
      </c>
      <c r="T1238" s="15">
        <f t="shared" si="119"/>
        <v>41118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4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</v>
      </c>
      <c r="T1239" s="15">
        <f t="shared" si="119"/>
        <v>41145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4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</v>
      </c>
      <c r="T1240" s="15">
        <f t="shared" si="119"/>
        <v>40761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4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</v>
      </c>
      <c r="T1241" s="15">
        <f t="shared" si="119"/>
        <v>40913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4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</v>
      </c>
      <c r="T1242" s="15">
        <f t="shared" si="119"/>
        <v>41467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4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</v>
      </c>
      <c r="T1243" s="15">
        <f t="shared" si="119"/>
        <v>41946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</v>
      </c>
      <c r="T1244" s="15">
        <f t="shared" si="119"/>
        <v>40797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4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</v>
      </c>
      <c r="T1245" s="15">
        <f t="shared" si="119"/>
        <v>40732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4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</v>
      </c>
      <c r="T1246" s="15">
        <f t="shared" si="119"/>
        <v>41386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4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</v>
      </c>
      <c r="T1247" s="15">
        <f t="shared" si="119"/>
        <v>41804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4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</v>
      </c>
      <c r="T1248" s="15">
        <f t="shared" si="119"/>
        <v>40883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4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</v>
      </c>
      <c r="T1249" s="15">
        <f t="shared" si="119"/>
        <v>41400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4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</v>
      </c>
      <c r="T1250" s="15">
        <f t="shared" si="119"/>
        <v>41803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4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</v>
      </c>
      <c r="T1251" s="15">
        <f t="shared" si="119"/>
        <v>41097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4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</v>
      </c>
      <c r="T1252" s="15">
        <f t="shared" si="119"/>
        <v>41888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4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</v>
      </c>
      <c r="T1253" s="15">
        <f t="shared" si="119"/>
        <v>40811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</v>
      </c>
      <c r="T1254" s="15">
        <f t="shared" si="119"/>
        <v>41571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4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</v>
      </c>
      <c r="T1255" s="15">
        <f t="shared" si="119"/>
        <v>41885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4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</v>
      </c>
      <c r="T1256" s="15">
        <f t="shared" si="119"/>
        <v>40544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4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</v>
      </c>
      <c r="T1257" s="15">
        <f t="shared" si="119"/>
        <v>41609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4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</v>
      </c>
      <c r="T1258" s="15">
        <f t="shared" si="119"/>
        <v>40951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4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</v>
      </c>
      <c r="T1259" s="15">
        <f t="shared" si="119"/>
        <v>40636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4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</v>
      </c>
      <c r="T1260" s="15">
        <f t="shared" si="119"/>
        <v>41517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4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</v>
      </c>
      <c r="T1261" s="15">
        <f t="shared" si="119"/>
        <v>41799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4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</v>
      </c>
      <c r="T1262" s="15">
        <f t="shared" si="119"/>
        <v>41696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4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</v>
      </c>
      <c r="T1263" s="15">
        <f t="shared" si="119"/>
        <v>41668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</v>
      </c>
      <c r="T1264" s="15">
        <f t="shared" si="119"/>
        <v>41686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4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</v>
      </c>
      <c r="T1265" s="15">
        <f t="shared" si="119"/>
        <v>41727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4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</v>
      </c>
      <c r="T1266" s="15">
        <f t="shared" si="119"/>
        <v>41576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4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</v>
      </c>
      <c r="T1267" s="15">
        <f t="shared" si="119"/>
        <v>40512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4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</v>
      </c>
      <c r="T1268" s="15">
        <f t="shared" si="119"/>
        <v>41650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4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</v>
      </c>
      <c r="T1269" s="15">
        <f t="shared" si="119"/>
        <v>41479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4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</v>
      </c>
      <c r="T1270" s="15">
        <f t="shared" si="119"/>
        <v>41537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4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</v>
      </c>
      <c r="T1271" s="15">
        <f t="shared" si="11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4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</v>
      </c>
      <c r="T1272" s="15">
        <f t="shared" si="119"/>
        <v>40993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4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</v>
      </c>
      <c r="T1273" s="15">
        <f t="shared" si="119"/>
        <v>41591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</v>
      </c>
      <c r="T1274" s="15">
        <f t="shared" si="119"/>
        <v>40344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4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</v>
      </c>
      <c r="T1275" s="15">
        <f t="shared" si="119"/>
        <v>41882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4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</v>
      </c>
      <c r="T1276" s="15">
        <f t="shared" si="119"/>
        <v>41151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4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</v>
      </c>
      <c r="T1277" s="15">
        <f t="shared" si="119"/>
        <v>41493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4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</v>
      </c>
      <c r="T1278" s="15">
        <f t="shared" si="119"/>
        <v>40057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4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</v>
      </c>
      <c r="T1279" s="15">
        <f t="shared" si="119"/>
        <v>41156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4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</v>
      </c>
      <c r="T1280" s="15">
        <f t="shared" si="119"/>
        <v>41815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4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</v>
      </c>
      <c r="T1281" s="15">
        <f t="shared" si="119"/>
        <v>41722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4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</v>
      </c>
      <c r="T1282" s="15">
        <f t="shared" si="119"/>
        <v>40603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4">
        <f t="shared" ref="P1283:P1346" si="121">E1283/L1283</f>
        <v>104.72972972972973</v>
      </c>
      <c r="Q1283" t="str">
        <f t="shared" ref="Q1283:Q1346" si="122">MID(N1283,1,FIND("/",N1283)-1)</f>
        <v>music</v>
      </c>
      <c r="R1283" t="str">
        <f t="shared" ref="R1283:R1346" si="123">MID(N1283,FIND("/",N1283)+1,LEN(N1283)-FIND("/",N1283))</f>
        <v>rock</v>
      </c>
      <c r="S1283" s="15">
        <f t="shared" ref="S1283:S1346" si="124">INT(((J1283/60)/60)/24)+DATE(1970,1,1)</f>
        <v>41463</v>
      </c>
      <c r="T1283" s="15">
        <f t="shared" ref="T1283:T1346" si="125">INT(((I1283/60)/60)/24)+DATE(1970,1,1)</f>
        <v>41483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</v>
      </c>
      <c r="T1284" s="15">
        <f t="shared" si="125"/>
        <v>41617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4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</v>
      </c>
      <c r="T1285" s="15">
        <f t="shared" si="125"/>
        <v>41344</v>
      </c>
    </row>
    <row r="1286" spans="1:20" ht="45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4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</v>
      </c>
      <c r="T1286" s="15">
        <f t="shared" si="125"/>
        <v>42735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4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</v>
      </c>
      <c r="T1287" s="15">
        <f t="shared" si="125"/>
        <v>42175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4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</v>
      </c>
      <c r="T1288" s="15">
        <f t="shared" si="125"/>
        <v>42052</v>
      </c>
    </row>
    <row r="1289" spans="1:20" ht="75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4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</v>
      </c>
      <c r="T1289" s="15">
        <f t="shared" si="125"/>
        <v>42167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4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</v>
      </c>
      <c r="T1290" s="15">
        <f t="shared" si="125"/>
        <v>42592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4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</v>
      </c>
      <c r="T1291" s="15">
        <f t="shared" si="125"/>
        <v>42739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4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</v>
      </c>
      <c r="T1292" s="15">
        <f t="shared" si="125"/>
        <v>42117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4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</v>
      </c>
      <c r="T1293" s="15">
        <f t="shared" si="125"/>
        <v>42101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</v>
      </c>
      <c r="T1294" s="15">
        <f t="shared" si="125"/>
        <v>42283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4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</v>
      </c>
      <c r="T1295" s="15">
        <f t="shared" si="125"/>
        <v>42322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4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</v>
      </c>
      <c r="T1296" s="15">
        <f t="shared" si="125"/>
        <v>42296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4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</v>
      </c>
      <c r="T1297" s="15">
        <f t="shared" si="125"/>
        <v>42214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4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</v>
      </c>
      <c r="T1298" s="15">
        <f t="shared" si="125"/>
        <v>42443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4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</v>
      </c>
      <c r="T1299" s="15">
        <f t="shared" si="125"/>
        <v>42491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4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</v>
      </c>
      <c r="T1300" s="15">
        <f t="shared" si="125"/>
        <v>42488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4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</v>
      </c>
      <c r="T1301" s="15">
        <f t="shared" si="125"/>
        <v>42199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4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</v>
      </c>
      <c r="T1302" s="15">
        <f t="shared" si="125"/>
        <v>42522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4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</v>
      </c>
      <c r="T1303" s="15">
        <f t="shared" si="125"/>
        <v>42206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4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</v>
      </c>
      <c r="T1304" s="15">
        <f t="shared" si="125"/>
        <v>42705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4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</v>
      </c>
      <c r="T1305" s="15">
        <f t="shared" si="125"/>
        <v>42582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4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</v>
      </c>
      <c r="T1306" s="15">
        <f t="shared" si="125"/>
        <v>42807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4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</v>
      </c>
      <c r="T1307" s="15">
        <f t="shared" si="125"/>
        <v>42572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4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</v>
      </c>
      <c r="T1308" s="15">
        <f t="shared" si="125"/>
        <v>41977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4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</v>
      </c>
      <c r="T1309" s="15">
        <f t="shared" si="125"/>
        <v>42417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4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</v>
      </c>
      <c r="T1310" s="15">
        <f t="shared" si="125"/>
        <v>42651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4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</v>
      </c>
      <c r="T1311" s="15">
        <f t="shared" si="125"/>
        <v>42292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4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</v>
      </c>
      <c r="T1312" s="15">
        <f t="shared" si="125"/>
        <v>42601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4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</v>
      </c>
      <c r="T1313" s="15">
        <f t="shared" si="125"/>
        <v>42704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</v>
      </c>
      <c r="T1314" s="15">
        <f t="shared" si="125"/>
        <v>42112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4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</v>
      </c>
      <c r="T1315" s="15">
        <f t="shared" si="125"/>
        <v>42432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4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</v>
      </c>
      <c r="T1316" s="15">
        <f t="shared" si="125"/>
        <v>42664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4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</v>
      </c>
      <c r="T1317" s="15">
        <f t="shared" si="125"/>
        <v>42314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4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</v>
      </c>
      <c r="T1318" s="15">
        <f t="shared" si="125"/>
        <v>42428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4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</v>
      </c>
      <c r="T1319" s="15">
        <f t="shared" si="125"/>
        <v>42572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4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</v>
      </c>
      <c r="T1320" s="15">
        <f t="shared" si="125"/>
        <v>42015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4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</v>
      </c>
      <c r="T1321" s="15">
        <f t="shared" si="125"/>
        <v>41831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4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</v>
      </c>
      <c r="T1322" s="15">
        <f t="shared" si="125"/>
        <v>42734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4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</v>
      </c>
      <c r="T1323" s="15">
        <f t="shared" si="125"/>
        <v>42727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</v>
      </c>
      <c r="T1324" s="15">
        <f t="shared" si="125"/>
        <v>42145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4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</v>
      </c>
      <c r="T1325" s="15">
        <f t="shared" si="125"/>
        <v>42486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4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</v>
      </c>
      <c r="T1326" s="15">
        <f t="shared" si="125"/>
        <v>42656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4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</v>
      </c>
      <c r="T1327" s="15">
        <f t="shared" si="125"/>
        <v>42734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4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</v>
      </c>
      <c r="T1328" s="15">
        <f t="shared" si="125"/>
        <v>42019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4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</v>
      </c>
      <c r="T1329" s="15">
        <f t="shared" si="125"/>
        <v>42153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4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</v>
      </c>
      <c r="T1330" s="15">
        <f t="shared" si="125"/>
        <v>42657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4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</v>
      </c>
      <c r="T1331" s="15">
        <f t="shared" si="125"/>
        <v>41975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4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</v>
      </c>
      <c r="T1332" s="15">
        <f t="shared" si="125"/>
        <v>42553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4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</v>
      </c>
      <c r="T1333" s="15">
        <f t="shared" si="125"/>
        <v>42599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</v>
      </c>
      <c r="T1334" s="15">
        <f t="shared" si="125"/>
        <v>42762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</v>
      </c>
      <c r="T1335" s="15">
        <f t="shared" si="125"/>
        <v>41836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4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</v>
      </c>
      <c r="T1336" s="15">
        <f t="shared" si="125"/>
        <v>42440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4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</v>
      </c>
      <c r="T1337" s="15">
        <f t="shared" si="125"/>
        <v>42343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4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</v>
      </c>
      <c r="T1338" s="15">
        <f t="shared" si="125"/>
        <v>41990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4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</v>
      </c>
      <c r="T1339" s="15">
        <f t="shared" si="125"/>
        <v>42797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4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</v>
      </c>
      <c r="T1340" s="15">
        <f t="shared" si="125"/>
        <v>42218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4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</v>
      </c>
      <c r="T1341" s="15">
        <f t="shared" si="125"/>
        <v>41981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</v>
      </c>
      <c r="T1342" s="15">
        <f t="shared" si="125"/>
        <v>41866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4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</v>
      </c>
      <c r="T1343" s="15">
        <f t="shared" si="125"/>
        <v>42644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</v>
      </c>
      <c r="T1344" s="15">
        <f t="shared" si="125"/>
        <v>42202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4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</v>
      </c>
      <c r="T1345" s="15">
        <f t="shared" si="125"/>
        <v>42601</v>
      </c>
    </row>
    <row r="1346" spans="1:20" ht="45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4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</v>
      </c>
      <c r="T1346" s="15">
        <f t="shared" si="125"/>
        <v>42551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4">
        <f t="shared" ref="P1347:P1410" si="127">E1347/L1347</f>
        <v>53.571428571428569</v>
      </c>
      <c r="Q1347" t="str">
        <f t="shared" ref="Q1347:Q1410" si="128">MID(N1347,1,FIND("/",N1347)-1)</f>
        <v>publishing</v>
      </c>
      <c r="R1347" t="str">
        <f t="shared" ref="R1347:R1410" si="129">MID(N1347,FIND("/",N1347)+1,LEN(N1347)-FIND("/",N1347))</f>
        <v>nonfiction</v>
      </c>
      <c r="S1347" s="15">
        <f t="shared" ref="S1347:S1410" si="130">INT(((J1347/60)/60)/24)+DATE(1970,1,1)</f>
        <v>41799</v>
      </c>
      <c r="T1347" s="15">
        <f t="shared" ref="T1347:T1410" si="131">INT(((I1347/60)/60)/24)+DATE(1970,1,1)</f>
        <v>41834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4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</v>
      </c>
      <c r="T1348" s="15">
        <f t="shared" si="131"/>
        <v>41452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4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</v>
      </c>
      <c r="T1349" s="15">
        <f t="shared" si="131"/>
        <v>42070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4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</v>
      </c>
      <c r="T1350" s="15">
        <f t="shared" si="131"/>
        <v>41991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4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</v>
      </c>
      <c r="T1351" s="15">
        <f t="shared" si="131"/>
        <v>42354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4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</v>
      </c>
      <c r="T1352" s="15">
        <f t="shared" si="131"/>
        <v>42364</v>
      </c>
    </row>
    <row r="1353" spans="1:20" ht="30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4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</v>
      </c>
      <c r="T1353" s="15">
        <f t="shared" si="131"/>
        <v>42412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</v>
      </c>
      <c r="T1354" s="15">
        <f t="shared" si="131"/>
        <v>42252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4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</v>
      </c>
      <c r="T1355" s="15">
        <f t="shared" si="131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4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</v>
      </c>
      <c r="T1356" s="15">
        <f t="shared" si="131"/>
        <v>42532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4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</v>
      </c>
      <c r="T1357" s="15">
        <f t="shared" si="131"/>
        <v>41243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4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</v>
      </c>
      <c r="T1358" s="15">
        <f t="shared" si="131"/>
        <v>41460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4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</v>
      </c>
      <c r="T1359" s="15">
        <f t="shared" si="131"/>
        <v>41334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4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</v>
      </c>
      <c r="T1360" s="15">
        <f t="shared" si="131"/>
        <v>40719</v>
      </c>
    </row>
    <row r="1361" spans="1:20" ht="45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4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</v>
      </c>
      <c r="T1361" s="15">
        <f t="shared" si="131"/>
        <v>40730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4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</v>
      </c>
      <c r="T1362" s="15">
        <f t="shared" si="131"/>
        <v>41123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4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</v>
      </c>
      <c r="T1363" s="15">
        <f t="shared" si="131"/>
        <v>41811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</v>
      </c>
      <c r="T1364" s="15">
        <f t="shared" si="131"/>
        <v>41524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4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</v>
      </c>
      <c r="T1365" s="15">
        <f t="shared" si="131"/>
        <v>42415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4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</v>
      </c>
      <c r="T1366" s="15">
        <f t="shared" si="131"/>
        <v>42011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4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</v>
      </c>
      <c r="T1367" s="15">
        <f t="shared" si="131"/>
        <v>42079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4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</v>
      </c>
      <c r="T1368" s="15">
        <f t="shared" si="131"/>
        <v>41970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4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</v>
      </c>
      <c r="T1369" s="15">
        <f t="shared" si="131"/>
        <v>42322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4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</v>
      </c>
      <c r="T1370" s="15">
        <f t="shared" si="131"/>
        <v>42170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4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</v>
      </c>
      <c r="T1371" s="15">
        <f t="shared" si="131"/>
        <v>41740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4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</v>
      </c>
      <c r="T1372" s="15">
        <f t="shared" si="131"/>
        <v>41563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4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</v>
      </c>
      <c r="T1373" s="15">
        <f t="shared" si="131"/>
        <v>42131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4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</v>
      </c>
      <c r="T1374" s="15">
        <f t="shared" si="131"/>
        <v>41102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4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</v>
      </c>
      <c r="T1375" s="15">
        <f t="shared" si="131"/>
        <v>42734</v>
      </c>
    </row>
    <row r="1376" spans="1:20" ht="45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4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</v>
      </c>
      <c r="T1376" s="15">
        <f t="shared" si="131"/>
        <v>42454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4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</v>
      </c>
      <c r="T1377" s="15">
        <f t="shared" si="131"/>
        <v>42750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4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</v>
      </c>
      <c r="T1378" s="15">
        <f t="shared" si="131"/>
        <v>42707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4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</v>
      </c>
      <c r="T1379" s="15">
        <f t="shared" si="131"/>
        <v>42769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4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</v>
      </c>
      <c r="T1380" s="15">
        <f t="shared" si="131"/>
        <v>42583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4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</v>
      </c>
      <c r="T1381" s="15">
        <f t="shared" si="131"/>
        <v>42160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4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</v>
      </c>
      <c r="T1382" s="15">
        <f t="shared" si="131"/>
        <v>42164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4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</v>
      </c>
      <c r="T1383" s="15">
        <f t="shared" si="131"/>
        <v>42733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</v>
      </c>
      <c r="T1384" s="15">
        <f t="shared" si="131"/>
        <v>41400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4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</v>
      </c>
      <c r="T1385" s="15">
        <f t="shared" si="131"/>
        <v>42727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4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</v>
      </c>
      <c r="T1386" s="15">
        <f t="shared" si="131"/>
        <v>42190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4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</v>
      </c>
      <c r="T1387" s="15">
        <f t="shared" si="131"/>
        <v>42489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4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</v>
      </c>
      <c r="T1388" s="15">
        <f t="shared" si="131"/>
        <v>42214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4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</v>
      </c>
      <c r="T1389" s="15">
        <f t="shared" si="131"/>
        <v>42158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4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</v>
      </c>
      <c r="T1390" s="15">
        <f t="shared" si="131"/>
        <v>42660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4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</v>
      </c>
      <c r="T1391" s="15">
        <f t="shared" si="131"/>
        <v>42595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4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</v>
      </c>
      <c r="T1392" s="15">
        <f t="shared" si="131"/>
        <v>42121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4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</v>
      </c>
      <c r="T1393" s="15">
        <f t="shared" si="131"/>
        <v>42238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</v>
      </c>
      <c r="T1394" s="15">
        <f t="shared" si="131"/>
        <v>42432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4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</v>
      </c>
      <c r="T1395" s="15">
        <f t="shared" si="131"/>
        <v>42583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4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</v>
      </c>
      <c r="T1396" s="15">
        <f t="shared" si="131"/>
        <v>42795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4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</v>
      </c>
      <c r="T1397" s="15">
        <f t="shared" si="131"/>
        <v>42749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4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</v>
      </c>
      <c r="T1398" s="15">
        <f t="shared" si="131"/>
        <v>42048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4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</v>
      </c>
      <c r="T1399" s="15">
        <f t="shared" si="131"/>
        <v>42670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4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</v>
      </c>
      <c r="T1400" s="15">
        <f t="shared" si="131"/>
        <v>42556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4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</v>
      </c>
      <c r="T1401" s="15">
        <f t="shared" si="131"/>
        <v>41919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4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</v>
      </c>
      <c r="T1402" s="15">
        <f t="shared" si="131"/>
        <v>42533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4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</v>
      </c>
      <c r="T1403" s="15">
        <f t="shared" si="131"/>
        <v>41420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</v>
      </c>
      <c r="T1404" s="15">
        <f t="shared" si="131"/>
        <v>42125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4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</v>
      </c>
      <c r="T1405" s="15">
        <f t="shared" si="131"/>
        <v>41481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4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</v>
      </c>
      <c r="T1406" s="15">
        <f t="shared" si="131"/>
        <v>42057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4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</v>
      </c>
      <c r="T1407" s="15">
        <f t="shared" si="131"/>
        <v>41971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4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</v>
      </c>
      <c r="T1408" s="15">
        <f t="shared" si="131"/>
        <v>42350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4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</v>
      </c>
      <c r="T1409" s="15">
        <f t="shared" si="131"/>
        <v>41863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4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</v>
      </c>
      <c r="T1410" s="15">
        <f t="shared" si="131"/>
        <v>42321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4" t="e">
        <f t="shared" ref="P1411:P1474" si="133">E1411/L1411</f>
        <v>#DIV/0!</v>
      </c>
      <c r="Q1411" t="str">
        <f t="shared" ref="Q1411:Q1474" si="134">MID(N1411,1,FIND("/",N1411)-1)</f>
        <v>publishing</v>
      </c>
      <c r="R1411" t="str">
        <f t="shared" ref="R1411:R1474" si="135">MID(N1411,FIND("/",N1411)+1,LEN(N1411)-FIND("/",N1411))</f>
        <v>translations</v>
      </c>
      <c r="S1411" s="15">
        <f t="shared" ref="S1411:S1474" si="136">INT(((J1411/60)/60)/24)+DATE(1970,1,1)</f>
        <v>41945</v>
      </c>
      <c r="T1411" s="15">
        <f t="shared" ref="T1411:T1474" si="137">INT(((I1411/60)/60)/24)+DATE(1970,1,1)</f>
        <v>42005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4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</v>
      </c>
      <c r="T1412" s="15">
        <f t="shared" si="137"/>
        <v>42524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4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</v>
      </c>
      <c r="T1413" s="15">
        <f t="shared" si="137"/>
        <v>42041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</v>
      </c>
      <c r="T1414" s="15">
        <f t="shared" si="137"/>
        <v>41977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4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</v>
      </c>
      <c r="T1415" s="15">
        <f t="shared" si="137"/>
        <v>42420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4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</v>
      </c>
      <c r="T1416" s="15">
        <f t="shared" si="137"/>
        <v>42738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4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</v>
      </c>
      <c r="T1417" s="15">
        <f t="shared" si="137"/>
        <v>42232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</v>
      </c>
      <c r="T1418" s="15">
        <f t="shared" si="137"/>
        <v>42329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4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</v>
      </c>
      <c r="T1419" s="15">
        <f t="shared" si="137"/>
        <v>42262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4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</v>
      </c>
      <c r="T1420" s="15">
        <f t="shared" si="137"/>
        <v>42425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4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</v>
      </c>
      <c r="T1421" s="15">
        <f t="shared" si="137"/>
        <v>42652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4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</v>
      </c>
      <c r="T1422" s="15">
        <f t="shared" si="137"/>
        <v>42549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4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</v>
      </c>
      <c r="T1423" s="15">
        <f t="shared" si="137"/>
        <v>42043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</v>
      </c>
      <c r="T1424" s="15">
        <f t="shared" si="137"/>
        <v>42634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4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</v>
      </c>
      <c r="T1425" s="15">
        <f t="shared" si="137"/>
        <v>42370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4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</v>
      </c>
      <c r="T1426" s="15">
        <f t="shared" si="137"/>
        <v>42689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</v>
      </c>
      <c r="T1427" s="15">
        <f t="shared" si="137"/>
        <v>42123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</v>
      </c>
      <c r="T1428" s="15">
        <f t="shared" si="137"/>
        <v>42240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4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</v>
      </c>
      <c r="T1429" s="15">
        <f t="shared" si="137"/>
        <v>42631</v>
      </c>
    </row>
    <row r="1430" spans="1:20" ht="45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4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</v>
      </c>
      <c r="T1430" s="15">
        <f t="shared" si="137"/>
        <v>42462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</v>
      </c>
      <c r="T1431" s="15">
        <f t="shared" si="137"/>
        <v>42104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4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</v>
      </c>
      <c r="T1432" s="15">
        <f t="shared" si="137"/>
        <v>41992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4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</v>
      </c>
      <c r="T1433" s="15">
        <f t="shared" si="137"/>
        <v>42334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</v>
      </c>
      <c r="T1434" s="15">
        <f t="shared" si="137"/>
        <v>42205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4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</v>
      </c>
      <c r="T1435" s="15">
        <f t="shared" si="137"/>
        <v>42714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4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</v>
      </c>
      <c r="T1436" s="15">
        <f t="shared" si="137"/>
        <v>42163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4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</v>
      </c>
      <c r="T1437" s="15">
        <f t="shared" si="137"/>
        <v>42288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4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</v>
      </c>
      <c r="T1438" s="15">
        <f t="shared" si="137"/>
        <v>42421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4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</v>
      </c>
      <c r="T1439" s="15">
        <f t="shared" si="137"/>
        <v>41833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4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</v>
      </c>
      <c r="T1440" s="15">
        <f t="shared" si="137"/>
        <v>42487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4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</v>
      </c>
      <c r="T1441" s="15">
        <f t="shared" si="137"/>
        <v>42070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4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</v>
      </c>
      <c r="T1442" s="15">
        <f t="shared" si="137"/>
        <v>42516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4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</v>
      </c>
      <c r="T1443" s="15">
        <f t="shared" si="137"/>
        <v>42258</v>
      </c>
    </row>
    <row r="1444" spans="1:20" ht="45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</v>
      </c>
      <c r="T1444" s="15">
        <f t="shared" si="137"/>
        <v>42515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</v>
      </c>
      <c r="T1445" s="15">
        <f t="shared" si="137"/>
        <v>42737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</v>
      </c>
      <c r="T1446" s="15">
        <f t="shared" si="137"/>
        <v>42259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</v>
      </c>
      <c r="T1447" s="15">
        <f t="shared" si="137"/>
        <v>42169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</v>
      </c>
      <c r="T1448" s="15">
        <f t="shared" si="137"/>
        <v>42481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4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</v>
      </c>
      <c r="T1449" s="15">
        <f t="shared" si="137"/>
        <v>42559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</v>
      </c>
      <c r="T1450" s="15">
        <f t="shared" si="137"/>
        <v>42146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</v>
      </c>
      <c r="T1451" s="15">
        <f t="shared" si="137"/>
        <v>42134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4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</v>
      </c>
      <c r="T1452" s="15">
        <f t="shared" si="137"/>
        <v>42420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4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</v>
      </c>
      <c r="T1453" s="15">
        <f t="shared" si="137"/>
        <v>41962</v>
      </c>
    </row>
    <row r="1454" spans="1:20" ht="30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</v>
      </c>
      <c r="T1454" s="15">
        <f t="shared" si="137"/>
        <v>41848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</v>
      </c>
      <c r="T1455" s="15">
        <f t="shared" si="137"/>
        <v>42840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4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</v>
      </c>
      <c r="T1456" s="15">
        <f t="shared" si="137"/>
        <v>42484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4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</v>
      </c>
      <c r="T1457" s="15">
        <f t="shared" si="137"/>
        <v>41887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4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</v>
      </c>
      <c r="T1458" s="15">
        <f t="shared" si="137"/>
        <v>42738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</v>
      </c>
      <c r="T1459" s="15">
        <f t="shared" si="137"/>
        <v>42319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</v>
      </c>
      <c r="T1460" s="15">
        <f t="shared" si="137"/>
        <v>41862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</v>
      </c>
      <c r="T1461" s="15">
        <f t="shared" si="137"/>
        <v>42340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</v>
      </c>
      <c r="T1462" s="15">
        <f t="shared" si="137"/>
        <v>41973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4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</v>
      </c>
      <c r="T1463" s="15">
        <f t="shared" si="137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</v>
      </c>
      <c r="T1464" s="15">
        <f t="shared" si="137"/>
        <v>41374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4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</v>
      </c>
      <c r="T1465" s="15">
        <f t="shared" si="137"/>
        <v>41371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4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</v>
      </c>
      <c r="T1466" s="15">
        <f t="shared" si="137"/>
        <v>41321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4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</v>
      </c>
      <c r="T1467" s="15">
        <f t="shared" si="137"/>
        <v>40990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4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</v>
      </c>
      <c r="T1468" s="15">
        <f t="shared" si="137"/>
        <v>42381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4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</v>
      </c>
      <c r="T1469" s="15">
        <f t="shared" si="137"/>
        <v>40993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4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</v>
      </c>
      <c r="T1470" s="15">
        <f t="shared" si="137"/>
        <v>40706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4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</v>
      </c>
      <c r="T1471" s="15">
        <f t="shared" si="137"/>
        <v>41320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4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</v>
      </c>
      <c r="T1472" s="15">
        <f t="shared" si="137"/>
        <v>41271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4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</v>
      </c>
      <c r="T1473" s="15">
        <f t="shared" si="137"/>
        <v>42103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</v>
      </c>
      <c r="T1474" s="15">
        <f t="shared" si="137"/>
        <v>41563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4">
        <f t="shared" ref="P1475:P1538" si="139">E1475/L1475</f>
        <v>38.462553191489363</v>
      </c>
      <c r="Q1475" t="str">
        <f t="shared" ref="Q1475:Q1538" si="140">MID(N1475,1,FIND("/",N1475)-1)</f>
        <v>publishing</v>
      </c>
      <c r="R1475" t="str">
        <f t="shared" ref="R1475:R1538" si="141">MID(N1475,FIND("/",N1475)+1,LEN(N1475)-FIND("/",N1475))</f>
        <v>radio &amp; podcasts</v>
      </c>
      <c r="S1475" s="15">
        <f t="shared" ref="S1475:S1538" si="142">INT(((J1475/60)/60)/24)+DATE(1970,1,1)</f>
        <v>40939</v>
      </c>
      <c r="T1475" s="15">
        <f t="shared" ref="T1475:T1538" si="143">INT(((I1475/60)/60)/24)+DATE(1970,1,1)</f>
        <v>40969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4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</v>
      </c>
      <c r="T1476" s="15">
        <f t="shared" si="143"/>
        <v>41530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4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</v>
      </c>
      <c r="T1477" s="15">
        <f t="shared" si="143"/>
        <v>41993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4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</v>
      </c>
      <c r="T1478" s="15">
        <f t="shared" si="143"/>
        <v>40796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4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</v>
      </c>
      <c r="T1479" s="15">
        <f t="shared" si="143"/>
        <v>40900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4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</v>
      </c>
      <c r="T1480" s="15">
        <f t="shared" si="143"/>
        <v>41408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4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</v>
      </c>
      <c r="T1481" s="15">
        <f t="shared" si="143"/>
        <v>41769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4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</v>
      </c>
      <c r="T1482" s="15">
        <f t="shared" si="143"/>
        <v>41481</v>
      </c>
    </row>
    <row r="1483" spans="1:20" ht="45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4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</v>
      </c>
      <c r="T1483" s="15">
        <f t="shared" si="143"/>
        <v>41580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</v>
      </c>
      <c r="T1484" s="15">
        <f t="shared" si="143"/>
        <v>41159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4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</v>
      </c>
      <c r="T1485" s="15">
        <f t="shared" si="143"/>
        <v>42573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</v>
      </c>
      <c r="T1486" s="15">
        <f t="shared" si="143"/>
        <v>41111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4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</v>
      </c>
      <c r="T1487" s="15">
        <f t="shared" si="143"/>
        <v>42175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4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</v>
      </c>
      <c r="T1488" s="15">
        <f t="shared" si="143"/>
        <v>42062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</v>
      </c>
      <c r="T1489" s="15">
        <f t="shared" si="143"/>
        <v>42584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4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</v>
      </c>
      <c r="T1490" s="15">
        <f t="shared" si="143"/>
        <v>41644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</v>
      </c>
      <c r="T1491" s="15">
        <f t="shared" si="143"/>
        <v>41228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4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</v>
      </c>
      <c r="T1492" s="15">
        <f t="shared" si="143"/>
        <v>41549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4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</v>
      </c>
      <c r="T1493" s="15">
        <f t="shared" si="143"/>
        <v>42050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</v>
      </c>
      <c r="T1494" s="15">
        <f t="shared" si="143"/>
        <v>40712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</v>
      </c>
      <c r="T1495" s="15">
        <f t="shared" si="143"/>
        <v>41441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4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</v>
      </c>
      <c r="T1496" s="15">
        <f t="shared" si="143"/>
        <v>42097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</v>
      </c>
      <c r="T1497" s="15">
        <f t="shared" si="143"/>
        <v>40782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</v>
      </c>
      <c r="T1498" s="15">
        <f t="shared" si="143"/>
        <v>41898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4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</v>
      </c>
      <c r="T1499" s="15">
        <f t="shared" si="143"/>
        <v>41486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4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</v>
      </c>
      <c r="T1500" s="15">
        <f t="shared" si="143"/>
        <v>41885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4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</v>
      </c>
      <c r="T1501" s="15">
        <f t="shared" si="143"/>
        <v>42587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4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</v>
      </c>
      <c r="T1502" s="15">
        <f t="shared" si="143"/>
        <v>41395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4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</v>
      </c>
      <c r="T1503" s="15">
        <f t="shared" si="143"/>
        <v>42193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</v>
      </c>
      <c r="T1504" s="15">
        <f t="shared" si="143"/>
        <v>42454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4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</v>
      </c>
      <c r="T1505" s="15">
        <f t="shared" si="143"/>
        <v>42666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4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</v>
      </c>
      <c r="T1506" s="15">
        <f t="shared" si="143"/>
        <v>41800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4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</v>
      </c>
      <c r="T1507" s="15">
        <f t="shared" si="143"/>
        <v>42451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4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</v>
      </c>
      <c r="T1508" s="15">
        <f t="shared" si="143"/>
        <v>41844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4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</v>
      </c>
      <c r="T1509" s="15">
        <f t="shared" si="143"/>
        <v>40313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4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</v>
      </c>
      <c r="T1510" s="15">
        <f t="shared" si="143"/>
        <v>41817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4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</v>
      </c>
      <c r="T1511" s="15">
        <f t="shared" si="143"/>
        <v>42780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4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</v>
      </c>
      <c r="T1512" s="15">
        <f t="shared" si="143"/>
        <v>41839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4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</v>
      </c>
      <c r="T1513" s="15">
        <f t="shared" si="143"/>
        <v>42326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</v>
      </c>
      <c r="T1514" s="15">
        <f t="shared" si="143"/>
        <v>42771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4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</v>
      </c>
      <c r="T1515" s="15">
        <f t="shared" si="143"/>
        <v>41836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4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</v>
      </c>
      <c r="T1516" s="15">
        <f t="shared" si="143"/>
        <v>42274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4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</v>
      </c>
      <c r="T1517" s="15">
        <f t="shared" si="143"/>
        <v>42445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4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</v>
      </c>
      <c r="T1518" s="15">
        <f t="shared" si="143"/>
        <v>42649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4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</v>
      </c>
      <c r="T1519" s="15">
        <f t="shared" si="143"/>
        <v>41979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4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</v>
      </c>
      <c r="T1520" s="15">
        <f t="shared" si="143"/>
        <v>41790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4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</v>
      </c>
      <c r="T1521" s="15">
        <f t="shared" si="143"/>
        <v>41810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4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</v>
      </c>
      <c r="T1522" s="15">
        <f t="shared" si="143"/>
        <v>41992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4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</v>
      </c>
      <c r="T1523" s="15">
        <f t="shared" si="143"/>
        <v>42528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</v>
      </c>
      <c r="T1524" s="15">
        <f t="shared" si="143"/>
        <v>41929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4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</v>
      </c>
      <c r="T1525" s="15">
        <f t="shared" si="143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4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</v>
      </c>
      <c r="T1526" s="15">
        <f t="shared" si="143"/>
        <v>42786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4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</v>
      </c>
      <c r="T1527" s="15">
        <f t="shared" si="143"/>
        <v>42600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4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</v>
      </c>
      <c r="T1528" s="15">
        <f t="shared" si="143"/>
        <v>42388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4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</v>
      </c>
      <c r="T1529" s="15">
        <f t="shared" si="143"/>
        <v>42808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4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</v>
      </c>
      <c r="T1530" s="15">
        <f t="shared" si="143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4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</v>
      </c>
      <c r="T1531" s="15">
        <f t="shared" si="143"/>
        <v>42082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4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</v>
      </c>
      <c r="T1532" s="15">
        <f t="shared" si="143"/>
        <v>42300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4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</v>
      </c>
      <c r="T1533" s="15">
        <f t="shared" si="143"/>
        <v>41974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</v>
      </c>
      <c r="T1534" s="15">
        <f t="shared" si="143"/>
        <v>42415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4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</v>
      </c>
      <c r="T1535" s="15">
        <f t="shared" si="143"/>
        <v>42492</v>
      </c>
    </row>
    <row r="1536" spans="1:20" ht="45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4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</v>
      </c>
      <c r="T1536" s="15">
        <f t="shared" si="143"/>
        <v>42251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4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</v>
      </c>
      <c r="T1537" s="15">
        <f t="shared" si="143"/>
        <v>42513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4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</v>
      </c>
      <c r="T1538" s="15">
        <f t="shared" si="143"/>
        <v>42243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4">
        <f t="shared" ref="P1539:P1602" si="145">E1539/L1539</f>
        <v>96.375</v>
      </c>
      <c r="Q1539" t="str">
        <f t="shared" ref="Q1539:Q1602" si="146">MID(N1539,1,FIND("/",N1539)-1)</f>
        <v>photography</v>
      </c>
      <c r="R1539" t="str">
        <f t="shared" ref="R1539:R1602" si="147">MID(N1539,FIND("/",N1539)+1,LEN(N1539)-FIND("/",N1539))</f>
        <v>photobooks</v>
      </c>
      <c r="S1539" s="15">
        <f t="shared" ref="S1539:S1602" si="148">INT(((J1539/60)/60)/24)+DATE(1970,1,1)</f>
        <v>42552</v>
      </c>
      <c r="T1539" s="15">
        <f t="shared" ref="T1539:T1602" si="149">INT(((I1539/60)/60)/24)+DATE(1970,1,1)</f>
        <v>42588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4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</v>
      </c>
      <c r="T1540" s="15">
        <f t="shared" si="149"/>
        <v>42026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4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</v>
      </c>
      <c r="T1541" s="15">
        <f t="shared" si="149"/>
        <v>42738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4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</v>
      </c>
      <c r="T1542" s="15">
        <f t="shared" si="149"/>
        <v>41969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4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</v>
      </c>
      <c r="T1543" s="15">
        <f t="shared" si="149"/>
        <v>42004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</v>
      </c>
      <c r="T1544" s="15">
        <f t="shared" si="149"/>
        <v>42185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4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</v>
      </c>
      <c r="T1545" s="15">
        <f t="shared" si="149"/>
        <v>41965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</v>
      </c>
      <c r="T1546" s="15">
        <f t="shared" si="149"/>
        <v>42095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4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</v>
      </c>
      <c r="T1547" s="15">
        <f t="shared" si="149"/>
        <v>42065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4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</v>
      </c>
      <c r="T1548" s="15">
        <f t="shared" si="149"/>
        <v>41899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</v>
      </c>
      <c r="T1549" s="15">
        <f t="shared" si="149"/>
        <v>42789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4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</v>
      </c>
      <c r="T1550" s="15">
        <f t="shared" si="149"/>
        <v>42316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4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</v>
      </c>
      <c r="T1551" s="15">
        <f t="shared" si="149"/>
        <v>42311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4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</v>
      </c>
      <c r="T1552" s="15">
        <f t="shared" si="149"/>
        <v>42502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</v>
      </c>
      <c r="T1553" s="15">
        <f t="shared" si="149"/>
        <v>42151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</v>
      </c>
      <c r="T1554" s="15">
        <f t="shared" si="149"/>
        <v>41913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</v>
      </c>
      <c r="T1555" s="15">
        <f t="shared" si="149"/>
        <v>42249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</v>
      </c>
      <c r="T1556" s="15">
        <f t="shared" si="149"/>
        <v>42218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</v>
      </c>
      <c r="T1557" s="15">
        <f t="shared" si="149"/>
        <v>42264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4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</v>
      </c>
      <c r="T1558" s="15">
        <f t="shared" si="149"/>
        <v>42555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4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</v>
      </c>
      <c r="T1559" s="15">
        <f t="shared" si="149"/>
        <v>41902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4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</v>
      </c>
      <c r="T1560" s="15">
        <f t="shared" si="149"/>
        <v>42244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4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</v>
      </c>
      <c r="T1561" s="15">
        <f t="shared" si="149"/>
        <v>42123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4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</v>
      </c>
      <c r="T1562" s="15">
        <f t="shared" si="149"/>
        <v>41956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4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</v>
      </c>
      <c r="T1563" s="15">
        <f t="shared" si="149"/>
        <v>41585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</v>
      </c>
      <c r="T1564" s="15">
        <f t="shared" si="149"/>
        <v>40149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4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</v>
      </c>
      <c r="T1565" s="15">
        <f t="shared" si="149"/>
        <v>41712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4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</v>
      </c>
      <c r="T1566" s="15">
        <f t="shared" si="149"/>
        <v>42152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4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</v>
      </c>
      <c r="T1567" s="15">
        <f t="shared" si="149"/>
        <v>40702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4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</v>
      </c>
      <c r="T1568" s="15">
        <f t="shared" si="149"/>
        <v>42578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4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</v>
      </c>
      <c r="T1569" s="15">
        <f t="shared" si="14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4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</v>
      </c>
      <c r="T1570" s="15">
        <f t="shared" si="149"/>
        <v>41997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</v>
      </c>
      <c r="T1571" s="15">
        <f t="shared" si="149"/>
        <v>41419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4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</v>
      </c>
      <c r="T1572" s="15">
        <f t="shared" si="149"/>
        <v>42468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4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</v>
      </c>
      <c r="T1573" s="15">
        <f t="shared" si="149"/>
        <v>42174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</v>
      </c>
      <c r="T1574" s="15">
        <f t="shared" si="149"/>
        <v>42428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4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</v>
      </c>
      <c r="T1575" s="15">
        <f t="shared" si="149"/>
        <v>42826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4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</v>
      </c>
      <c r="T1576" s="15">
        <f t="shared" si="149"/>
        <v>42052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4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</v>
      </c>
      <c r="T1577" s="15">
        <f t="shared" si="149"/>
        <v>41829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4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</v>
      </c>
      <c r="T1578" s="15">
        <f t="shared" si="149"/>
        <v>42185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4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</v>
      </c>
      <c r="T1579" s="15">
        <f t="shared" si="149"/>
        <v>41114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4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</v>
      </c>
      <c r="T1580" s="15">
        <f t="shared" si="149"/>
        <v>40423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4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</v>
      </c>
      <c r="T1581" s="15">
        <f t="shared" si="149"/>
        <v>41514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</v>
      </c>
      <c r="T1582" s="15">
        <f t="shared" si="149"/>
        <v>41050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4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</v>
      </c>
      <c r="T1583" s="15">
        <f t="shared" si="149"/>
        <v>42357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</v>
      </c>
      <c r="T1584" s="15">
        <f t="shared" si="149"/>
        <v>42303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4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</v>
      </c>
      <c r="T1585" s="15">
        <f t="shared" si="149"/>
        <v>41907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</v>
      </c>
      <c r="T1586" s="15">
        <f t="shared" si="149"/>
        <v>41789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4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</v>
      </c>
      <c r="T1587" s="15">
        <f t="shared" si="149"/>
        <v>42729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</v>
      </c>
      <c r="T1588" s="15">
        <f t="shared" si="149"/>
        <v>42099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4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</v>
      </c>
      <c r="T1589" s="15">
        <f t="shared" si="149"/>
        <v>41986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</v>
      </c>
      <c r="T1590" s="15">
        <f t="shared" si="149"/>
        <v>42035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</v>
      </c>
      <c r="T1591" s="15">
        <f t="shared" si="149"/>
        <v>42286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4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</v>
      </c>
      <c r="T1592" s="15">
        <f t="shared" si="149"/>
        <v>42270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4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</v>
      </c>
      <c r="T1593" s="15">
        <f t="shared" si="149"/>
        <v>42463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</v>
      </c>
      <c r="T1594" s="15">
        <f t="shared" si="149"/>
        <v>42091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4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</v>
      </c>
      <c r="T1595" s="15">
        <f t="shared" si="149"/>
        <v>42063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4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</v>
      </c>
      <c r="T1596" s="15">
        <f t="shared" si="149"/>
        <v>42505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4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</v>
      </c>
      <c r="T1597" s="15">
        <f t="shared" si="149"/>
        <v>41808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4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</v>
      </c>
      <c r="T1598" s="15">
        <f t="shared" si="149"/>
        <v>41986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</v>
      </c>
      <c r="T1599" s="15">
        <f t="shared" si="149"/>
        <v>42633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4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</v>
      </c>
      <c r="T1600" s="15">
        <f t="shared" si="149"/>
        <v>42211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</v>
      </c>
      <c r="T1601" s="15">
        <f t="shared" si="149"/>
        <v>42468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4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</v>
      </c>
      <c r="T1602" s="15">
        <f t="shared" si="149"/>
        <v>41835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4">
        <f t="shared" ref="P1603:P1666" si="151">E1603/L1603</f>
        <v>48.325535714285714</v>
      </c>
      <c r="Q1603" t="str">
        <f t="shared" ref="Q1603:Q1666" si="152">MID(N1603,1,FIND("/",N1603)-1)</f>
        <v>music</v>
      </c>
      <c r="R1603" t="str">
        <f t="shared" ref="R1603:R1666" si="153">MID(N1603,FIND("/",N1603)+1,LEN(N1603)-FIND("/",N1603))</f>
        <v>rock</v>
      </c>
      <c r="S1603" s="15">
        <f t="shared" ref="S1603:S1666" si="154">INT(((J1603/60)/60)/24)+DATE(1970,1,1)</f>
        <v>40638</v>
      </c>
      <c r="T1603" s="15">
        <f t="shared" ref="T1603:T1666" si="155">INT(((I1603/60)/60)/24)+DATE(1970,1,1)</f>
        <v>40668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</v>
      </c>
      <c r="T1604" s="15">
        <f t="shared" si="155"/>
        <v>40830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4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</v>
      </c>
      <c r="T1605" s="15">
        <f t="shared" si="155"/>
        <v>40936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4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</v>
      </c>
      <c r="T1606" s="15">
        <f t="shared" si="155"/>
        <v>40985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4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</v>
      </c>
      <c r="T1607" s="15">
        <f t="shared" si="155"/>
        <v>40756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4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</v>
      </c>
      <c r="T1608" s="15">
        <f t="shared" si="155"/>
        <v>40626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4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</v>
      </c>
      <c r="T1609" s="15">
        <f t="shared" si="155"/>
        <v>41074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4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</v>
      </c>
      <c r="T1610" s="15">
        <f t="shared" si="155"/>
        <v>41640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4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</v>
      </c>
      <c r="T1611" s="15">
        <f t="shared" si="155"/>
        <v>40849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4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</v>
      </c>
      <c r="T1612" s="15">
        <f t="shared" si="155"/>
        <v>41258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4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</v>
      </c>
      <c r="T1613" s="15">
        <f t="shared" si="155"/>
        <v>41430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4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</v>
      </c>
      <c r="T1614" s="15">
        <f t="shared" si="155"/>
        <v>41276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4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</v>
      </c>
      <c r="T1615" s="15">
        <f t="shared" si="155"/>
        <v>41112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4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</v>
      </c>
      <c r="T1616" s="15">
        <f t="shared" si="155"/>
        <v>41854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4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</v>
      </c>
      <c r="T1617" s="15">
        <f t="shared" si="155"/>
        <v>40890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4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</v>
      </c>
      <c r="T1618" s="15">
        <f t="shared" si="155"/>
        <v>41235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4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</v>
      </c>
      <c r="T1619" s="15">
        <f t="shared" si="155"/>
        <v>41579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4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</v>
      </c>
      <c r="T1620" s="15">
        <f t="shared" si="155"/>
        <v>41341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4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</v>
      </c>
      <c r="T1621" s="15">
        <f t="shared" si="155"/>
        <v>41897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4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</v>
      </c>
      <c r="T1622" s="15">
        <f t="shared" si="155"/>
        <v>41328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4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</v>
      </c>
      <c r="T1623" s="15">
        <f t="shared" si="155"/>
        <v>41057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</v>
      </c>
      <c r="T1624" s="15">
        <f t="shared" si="155"/>
        <v>41990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4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</v>
      </c>
      <c r="T1625" s="15">
        <f t="shared" si="155"/>
        <v>41513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4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</v>
      </c>
      <c r="T1626" s="15">
        <f t="shared" si="155"/>
        <v>41283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4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</v>
      </c>
      <c r="T1627" s="15">
        <f t="shared" si="155"/>
        <v>41163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4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</v>
      </c>
      <c r="T1628" s="15">
        <f t="shared" si="155"/>
        <v>41609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4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</v>
      </c>
      <c r="T1629" s="15">
        <f t="shared" si="155"/>
        <v>41239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4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</v>
      </c>
      <c r="T1630" s="15">
        <f t="shared" si="155"/>
        <v>41807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4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</v>
      </c>
      <c r="T1631" s="15">
        <f t="shared" si="155"/>
        <v>41690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4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</v>
      </c>
      <c r="T1632" s="15">
        <f t="shared" si="155"/>
        <v>40970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4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</v>
      </c>
      <c r="T1633" s="15">
        <f t="shared" si="155"/>
        <v>41194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</v>
      </c>
      <c r="T1634" s="15">
        <f t="shared" si="155"/>
        <v>40810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4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</v>
      </c>
      <c r="T1635" s="15">
        <f t="shared" si="155"/>
        <v>40924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4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</v>
      </c>
      <c r="T1636" s="15">
        <f t="shared" si="155"/>
        <v>40696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4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</v>
      </c>
      <c r="T1637" s="15">
        <f t="shared" si="155"/>
        <v>42562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4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</v>
      </c>
      <c r="T1638" s="15">
        <f t="shared" si="155"/>
        <v>40706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4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</v>
      </c>
      <c r="T1639" s="15">
        <f t="shared" si="155"/>
        <v>40178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4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</v>
      </c>
      <c r="T1640" s="15">
        <f t="shared" si="155"/>
        <v>41333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4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</v>
      </c>
      <c r="T1641" s="15">
        <f t="shared" si="155"/>
        <v>40971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4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</v>
      </c>
      <c r="T1642" s="15">
        <f t="shared" si="155"/>
        <v>40393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4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</v>
      </c>
      <c r="T1643" s="15">
        <f t="shared" si="155"/>
        <v>41992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</v>
      </c>
      <c r="T1644" s="15">
        <f t="shared" si="155"/>
        <v>40708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4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</v>
      </c>
      <c r="T1645" s="15">
        <f t="shared" si="155"/>
        <v>41176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4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</v>
      </c>
      <c r="T1646" s="15">
        <f t="shared" si="155"/>
        <v>41235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4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</v>
      </c>
      <c r="T1647" s="15">
        <f t="shared" si="155"/>
        <v>41535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4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</v>
      </c>
      <c r="T1648" s="15">
        <f t="shared" si="155"/>
        <v>41865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4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</v>
      </c>
      <c r="T1649" s="15">
        <f t="shared" si="155"/>
        <v>41069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4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</v>
      </c>
      <c r="T1650" s="15">
        <f t="shared" si="155"/>
        <v>40622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4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</v>
      </c>
      <c r="T1651" s="15">
        <f t="shared" si="155"/>
        <v>41782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4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</v>
      </c>
      <c r="T1652" s="15">
        <f t="shared" si="155"/>
        <v>41556</v>
      </c>
    </row>
    <row r="1653" spans="1:20" ht="45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4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</v>
      </c>
      <c r="T1653" s="15">
        <f t="shared" si="155"/>
        <v>40659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</v>
      </c>
      <c r="T1654" s="15">
        <f t="shared" si="155"/>
        <v>41602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4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</v>
      </c>
      <c r="T1655" s="15">
        <f t="shared" si="155"/>
        <v>40657</v>
      </c>
    </row>
    <row r="1656" spans="1:20" ht="45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4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</v>
      </c>
      <c r="T1656" s="15">
        <f t="shared" si="155"/>
        <v>41017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4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</v>
      </c>
      <c r="T1657" s="15">
        <f t="shared" si="155"/>
        <v>41004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4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</v>
      </c>
      <c r="T1658" s="15">
        <f t="shared" si="155"/>
        <v>41256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4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</v>
      </c>
      <c r="T1659" s="15">
        <f t="shared" si="155"/>
        <v>41053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4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</v>
      </c>
      <c r="T1660" s="15">
        <f t="shared" si="155"/>
        <v>41261</v>
      </c>
    </row>
    <row r="1661" spans="1:20" ht="45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4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</v>
      </c>
      <c r="T1661" s="15">
        <f t="shared" si="155"/>
        <v>41625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4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</v>
      </c>
      <c r="T1662" s="15">
        <f t="shared" si="155"/>
        <v>42490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4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</v>
      </c>
      <c r="T1663" s="15">
        <f t="shared" si="155"/>
        <v>42386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</v>
      </c>
      <c r="T1664" s="15">
        <f t="shared" si="155"/>
        <v>40908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4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</v>
      </c>
      <c r="T1665" s="15">
        <f t="shared" si="155"/>
        <v>42036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4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</v>
      </c>
      <c r="T1666" s="15">
        <f t="shared" si="155"/>
        <v>40984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4">
        <f t="shared" ref="P1667:P1730" si="157">E1667/L1667</f>
        <v>44.956989247311824</v>
      </c>
      <c r="Q1667" t="str">
        <f t="shared" ref="Q1667:Q1730" si="158">MID(N1667,1,FIND("/",N1667)-1)</f>
        <v>music</v>
      </c>
      <c r="R1667" t="str">
        <f t="shared" ref="R1667:R1730" si="159">MID(N1667,FIND("/",N1667)+1,LEN(N1667)-FIND("/",N1667))</f>
        <v>pop</v>
      </c>
      <c r="S1667" s="15">
        <f t="shared" ref="S1667:S1730" si="160">INT(((J1667/60)/60)/24)+DATE(1970,1,1)</f>
        <v>40564</v>
      </c>
      <c r="T1667" s="15">
        <f t="shared" ref="T1667:T1730" si="161">INT(((I1667/60)/60)/24)+DATE(1970,1,1)</f>
        <v>40596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4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</v>
      </c>
      <c r="T1668" s="15">
        <f t="shared" si="161"/>
        <v>41361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4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</v>
      </c>
      <c r="T1669" s="15">
        <f t="shared" si="161"/>
        <v>41709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4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</v>
      </c>
      <c r="T1670" s="15">
        <f t="shared" si="161"/>
        <v>40875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4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</v>
      </c>
      <c r="T1671" s="15">
        <f t="shared" si="161"/>
        <v>42521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4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</v>
      </c>
      <c r="T1672" s="15">
        <f t="shared" si="161"/>
        <v>40364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4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</v>
      </c>
      <c r="T1673" s="15">
        <f t="shared" si="161"/>
        <v>42583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</v>
      </c>
      <c r="T1674" s="15">
        <f t="shared" si="161"/>
        <v>41064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4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</v>
      </c>
      <c r="T1675" s="15">
        <f t="shared" si="161"/>
        <v>42069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4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</v>
      </c>
      <c r="T1676" s="15">
        <f t="shared" si="161"/>
        <v>42600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4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</v>
      </c>
      <c r="T1677" s="15">
        <f t="shared" si="161"/>
        <v>40832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4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</v>
      </c>
      <c r="T1678" s="15">
        <f t="shared" si="161"/>
        <v>41020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4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</v>
      </c>
      <c r="T1679" s="15">
        <f t="shared" si="161"/>
        <v>42476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4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</v>
      </c>
      <c r="T1680" s="15">
        <f t="shared" si="161"/>
        <v>41676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4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</v>
      </c>
      <c r="T1681" s="15">
        <f t="shared" si="161"/>
        <v>40746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4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</v>
      </c>
      <c r="T1682" s="15">
        <f t="shared" si="161"/>
        <v>41832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4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</v>
      </c>
      <c r="T1683" s="15">
        <f t="shared" si="161"/>
        <v>42823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</v>
      </c>
      <c r="T1684" s="15">
        <f t="shared" si="161"/>
        <v>42839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4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</v>
      </c>
      <c r="T1685" s="15">
        <f t="shared" si="161"/>
        <v>42832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4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</v>
      </c>
      <c r="T1686" s="15">
        <f t="shared" si="161"/>
        <v>42811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4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</v>
      </c>
      <c r="T1687" s="15">
        <f t="shared" si="161"/>
        <v>42818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4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</v>
      </c>
      <c r="T1688" s="15">
        <f t="shared" si="161"/>
        <v>42852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4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</v>
      </c>
      <c r="T1689" s="15">
        <f t="shared" si="161"/>
        <v>42835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4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</v>
      </c>
      <c r="T1690" s="15">
        <f t="shared" si="161"/>
        <v>42834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4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</v>
      </c>
      <c r="T1691" s="15">
        <f t="shared" si="161"/>
        <v>42810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4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</v>
      </c>
      <c r="T1692" s="15">
        <f t="shared" si="161"/>
        <v>42831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4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</v>
      </c>
      <c r="T1693" s="15">
        <f t="shared" si="161"/>
        <v>42828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</v>
      </c>
      <c r="T1694" s="15">
        <f t="shared" si="161"/>
        <v>42820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4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</v>
      </c>
      <c r="T1695" s="15">
        <f t="shared" si="161"/>
        <v>42834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4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</v>
      </c>
      <c r="T1696" s="15">
        <f t="shared" si="161"/>
        <v>42821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4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</v>
      </c>
      <c r="T1697" s="15">
        <f t="shared" si="161"/>
        <v>42835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4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</v>
      </c>
      <c r="T1698" s="15">
        <f t="shared" si="161"/>
        <v>42826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4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</v>
      </c>
      <c r="T1699" s="15">
        <f t="shared" si="161"/>
        <v>42834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4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</v>
      </c>
      <c r="T1700" s="15">
        <f t="shared" si="161"/>
        <v>42820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4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</v>
      </c>
      <c r="T1701" s="15">
        <f t="shared" si="161"/>
        <v>42836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4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</v>
      </c>
      <c r="T1702" s="15">
        <f t="shared" si="161"/>
        <v>42826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4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</v>
      </c>
      <c r="T1703" s="15">
        <f t="shared" si="161"/>
        <v>42019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4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</v>
      </c>
      <c r="T1704" s="15">
        <f t="shared" si="161"/>
        <v>42093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4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</v>
      </c>
      <c r="T1705" s="15">
        <f t="shared" si="161"/>
        <v>42247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4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</v>
      </c>
      <c r="T1706" s="15">
        <f t="shared" si="161"/>
        <v>42051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4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</v>
      </c>
      <c r="T1707" s="15">
        <f t="shared" si="161"/>
        <v>42256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4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</v>
      </c>
      <c r="T1708" s="15">
        <f t="shared" si="161"/>
        <v>42239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4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</v>
      </c>
      <c r="T1709" s="15">
        <f t="shared" si="161"/>
        <v>42457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4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</v>
      </c>
      <c r="T1710" s="15">
        <f t="shared" si="161"/>
        <v>42491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4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</v>
      </c>
      <c r="T1711" s="15">
        <f t="shared" si="161"/>
        <v>41882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4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</v>
      </c>
      <c r="T1712" s="15">
        <f t="shared" si="161"/>
        <v>42387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4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</v>
      </c>
      <c r="T1713" s="15">
        <f t="shared" si="161"/>
        <v>41883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</v>
      </c>
      <c r="T1714" s="15">
        <f t="shared" si="161"/>
        <v>42185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4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</v>
      </c>
      <c r="T1715" s="15">
        <f t="shared" si="161"/>
        <v>41917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4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</v>
      </c>
      <c r="T1716" s="15">
        <f t="shared" si="161"/>
        <v>42125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4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</v>
      </c>
      <c r="T1717" s="15">
        <f t="shared" si="161"/>
        <v>42094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4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</v>
      </c>
      <c r="T1718" s="15">
        <f t="shared" si="161"/>
        <v>42713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4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</v>
      </c>
      <c r="T1719" s="15">
        <f t="shared" si="161"/>
        <v>42481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4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</v>
      </c>
      <c r="T1720" s="15">
        <f t="shared" si="161"/>
        <v>42504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4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</v>
      </c>
      <c r="T1721" s="15">
        <f t="shared" si="161"/>
        <v>41899</v>
      </c>
    </row>
    <row r="1722" spans="1:20" ht="45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4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</v>
      </c>
      <c r="T1722" s="15">
        <f t="shared" si="161"/>
        <v>41952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4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</v>
      </c>
      <c r="T1723" s="15">
        <f t="shared" si="161"/>
        <v>42349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4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</v>
      </c>
      <c r="T1724" s="15">
        <f t="shared" si="161"/>
        <v>42463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4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</v>
      </c>
      <c r="T1725" s="15">
        <f t="shared" si="161"/>
        <v>42186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4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</v>
      </c>
      <c r="T1726" s="15">
        <f t="shared" si="161"/>
        <v>41942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4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</v>
      </c>
      <c r="T1727" s="15">
        <f t="shared" si="161"/>
        <v>41875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4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</v>
      </c>
      <c r="T1728" s="15">
        <f t="shared" si="161"/>
        <v>41817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4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</v>
      </c>
      <c r="T1729" s="15">
        <f t="shared" si="161"/>
        <v>42099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4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</v>
      </c>
      <c r="T1730" s="15">
        <f t="shared" si="161"/>
        <v>42298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4" t="e">
        <f t="shared" ref="P1731:P1794" si="163">E1731/L1731</f>
        <v>#DIV/0!</v>
      </c>
      <c r="Q1731" t="str">
        <f t="shared" ref="Q1731:Q1794" si="164">MID(N1731,1,FIND("/",N1731)-1)</f>
        <v>music</v>
      </c>
      <c r="R1731" t="str">
        <f t="shared" ref="R1731:R1794" si="165">MID(N1731,FIND("/",N1731)+1,LEN(N1731)-FIND("/",N1731))</f>
        <v>faith</v>
      </c>
      <c r="S1731" s="15">
        <f t="shared" ref="S1731:S1794" si="166">INT(((J1731/60)/60)/24)+DATE(1970,1,1)</f>
        <v>42471</v>
      </c>
      <c r="T1731" s="15">
        <f t="shared" ref="T1731:T1794" si="167">INT(((I1731/60)/60)/24)+DATE(1970,1,1)</f>
        <v>42531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4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</v>
      </c>
      <c r="T1732" s="15">
        <f t="shared" si="167"/>
        <v>42302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4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</v>
      </c>
      <c r="T1733" s="15">
        <f t="shared" si="167"/>
        <v>42166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</v>
      </c>
      <c r="T1734" s="15">
        <f t="shared" si="167"/>
        <v>42385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4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</v>
      </c>
      <c r="T1735" s="15">
        <f t="shared" si="167"/>
        <v>42626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4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</v>
      </c>
      <c r="T1736" s="15">
        <f t="shared" si="167"/>
        <v>42132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4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</v>
      </c>
      <c r="T1737" s="15">
        <f t="shared" si="167"/>
        <v>42589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4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</v>
      </c>
      <c r="T1738" s="15">
        <f t="shared" si="167"/>
        <v>42316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4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</v>
      </c>
      <c r="T1739" s="15">
        <f t="shared" si="167"/>
        <v>42205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4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</v>
      </c>
      <c r="T1740" s="15">
        <f t="shared" si="167"/>
        <v>41914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4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</v>
      </c>
      <c r="T1741" s="15">
        <f t="shared" si="167"/>
        <v>42494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4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</v>
      </c>
      <c r="T1742" s="15">
        <f t="shared" si="167"/>
        <v>42201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4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</v>
      </c>
      <c r="T1743" s="15">
        <f t="shared" si="167"/>
        <v>42165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</v>
      </c>
      <c r="T1744" s="15">
        <f t="shared" si="167"/>
        <v>42742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4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</v>
      </c>
      <c r="T1745" s="15">
        <f t="shared" si="167"/>
        <v>42609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4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</v>
      </c>
      <c r="T1746" s="15">
        <f t="shared" si="167"/>
        <v>42071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4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</v>
      </c>
      <c r="T1747" s="15">
        <f t="shared" si="167"/>
        <v>42726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4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</v>
      </c>
      <c r="T1748" s="15">
        <f t="shared" si="167"/>
        <v>42698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4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</v>
      </c>
      <c r="T1749" s="15">
        <f t="shared" si="167"/>
        <v>42321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4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</v>
      </c>
      <c r="T1750" s="15">
        <f t="shared" si="167"/>
        <v>42249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4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</v>
      </c>
      <c r="T1751" s="15">
        <f t="shared" si="167"/>
        <v>42795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4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</v>
      </c>
      <c r="T1752" s="15">
        <f t="shared" si="167"/>
        <v>42479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4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</v>
      </c>
      <c r="T1753" s="15">
        <f t="shared" si="167"/>
        <v>42082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</v>
      </c>
      <c r="T1754" s="15">
        <f t="shared" si="167"/>
        <v>42657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4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</v>
      </c>
      <c r="T1755" s="15">
        <f t="shared" si="167"/>
        <v>42450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4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</v>
      </c>
      <c r="T1756" s="15">
        <f t="shared" si="167"/>
        <v>42097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4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</v>
      </c>
      <c r="T1757" s="15">
        <f t="shared" si="167"/>
        <v>42282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4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</v>
      </c>
      <c r="T1758" s="15">
        <f t="shared" si="167"/>
        <v>42611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4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</v>
      </c>
      <c r="T1759" s="15">
        <f t="shared" si="167"/>
        <v>42763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4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</v>
      </c>
      <c r="T1760" s="15">
        <f t="shared" si="167"/>
        <v>42565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4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</v>
      </c>
      <c r="T1761" s="15">
        <f t="shared" si="167"/>
        <v>42088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4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</v>
      </c>
      <c r="T1762" s="15">
        <f t="shared" si="167"/>
        <v>42425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4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</v>
      </c>
      <c r="T1763" s="15">
        <f t="shared" si="167"/>
        <v>42259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</v>
      </c>
      <c r="T1764" s="15">
        <f t="shared" si="167"/>
        <v>42440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4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</v>
      </c>
      <c r="T1765" s="15">
        <f t="shared" si="167"/>
        <v>42666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4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</v>
      </c>
      <c r="T1766" s="15">
        <f t="shared" si="167"/>
        <v>41854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4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</v>
      </c>
      <c r="T1767" s="15">
        <f t="shared" si="167"/>
        <v>41864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</v>
      </c>
      <c r="T1768" s="15">
        <f t="shared" si="167"/>
        <v>41876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4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</v>
      </c>
      <c r="T1769" s="15">
        <f t="shared" si="167"/>
        <v>41854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4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</v>
      </c>
      <c r="T1770" s="15">
        <f t="shared" si="167"/>
        <v>41909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4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</v>
      </c>
      <c r="T1771" s="15">
        <f t="shared" si="167"/>
        <v>42017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4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</v>
      </c>
      <c r="T1772" s="15">
        <f t="shared" si="167"/>
        <v>41926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4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</v>
      </c>
      <c r="T1773" s="15">
        <f t="shared" si="167"/>
        <v>41935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</v>
      </c>
      <c r="T1774" s="15">
        <f t="shared" si="167"/>
        <v>41826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4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</v>
      </c>
      <c r="T1775" s="15">
        <f t="shared" si="167"/>
        <v>42023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4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</v>
      </c>
      <c r="T1776" s="15">
        <f t="shared" si="167"/>
        <v>41972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4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</v>
      </c>
      <c r="T1777" s="15">
        <f t="shared" si="167"/>
        <v>41936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4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</v>
      </c>
      <c r="T1778" s="15">
        <f t="shared" si="167"/>
        <v>41941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4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</v>
      </c>
      <c r="T1779" s="15">
        <f t="shared" si="167"/>
        <v>42055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4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</v>
      </c>
      <c r="T1780" s="15">
        <f t="shared" si="167"/>
        <v>42090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4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</v>
      </c>
      <c r="T1781" s="15">
        <f t="shared" si="167"/>
        <v>42615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4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</v>
      </c>
      <c r="T1782" s="15">
        <f t="shared" si="167"/>
        <v>42553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4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</v>
      </c>
      <c r="T1783" s="15">
        <f t="shared" si="167"/>
        <v>42628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</v>
      </c>
      <c r="T1784" s="15">
        <f t="shared" si="167"/>
        <v>42421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4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</v>
      </c>
      <c r="T1785" s="15">
        <f t="shared" si="167"/>
        <v>42145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4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</v>
      </c>
      <c r="T1786" s="15">
        <f t="shared" si="167"/>
        <v>42035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4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</v>
      </c>
      <c r="T1787" s="15">
        <f t="shared" si="167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4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</v>
      </c>
      <c r="T1788" s="15">
        <f t="shared" si="167"/>
        <v>41988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4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</v>
      </c>
      <c r="T1789" s="15">
        <f t="shared" si="167"/>
        <v>42098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4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</v>
      </c>
      <c r="T1790" s="15">
        <f t="shared" si="167"/>
        <v>41943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4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</v>
      </c>
      <c r="T1791" s="15">
        <f t="shared" si="167"/>
        <v>42016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4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</v>
      </c>
      <c r="T1792" s="15">
        <f t="shared" si="167"/>
        <v>42040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4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</v>
      </c>
      <c r="T1793" s="15">
        <f t="shared" si="167"/>
        <v>42033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</v>
      </c>
      <c r="T1794" s="15">
        <f t="shared" si="167"/>
        <v>42226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4">
        <f t="shared" ref="P1795:P1858" si="169">E1795/L1795</f>
        <v>20</v>
      </c>
      <c r="Q1795" t="str">
        <f t="shared" ref="Q1795:Q1858" si="170">MID(N1795,1,FIND("/",N1795)-1)</f>
        <v>photography</v>
      </c>
      <c r="R1795" t="str">
        <f t="shared" ref="R1795:R1858" si="171">MID(N1795,FIND("/",N1795)+1,LEN(N1795)-FIND("/",N1795))</f>
        <v>photobooks</v>
      </c>
      <c r="S1795" s="15">
        <f t="shared" ref="S1795:S1858" si="172">INT(((J1795/60)/60)/24)+DATE(1970,1,1)</f>
        <v>41940</v>
      </c>
      <c r="T1795" s="15">
        <f t="shared" ref="T1795:T1858" si="173">INT(((I1795/60)/60)/24)+DATE(1970,1,1)</f>
        <v>41970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4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</v>
      </c>
      <c r="T1796" s="15">
        <f t="shared" si="173"/>
        <v>42046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4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</v>
      </c>
      <c r="T1797" s="15">
        <f t="shared" si="173"/>
        <v>42657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4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</v>
      </c>
      <c r="T1798" s="15">
        <f t="shared" si="173"/>
        <v>42575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4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</v>
      </c>
      <c r="T1799" s="15">
        <f t="shared" si="173"/>
        <v>42719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4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</v>
      </c>
      <c r="T1800" s="15">
        <f t="shared" si="173"/>
        <v>42404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4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</v>
      </c>
      <c r="T1801" s="15">
        <f t="shared" si="173"/>
        <v>41954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4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</v>
      </c>
      <c r="T1802" s="15">
        <f t="shared" si="173"/>
        <v>42653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4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</v>
      </c>
      <c r="T1803" s="15">
        <f t="shared" si="173"/>
        <v>42353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</v>
      </c>
      <c r="T1804" s="15">
        <f t="shared" si="173"/>
        <v>42182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4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</v>
      </c>
      <c r="T1805" s="15">
        <f t="shared" si="173"/>
        <v>42049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4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</v>
      </c>
      <c r="T1806" s="15">
        <f t="shared" si="173"/>
        <v>42322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4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</v>
      </c>
      <c r="T1807" s="15">
        <f t="shared" si="173"/>
        <v>42279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4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</v>
      </c>
      <c r="T1808" s="15">
        <f t="shared" si="173"/>
        <v>41912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4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</v>
      </c>
      <c r="T1809" s="15">
        <f t="shared" si="173"/>
        <v>41910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4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</v>
      </c>
      <c r="T1810" s="15">
        <f t="shared" si="173"/>
        <v>42777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4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</v>
      </c>
      <c r="T1811" s="15">
        <f t="shared" si="173"/>
        <v>42064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4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</v>
      </c>
      <c r="T1812" s="15">
        <f t="shared" si="173"/>
        <v>41872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4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</v>
      </c>
      <c r="T1813" s="15">
        <f t="shared" si="173"/>
        <v>41936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</v>
      </c>
      <c r="T1814" s="15">
        <f t="shared" si="173"/>
        <v>42554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</v>
      </c>
      <c r="T1815" s="15">
        <f t="shared" si="173"/>
        <v>41859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4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</v>
      </c>
      <c r="T1816" s="15">
        <f t="shared" si="173"/>
        <v>42063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</v>
      </c>
      <c r="T1817" s="15">
        <f t="shared" si="173"/>
        <v>42186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4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</v>
      </c>
      <c r="T1818" s="15">
        <f t="shared" si="173"/>
        <v>42576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4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</v>
      </c>
      <c r="T1819" s="15">
        <f t="shared" si="173"/>
        <v>42765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</v>
      </c>
      <c r="T1820" s="15">
        <f t="shared" si="173"/>
        <v>42097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4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</v>
      </c>
      <c r="T1821" s="15">
        <f t="shared" si="173"/>
        <v>41850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4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</v>
      </c>
      <c r="T1822" s="15">
        <f t="shared" si="173"/>
        <v>42095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4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</v>
      </c>
      <c r="T1823" s="15">
        <f t="shared" si="173"/>
        <v>40971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</v>
      </c>
      <c r="T1824" s="15">
        <f t="shared" si="173"/>
        <v>41670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4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</v>
      </c>
      <c r="T1825" s="15">
        <f t="shared" si="173"/>
        <v>41206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4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</v>
      </c>
      <c r="T1826" s="15">
        <f t="shared" si="173"/>
        <v>41647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4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</v>
      </c>
      <c r="T1827" s="15">
        <f t="shared" si="173"/>
        <v>41466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4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</v>
      </c>
      <c r="T1828" s="15">
        <f t="shared" si="173"/>
        <v>41687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4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</v>
      </c>
      <c r="T1829" s="15">
        <f t="shared" si="173"/>
        <v>40605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4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</v>
      </c>
      <c r="T1830" s="15">
        <f t="shared" si="173"/>
        <v>41768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4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</v>
      </c>
      <c r="T1831" s="15">
        <f t="shared" si="173"/>
        <v>40564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4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</v>
      </c>
      <c r="T1832" s="15">
        <f t="shared" si="173"/>
        <v>41694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4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</v>
      </c>
      <c r="T1833" s="15">
        <f t="shared" si="173"/>
        <v>41041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4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</v>
      </c>
      <c r="T1834" s="15">
        <f t="shared" si="173"/>
        <v>40606</v>
      </c>
    </row>
    <row r="1835" spans="1:20" ht="45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4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</v>
      </c>
      <c r="T1835" s="15">
        <f t="shared" si="173"/>
        <v>41335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4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</v>
      </c>
      <c r="T1836" s="15">
        <f t="shared" si="173"/>
        <v>42028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4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</v>
      </c>
      <c r="T1837" s="15">
        <f t="shared" si="173"/>
        <v>42460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4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</v>
      </c>
      <c r="T1838" s="15">
        <f t="shared" si="173"/>
        <v>41322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4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</v>
      </c>
      <c r="T1839" s="15">
        <f t="shared" si="173"/>
        <v>40986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4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</v>
      </c>
      <c r="T1840" s="15">
        <f t="shared" si="173"/>
        <v>40817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4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</v>
      </c>
      <c r="T1841" s="15">
        <f t="shared" si="173"/>
        <v>42644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4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</v>
      </c>
      <c r="T1842" s="15">
        <f t="shared" si="173"/>
        <v>41401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4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</v>
      </c>
      <c r="T1843" s="15">
        <f t="shared" si="173"/>
        <v>41779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</v>
      </c>
      <c r="T1844" s="15">
        <f t="shared" si="173"/>
        <v>42065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4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</v>
      </c>
      <c r="T1845" s="15">
        <f t="shared" si="173"/>
        <v>40594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4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</v>
      </c>
      <c r="T1846" s="15">
        <f t="shared" si="173"/>
        <v>40705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4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</v>
      </c>
      <c r="T1847" s="15">
        <f t="shared" si="173"/>
        <v>42538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4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</v>
      </c>
      <c r="T1848" s="15">
        <f t="shared" si="173"/>
        <v>41258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4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</v>
      </c>
      <c r="T1849" s="15">
        <f t="shared" si="173"/>
        <v>42115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4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</v>
      </c>
      <c r="T1850" s="15">
        <f t="shared" si="173"/>
        <v>40755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4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</v>
      </c>
      <c r="T1851" s="15">
        <f t="shared" si="173"/>
        <v>41199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4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</v>
      </c>
      <c r="T1852" s="15">
        <f t="shared" si="173"/>
        <v>41830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4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</v>
      </c>
      <c r="T1853" s="15">
        <f t="shared" si="173"/>
        <v>41848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</v>
      </c>
      <c r="T1854" s="15">
        <f t="shared" si="173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4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</v>
      </c>
      <c r="T1855" s="15">
        <f t="shared" si="173"/>
        <v>41227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4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</v>
      </c>
      <c r="T1856" s="15">
        <f t="shared" si="173"/>
        <v>41418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4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</v>
      </c>
      <c r="T1857" s="15">
        <f t="shared" si="173"/>
        <v>41645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4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</v>
      </c>
      <c r="T1858" s="15">
        <f t="shared" si="173"/>
        <v>41838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4">
        <f t="shared" ref="P1859:P1922" si="175">E1859/L1859</f>
        <v>136.36363636363637</v>
      </c>
      <c r="Q1859" t="str">
        <f t="shared" ref="Q1859:Q1922" si="176">MID(N1859,1,FIND("/",N1859)-1)</f>
        <v>music</v>
      </c>
      <c r="R1859" t="str">
        <f t="shared" ref="R1859:R1922" si="177">MID(N1859,FIND("/",N1859)+1,LEN(N1859)-FIND("/",N1859))</f>
        <v>rock</v>
      </c>
      <c r="S1859" s="15">
        <f t="shared" ref="S1859:S1922" si="178">INT(((J1859/60)/60)/24)+DATE(1970,1,1)</f>
        <v>41864</v>
      </c>
      <c r="T1859" s="15">
        <f t="shared" ref="T1859:T1922" si="179">INT(((I1859/60)/60)/24)+DATE(1970,1,1)</f>
        <v>41894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4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</v>
      </c>
      <c r="T1860" s="15">
        <f t="shared" si="179"/>
        <v>40893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4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</v>
      </c>
      <c r="T1861" s="15">
        <f t="shared" si="179"/>
        <v>40808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4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</v>
      </c>
      <c r="T1862" s="15">
        <f t="shared" si="179"/>
        <v>41676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4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</v>
      </c>
      <c r="T1863" s="15">
        <f t="shared" si="179"/>
        <v>42030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</v>
      </c>
      <c r="T1864" s="15">
        <f t="shared" si="179"/>
        <v>42802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4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</v>
      </c>
      <c r="T1865" s="15">
        <f t="shared" si="179"/>
        <v>41802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4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</v>
      </c>
      <c r="T1866" s="15">
        <f t="shared" si="179"/>
        <v>41763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4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</v>
      </c>
      <c r="T1867" s="15">
        <f t="shared" si="179"/>
        <v>42680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4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</v>
      </c>
      <c r="T1868" s="15">
        <f t="shared" si="179"/>
        <v>42795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4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</v>
      </c>
      <c r="T1869" s="15">
        <f t="shared" si="179"/>
        <v>42679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4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</v>
      </c>
      <c r="T1870" s="15">
        <f t="shared" si="179"/>
        <v>42353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4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</v>
      </c>
      <c r="T1871" s="15">
        <f t="shared" si="179"/>
        <v>42739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4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</v>
      </c>
      <c r="T1872" s="15">
        <f t="shared" si="179"/>
        <v>42400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4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</v>
      </c>
      <c r="T1873" s="15">
        <f t="shared" si="179"/>
        <v>41963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</v>
      </c>
      <c r="T1874" s="15">
        <f t="shared" si="179"/>
        <v>42185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4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</v>
      </c>
      <c r="T1875" s="15">
        <f t="shared" si="179"/>
        <v>42193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4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</v>
      </c>
      <c r="T1876" s="15">
        <f t="shared" si="179"/>
        <v>42549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4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</v>
      </c>
      <c r="T1877" s="15">
        <f t="shared" si="179"/>
        <v>42588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4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</v>
      </c>
      <c r="T1878" s="15">
        <f t="shared" si="179"/>
        <v>41806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4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</v>
      </c>
      <c r="T1879" s="15">
        <f t="shared" si="179"/>
        <v>42064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4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</v>
      </c>
      <c r="T1880" s="15">
        <f t="shared" si="179"/>
        <v>41803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4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</v>
      </c>
      <c r="T1881" s="15">
        <f t="shared" si="179"/>
        <v>42443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4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</v>
      </c>
      <c r="T1882" s="15">
        <f t="shared" si="179"/>
        <v>42459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4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</v>
      </c>
      <c r="T1883" s="15">
        <f t="shared" si="179"/>
        <v>42073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</v>
      </c>
      <c r="T1884" s="15">
        <f t="shared" si="179"/>
        <v>41100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4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</v>
      </c>
      <c r="T1885" s="15">
        <f t="shared" si="179"/>
        <v>41007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4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</v>
      </c>
      <c r="T1886" s="15">
        <f t="shared" si="179"/>
        <v>41240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4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</v>
      </c>
      <c r="T1887" s="15">
        <f t="shared" si="179"/>
        <v>41131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4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</v>
      </c>
      <c r="T1888" s="15">
        <f t="shared" si="179"/>
        <v>41955</v>
      </c>
    </row>
    <row r="1889" spans="1:20" ht="45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4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</v>
      </c>
      <c r="T1889" s="15">
        <f t="shared" si="179"/>
        <v>42341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4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</v>
      </c>
      <c r="T1890" s="15">
        <f t="shared" si="179"/>
        <v>40330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4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</v>
      </c>
      <c r="T1891" s="15">
        <f t="shared" si="179"/>
        <v>41344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4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</v>
      </c>
      <c r="T1892" s="15">
        <f t="shared" si="179"/>
        <v>41258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4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</v>
      </c>
      <c r="T1893" s="15">
        <f t="shared" si="179"/>
        <v>40381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</v>
      </c>
      <c r="T1894" s="15">
        <f t="shared" si="179"/>
        <v>40701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4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</v>
      </c>
      <c r="T1895" s="15">
        <f t="shared" si="179"/>
        <v>40649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4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</v>
      </c>
      <c r="T1896" s="15">
        <f t="shared" si="179"/>
        <v>40951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4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</v>
      </c>
      <c r="T1897" s="15">
        <f t="shared" si="179"/>
        <v>42297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4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</v>
      </c>
      <c r="T1898" s="15">
        <f t="shared" si="179"/>
        <v>41011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4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</v>
      </c>
      <c r="T1899" s="15">
        <f t="shared" si="179"/>
        <v>41702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4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</v>
      </c>
      <c r="T1900" s="15">
        <f t="shared" si="179"/>
        <v>42401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4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</v>
      </c>
      <c r="T1901" s="15">
        <f t="shared" si="179"/>
        <v>42088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4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</v>
      </c>
      <c r="T1902" s="15">
        <f t="shared" si="179"/>
        <v>41188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4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</v>
      </c>
      <c r="T1903" s="15">
        <f t="shared" si="179"/>
        <v>42146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</v>
      </c>
      <c r="T1904" s="15">
        <f t="shared" si="179"/>
        <v>42067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4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</v>
      </c>
      <c r="T1905" s="15">
        <f t="shared" si="179"/>
        <v>42762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4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</v>
      </c>
      <c r="T1906" s="15">
        <f t="shared" si="179"/>
        <v>42371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4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</v>
      </c>
      <c r="T1907" s="15">
        <f t="shared" si="179"/>
        <v>41889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4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</v>
      </c>
      <c r="T1908" s="15">
        <f t="shared" si="179"/>
        <v>42544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4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</v>
      </c>
      <c r="T1909" s="15">
        <f t="shared" si="179"/>
        <v>41782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4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</v>
      </c>
      <c r="T1910" s="15">
        <f t="shared" si="179"/>
        <v>42733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4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</v>
      </c>
      <c r="T1911" s="15">
        <f t="shared" si="179"/>
        <v>41935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4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</v>
      </c>
      <c r="T1912" s="15">
        <f t="shared" si="179"/>
        <v>42308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4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</v>
      </c>
      <c r="T1913" s="15">
        <f t="shared" si="179"/>
        <v>41860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</v>
      </c>
      <c r="T1914" s="15">
        <f t="shared" si="179"/>
        <v>42159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4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</v>
      </c>
      <c r="T1915" s="15">
        <f t="shared" si="179"/>
        <v>41920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4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</v>
      </c>
      <c r="T1916" s="15">
        <f t="shared" si="179"/>
        <v>41944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4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</v>
      </c>
      <c r="T1917" s="15">
        <f t="shared" si="179"/>
        <v>41884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4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</v>
      </c>
      <c r="T1918" s="15">
        <f t="shared" si="179"/>
        <v>42681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4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</v>
      </c>
      <c r="T1919" s="15">
        <f t="shared" si="179"/>
        <v>42776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4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</v>
      </c>
      <c r="T1920" s="15">
        <f t="shared" si="179"/>
        <v>41863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4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</v>
      </c>
      <c r="T1921" s="15">
        <f t="shared" si="179"/>
        <v>42143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4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</v>
      </c>
      <c r="T1922" s="15">
        <f t="shared" si="179"/>
        <v>42298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4">
        <f t="shared" ref="P1923:P1986" si="181">E1923/L1923</f>
        <v>54</v>
      </c>
      <c r="Q1923" t="str">
        <f t="shared" ref="Q1923:Q1986" si="182">MID(N1923,1,FIND("/",N1923)-1)</f>
        <v>music</v>
      </c>
      <c r="R1923" t="str">
        <f t="shared" ref="R1923:R1986" si="183">MID(N1923,FIND("/",N1923)+1,LEN(N1923)-FIND("/",N1923))</f>
        <v>indie rock</v>
      </c>
      <c r="S1923" s="15">
        <f t="shared" ref="S1923:S1986" si="184">INT(((J1923/60)/60)/24)+DATE(1970,1,1)</f>
        <v>41074</v>
      </c>
      <c r="T1923" s="15">
        <f t="shared" ref="T1923:T1986" si="185">INT(((I1923/60)/60)/24)+DATE(1970,1,1)</f>
        <v>41104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</v>
      </c>
      <c r="T1924" s="15">
        <f t="shared" si="185"/>
        <v>41620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4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</v>
      </c>
      <c r="T1925" s="15">
        <f t="shared" si="185"/>
        <v>40813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4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</v>
      </c>
      <c r="T1926" s="15">
        <f t="shared" si="185"/>
        <v>41654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4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</v>
      </c>
      <c r="T1927" s="15">
        <f t="shared" si="185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4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</v>
      </c>
      <c r="T1928" s="15">
        <f t="shared" si="185"/>
        <v>40484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4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</v>
      </c>
      <c r="T1929" s="15">
        <f t="shared" si="185"/>
        <v>40976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4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</v>
      </c>
      <c r="T1930" s="15">
        <f t="shared" si="185"/>
        <v>41401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4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</v>
      </c>
      <c r="T1931" s="15">
        <f t="shared" si="185"/>
        <v>40729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4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</v>
      </c>
      <c r="T1932" s="15">
        <f t="shared" si="185"/>
        <v>41462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4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</v>
      </c>
      <c r="T1933" s="15">
        <f t="shared" si="185"/>
        <v>41051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</v>
      </c>
      <c r="T1934" s="15">
        <f t="shared" si="185"/>
        <v>40932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4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</v>
      </c>
      <c r="T1935" s="15">
        <f t="shared" si="185"/>
        <v>41909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4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</v>
      </c>
      <c r="T1936" s="15">
        <f t="shared" si="185"/>
        <v>40902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4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</v>
      </c>
      <c r="T1937" s="15">
        <f t="shared" si="185"/>
        <v>41811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4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</v>
      </c>
      <c r="T1938" s="15">
        <f t="shared" si="185"/>
        <v>40883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4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</v>
      </c>
      <c r="T1939" s="15">
        <f t="shared" si="185"/>
        <v>41075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4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</v>
      </c>
      <c r="T1940" s="15">
        <f t="shared" si="185"/>
        <v>41457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4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</v>
      </c>
      <c r="T1941" s="15">
        <f t="shared" si="185"/>
        <v>41343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4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</v>
      </c>
      <c r="T1942" s="15">
        <f t="shared" si="185"/>
        <v>40709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4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</v>
      </c>
      <c r="T1943" s="15">
        <f t="shared" si="185"/>
        <v>41774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</v>
      </c>
      <c r="T1944" s="15">
        <f t="shared" si="185"/>
        <v>40728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4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</v>
      </c>
      <c r="T1945" s="15">
        <f t="shared" si="185"/>
        <v>42593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4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</v>
      </c>
      <c r="T1946" s="15">
        <f t="shared" si="185"/>
        <v>41760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4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</v>
      </c>
      <c r="T1947" s="15">
        <f t="shared" si="185"/>
        <v>42197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4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</v>
      </c>
      <c r="T1948" s="15">
        <f t="shared" si="185"/>
        <v>41749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4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</v>
      </c>
      <c r="T1949" s="15">
        <f t="shared" si="185"/>
        <v>40140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4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</v>
      </c>
      <c r="T1950" s="15">
        <f t="shared" si="185"/>
        <v>42527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4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</v>
      </c>
      <c r="T1951" s="15">
        <f t="shared" si="185"/>
        <v>41830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4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</v>
      </c>
      <c r="T1952" s="15">
        <f t="shared" si="185"/>
        <v>40655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4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</v>
      </c>
      <c r="T1953" s="15">
        <f t="shared" si="185"/>
        <v>42681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</v>
      </c>
      <c r="T1954" s="15">
        <f t="shared" si="185"/>
        <v>41563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4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</v>
      </c>
      <c r="T1955" s="15">
        <f t="shared" si="185"/>
        <v>40970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4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</v>
      </c>
      <c r="T1956" s="15">
        <f t="shared" si="185"/>
        <v>42441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4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</v>
      </c>
      <c r="T1957" s="15">
        <f t="shared" si="185"/>
        <v>41052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4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</v>
      </c>
      <c r="T1958" s="15">
        <f t="shared" si="185"/>
        <v>42112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4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</v>
      </c>
      <c r="T1959" s="15">
        <f t="shared" si="185"/>
        <v>41209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4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</v>
      </c>
      <c r="T1960" s="15">
        <f t="shared" si="185"/>
        <v>41356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4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</v>
      </c>
      <c r="T1961" s="15">
        <f t="shared" si="185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4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</v>
      </c>
      <c r="T1962" s="15">
        <f t="shared" si="185"/>
        <v>41994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4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</v>
      </c>
      <c r="T1963" s="15">
        <f t="shared" si="185"/>
        <v>41188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</v>
      </c>
      <c r="T1964" s="15">
        <f t="shared" si="185"/>
        <v>41772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4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</v>
      </c>
      <c r="T1965" s="15">
        <f t="shared" si="185"/>
        <v>41898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4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</v>
      </c>
      <c r="T1966" s="15">
        <f t="shared" si="185"/>
        <v>42482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4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</v>
      </c>
      <c r="T1967" s="15">
        <f t="shared" si="185"/>
        <v>40920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4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</v>
      </c>
      <c r="T1968" s="15">
        <f t="shared" si="185"/>
        <v>41865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4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</v>
      </c>
      <c r="T1969" s="15">
        <f t="shared" si="185"/>
        <v>41760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4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</v>
      </c>
      <c r="T1970" s="15">
        <f t="shared" si="185"/>
        <v>42707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4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</v>
      </c>
      <c r="T1971" s="15">
        <f t="shared" si="185"/>
        <v>42587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4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</v>
      </c>
      <c r="T1972" s="15">
        <f t="shared" si="185"/>
        <v>41384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4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</v>
      </c>
      <c r="T1973" s="15">
        <f t="shared" si="185"/>
        <v>41593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</v>
      </c>
      <c r="T1974" s="15">
        <f t="shared" si="185"/>
        <v>41231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4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</v>
      </c>
      <c r="T1975" s="15">
        <f t="shared" si="185"/>
        <v>42588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4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</v>
      </c>
      <c r="T1976" s="15">
        <f t="shared" si="185"/>
        <v>41505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4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</v>
      </c>
      <c r="T1977" s="15">
        <f t="shared" si="185"/>
        <v>41343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4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</v>
      </c>
      <c r="T1978" s="15">
        <f t="shared" si="185"/>
        <v>41468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4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</v>
      </c>
      <c r="T1979" s="15">
        <f t="shared" si="185"/>
        <v>42357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4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</v>
      </c>
      <c r="T1980" s="15">
        <f t="shared" si="185"/>
        <v>41072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4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</v>
      </c>
      <c r="T1981" s="15">
        <f t="shared" si="185"/>
        <v>42327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4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</v>
      </c>
      <c r="T1982" s="15">
        <f t="shared" si="185"/>
        <v>42463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4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</v>
      </c>
      <c r="T1983" s="15">
        <f t="shared" si="185"/>
        <v>41829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</v>
      </c>
      <c r="T1984" s="15">
        <f t="shared" si="185"/>
        <v>42708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4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</v>
      </c>
      <c r="T1985" s="15">
        <f t="shared" si="185"/>
        <v>42615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4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</v>
      </c>
      <c r="T1986" s="15">
        <f t="shared" si="185"/>
        <v>41973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4">
        <f t="shared" ref="P1987:P2050" si="187">E1987/L1987</f>
        <v>12.75</v>
      </c>
      <c r="Q1987" t="str">
        <f t="shared" ref="Q1987:Q2050" si="188">MID(N1987,1,FIND("/",N1987)-1)</f>
        <v>photography</v>
      </c>
      <c r="R1987" t="str">
        <f t="shared" ref="R1987:R2050" si="189">MID(N1987,FIND("/",N1987)+1,LEN(N1987)-FIND("/",N1987))</f>
        <v>people</v>
      </c>
      <c r="S1987" s="15">
        <f t="shared" ref="S1987:S2050" si="190">INT(((J1987/60)/60)/24)+DATE(1970,1,1)</f>
        <v>42555</v>
      </c>
      <c r="T1987" s="15">
        <f t="shared" ref="T1987:T2050" si="191">INT(((I1987/60)/60)/24)+DATE(1970,1,1)</f>
        <v>42584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4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</v>
      </c>
      <c r="T1988" s="15">
        <f t="shared" si="191"/>
        <v>42443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4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</v>
      </c>
      <c r="T1989" s="15">
        <f t="shared" si="191"/>
        <v>42064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4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</v>
      </c>
      <c r="T1990" s="15">
        <f t="shared" si="191"/>
        <v>42236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4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</v>
      </c>
      <c r="T1991" s="15">
        <f t="shared" si="191"/>
        <v>42715</v>
      </c>
    </row>
    <row r="1992" spans="1:20" ht="45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4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</v>
      </c>
      <c r="T1992" s="15">
        <f t="shared" si="191"/>
        <v>42413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4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</v>
      </c>
      <c r="T1993" s="15">
        <f t="shared" si="191"/>
        <v>42188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</v>
      </c>
      <c r="T1994" s="15">
        <f t="shared" si="191"/>
        <v>42053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</v>
      </c>
      <c r="T1995" s="15">
        <f t="shared" si="191"/>
        <v>42359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</v>
      </c>
      <c r="T1996" s="15">
        <f t="shared" si="191"/>
        <v>42711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4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</v>
      </c>
      <c r="T1997" s="15">
        <f t="shared" si="191"/>
        <v>42201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</v>
      </c>
      <c r="T1998" s="15">
        <f t="shared" si="191"/>
        <v>41830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</v>
      </c>
      <c r="T1999" s="15">
        <f t="shared" si="191"/>
        <v>41877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4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</v>
      </c>
      <c r="T2000" s="15">
        <f t="shared" si="191"/>
        <v>41852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4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</v>
      </c>
      <c r="T2001" s="15">
        <f t="shared" si="191"/>
        <v>41956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4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</v>
      </c>
      <c r="T2002" s="15">
        <f t="shared" si="191"/>
        <v>42375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4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</v>
      </c>
      <c r="T2003" s="15">
        <f t="shared" si="191"/>
        <v>42167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</v>
      </c>
      <c r="T2004" s="15">
        <f t="shared" si="191"/>
        <v>42758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4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</v>
      </c>
      <c r="T2005" s="15">
        <f t="shared" si="191"/>
        <v>40361</v>
      </c>
    </row>
    <row r="2006" spans="1:20" ht="45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4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</v>
      </c>
      <c r="T2006" s="15">
        <f t="shared" si="191"/>
        <v>41830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4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</v>
      </c>
      <c r="T2007" s="15">
        <f t="shared" si="191"/>
        <v>41563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4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</v>
      </c>
      <c r="T2008" s="15">
        <f t="shared" si="191"/>
        <v>41976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4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</v>
      </c>
      <c r="T2009" s="15">
        <f t="shared" si="191"/>
        <v>40414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4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</v>
      </c>
      <c r="T2010" s="15">
        <f t="shared" si="191"/>
        <v>40805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4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</v>
      </c>
      <c r="T2011" s="15">
        <f t="shared" si="191"/>
        <v>42697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4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</v>
      </c>
      <c r="T2012" s="15">
        <f t="shared" si="191"/>
        <v>42600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4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</v>
      </c>
      <c r="T2013" s="15">
        <f t="shared" si="191"/>
        <v>42380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</v>
      </c>
      <c r="T2014" s="15">
        <f t="shared" si="191"/>
        <v>42040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4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</v>
      </c>
      <c r="T2015" s="15">
        <f t="shared" si="191"/>
        <v>42559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4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</v>
      </c>
      <c r="T2016" s="15">
        <f t="shared" si="191"/>
        <v>41358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4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</v>
      </c>
      <c r="T2017" s="15">
        <f t="shared" si="191"/>
        <v>40795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4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</v>
      </c>
      <c r="T2018" s="15">
        <f t="shared" si="191"/>
        <v>41342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4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</v>
      </c>
      <c r="T2019" s="15">
        <f t="shared" si="191"/>
        <v>40992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4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</v>
      </c>
      <c r="T2020" s="15">
        <f t="shared" si="191"/>
        <v>42229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4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</v>
      </c>
      <c r="T2021" s="15">
        <f t="shared" si="191"/>
        <v>42635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4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</v>
      </c>
      <c r="T2022" s="15">
        <f t="shared" si="191"/>
        <v>41773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4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</v>
      </c>
      <c r="T2023" s="15">
        <f t="shared" si="191"/>
        <v>41906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</v>
      </c>
      <c r="T2024" s="15">
        <f t="shared" si="191"/>
        <v>42532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4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</v>
      </c>
      <c r="T2025" s="15">
        <f t="shared" si="191"/>
        <v>42166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4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</v>
      </c>
      <c r="T2026" s="15">
        <f t="shared" si="191"/>
        <v>41134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4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</v>
      </c>
      <c r="T2027" s="15">
        <f t="shared" si="191"/>
        <v>42166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4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</v>
      </c>
      <c r="T2028" s="15">
        <f t="shared" si="191"/>
        <v>41750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4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</v>
      </c>
      <c r="T2029" s="15">
        <f t="shared" si="191"/>
        <v>42093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4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</v>
      </c>
      <c r="T2030" s="15">
        <f t="shared" si="191"/>
        <v>40252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4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</v>
      </c>
      <c r="T2031" s="15">
        <f t="shared" si="191"/>
        <v>41878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4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</v>
      </c>
      <c r="T2032" s="15">
        <f t="shared" si="191"/>
        <v>41242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4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</v>
      </c>
      <c r="T2033" s="15">
        <f t="shared" si="191"/>
        <v>42013</v>
      </c>
    </row>
    <row r="2034" spans="1:20" ht="45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</v>
      </c>
      <c r="T2034" s="15">
        <f t="shared" si="191"/>
        <v>42719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4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</v>
      </c>
      <c r="T2035" s="15">
        <f t="shared" si="191"/>
        <v>41755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4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</v>
      </c>
      <c r="T2036" s="15">
        <f t="shared" si="191"/>
        <v>42131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4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</v>
      </c>
      <c r="T2037" s="15">
        <f t="shared" si="191"/>
        <v>42357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4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</v>
      </c>
      <c r="T2038" s="15">
        <f t="shared" si="191"/>
        <v>41768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4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</v>
      </c>
      <c r="T2039" s="15">
        <f t="shared" si="191"/>
        <v>41638</v>
      </c>
    </row>
    <row r="2040" spans="1:20" ht="45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4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</v>
      </c>
      <c r="T2040" s="15">
        <f t="shared" si="191"/>
        <v>41456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4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</v>
      </c>
      <c r="T2041" s="15">
        <f t="shared" si="191"/>
        <v>42705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4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</v>
      </c>
      <c r="T2042" s="15">
        <f t="shared" si="191"/>
        <v>41593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4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</v>
      </c>
      <c r="T2043" s="15">
        <f t="shared" si="191"/>
        <v>42684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</v>
      </c>
      <c r="T2044" s="15">
        <f t="shared" si="191"/>
        <v>42391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4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</v>
      </c>
      <c r="T2045" s="15">
        <f t="shared" si="191"/>
        <v>42715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4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</v>
      </c>
      <c r="T2046" s="15">
        <f t="shared" si="191"/>
        <v>42168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4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</v>
      </c>
      <c r="T2047" s="15">
        <f t="shared" si="191"/>
        <v>41099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4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</v>
      </c>
      <c r="T2048" s="15">
        <f t="shared" si="191"/>
        <v>41417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4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</v>
      </c>
      <c r="T2049" s="15">
        <f t="shared" si="191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4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</v>
      </c>
      <c r="T2050" s="15">
        <f t="shared" si="191"/>
        <v>41417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4">
        <f t="shared" ref="P2051:P2114" si="193">E2051/L2051</f>
        <v>80.991037735849048</v>
      </c>
      <c r="Q2051" t="str">
        <f t="shared" ref="Q2051:Q2114" si="194">MID(N2051,1,FIND("/",N2051)-1)</f>
        <v>technology</v>
      </c>
      <c r="R2051" t="str">
        <f t="shared" ref="R2051:R2114" si="195">MID(N2051,FIND("/",N2051)+1,LEN(N2051)-FIND("/",N2051))</f>
        <v>hardware</v>
      </c>
      <c r="S2051" s="15">
        <f t="shared" ref="S2051:S2114" si="196">INT(((J2051/60)/60)/24)+DATE(1970,1,1)</f>
        <v>41575</v>
      </c>
      <c r="T2051" s="15">
        <f t="shared" ref="T2051:T2114" si="197">INT(((I2051/60)/60)/24)+DATE(1970,1,1)</f>
        <v>41610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4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</v>
      </c>
      <c r="T2052" s="15">
        <f t="shared" si="197"/>
        <v>42155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4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</v>
      </c>
      <c r="T2053" s="15">
        <f t="shared" si="197"/>
        <v>41634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</v>
      </c>
      <c r="T2054" s="15">
        <f t="shared" si="197"/>
        <v>42420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4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</v>
      </c>
      <c r="T2055" s="15">
        <f t="shared" si="197"/>
        <v>42333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4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</v>
      </c>
      <c r="T2056" s="15">
        <f t="shared" si="197"/>
        <v>41761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4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</v>
      </c>
      <c r="T2057" s="15">
        <f t="shared" si="197"/>
        <v>41976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4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</v>
      </c>
      <c r="T2058" s="15">
        <f t="shared" si="197"/>
        <v>41381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4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</v>
      </c>
      <c r="T2059" s="15">
        <f t="shared" si="197"/>
        <v>42426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4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</v>
      </c>
      <c r="T2060" s="15">
        <f t="shared" si="197"/>
        <v>42065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4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</v>
      </c>
      <c r="T2061" s="15">
        <f t="shared" si="197"/>
        <v>42400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4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</v>
      </c>
      <c r="T2062" s="15">
        <f t="shared" si="197"/>
        <v>41843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4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</v>
      </c>
      <c r="T2063" s="15">
        <f t="shared" si="197"/>
        <v>42735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</v>
      </c>
      <c r="T2064" s="15">
        <f t="shared" si="197"/>
        <v>42453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4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</v>
      </c>
      <c r="T2065" s="15">
        <f t="shared" si="197"/>
        <v>42505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4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</v>
      </c>
      <c r="T2066" s="15">
        <f t="shared" si="197"/>
        <v>41425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4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</v>
      </c>
      <c r="T2067" s="15">
        <f t="shared" si="197"/>
        <v>41633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4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</v>
      </c>
      <c r="T2068" s="15">
        <f t="shared" si="197"/>
        <v>41874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4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</v>
      </c>
      <c r="T2069" s="15">
        <f t="shared" si="197"/>
        <v>42148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4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</v>
      </c>
      <c r="T2070" s="15">
        <f t="shared" si="197"/>
        <v>42663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4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</v>
      </c>
      <c r="T2071" s="15">
        <f t="shared" si="197"/>
        <v>42371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4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</v>
      </c>
      <c r="T2072" s="15">
        <f t="shared" si="197"/>
        <v>42549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4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</v>
      </c>
      <c r="T2073" s="15">
        <f t="shared" si="197"/>
        <v>42645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</v>
      </c>
      <c r="T2074" s="15">
        <f t="shared" si="197"/>
        <v>42497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4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</v>
      </c>
      <c r="T2075" s="15">
        <f t="shared" si="197"/>
        <v>42132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4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</v>
      </c>
      <c r="T2076" s="15">
        <f t="shared" si="197"/>
        <v>42496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4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</v>
      </c>
      <c r="T2077" s="15">
        <f t="shared" si="197"/>
        <v>41480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4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</v>
      </c>
      <c r="T2078" s="15">
        <f t="shared" si="197"/>
        <v>41843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4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</v>
      </c>
      <c r="T2079" s="15">
        <f t="shared" si="197"/>
        <v>42160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4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</v>
      </c>
      <c r="T2080" s="15">
        <f t="shared" si="197"/>
        <v>42722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4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</v>
      </c>
      <c r="T2081" s="15">
        <f t="shared" si="197"/>
        <v>42180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4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</v>
      </c>
      <c r="T2082" s="15">
        <f t="shared" si="197"/>
        <v>42319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4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</v>
      </c>
      <c r="T2083" s="15">
        <f t="shared" si="197"/>
        <v>41045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</v>
      </c>
      <c r="T2084" s="15">
        <f t="shared" si="197"/>
        <v>40871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4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</v>
      </c>
      <c r="T2085" s="15">
        <f t="shared" si="197"/>
        <v>41064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4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</v>
      </c>
      <c r="T2086" s="15">
        <f t="shared" si="197"/>
        <v>41763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4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</v>
      </c>
      <c r="T2087" s="15">
        <f t="shared" si="197"/>
        <v>41105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4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</v>
      </c>
      <c r="T2088" s="15">
        <f t="shared" si="197"/>
        <v>40891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4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</v>
      </c>
      <c r="T2089" s="15">
        <f t="shared" si="197"/>
        <v>40794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4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</v>
      </c>
      <c r="T2090" s="15">
        <f t="shared" si="197"/>
        <v>40432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4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</v>
      </c>
      <c r="T2091" s="15">
        <f t="shared" si="197"/>
        <v>41488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4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</v>
      </c>
      <c r="T2092" s="15">
        <f t="shared" si="197"/>
        <v>41329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4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</v>
      </c>
      <c r="T2093" s="15">
        <f t="shared" si="197"/>
        <v>40603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</v>
      </c>
      <c r="T2094" s="15">
        <f t="shared" si="197"/>
        <v>40823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4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</v>
      </c>
      <c r="T2095" s="15">
        <f t="shared" si="197"/>
        <v>41265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4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</v>
      </c>
      <c r="T2096" s="15">
        <f t="shared" si="197"/>
        <v>40973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4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</v>
      </c>
      <c r="T2097" s="15">
        <f t="shared" si="197"/>
        <v>40818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4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</v>
      </c>
      <c r="T2098" s="15">
        <f t="shared" si="197"/>
        <v>41208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4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</v>
      </c>
      <c r="T2099" s="15">
        <f t="shared" si="197"/>
        <v>40878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4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</v>
      </c>
      <c r="T2100" s="15">
        <f t="shared" si="197"/>
        <v>40976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4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</v>
      </c>
      <c r="T2101" s="15">
        <f t="shared" si="197"/>
        <v>42187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4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</v>
      </c>
      <c r="T2102" s="15">
        <f t="shared" si="197"/>
        <v>41090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4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</v>
      </c>
      <c r="T2103" s="15">
        <f t="shared" si="197"/>
        <v>40952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</v>
      </c>
      <c r="T2104" s="15">
        <f t="shared" si="197"/>
        <v>40668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4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</v>
      </c>
      <c r="T2105" s="15">
        <f t="shared" si="197"/>
        <v>41222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4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</v>
      </c>
      <c r="T2106" s="15">
        <f t="shared" si="197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4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</v>
      </c>
      <c r="T2107" s="15">
        <f t="shared" si="197"/>
        <v>41964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4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</v>
      </c>
      <c r="T2108" s="15">
        <f t="shared" si="197"/>
        <v>41300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4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</v>
      </c>
      <c r="T2109" s="15">
        <f t="shared" si="197"/>
        <v>41955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4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</v>
      </c>
      <c r="T2110" s="15">
        <f t="shared" si="197"/>
        <v>41162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4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</v>
      </c>
      <c r="T2111" s="15">
        <f t="shared" si="197"/>
        <v>42190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4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</v>
      </c>
      <c r="T2112" s="15">
        <f t="shared" si="197"/>
        <v>41787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4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</v>
      </c>
      <c r="T2113" s="15">
        <f t="shared" si="197"/>
        <v>40770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</v>
      </c>
      <c r="T2114" s="15">
        <f t="shared" si="197"/>
        <v>41379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4">
        <f t="shared" ref="P2115:P2178" si="199">E2115/L2115</f>
        <v>68.598130841121488</v>
      </c>
      <c r="Q2115" t="str">
        <f t="shared" ref="Q2115:Q2178" si="200">MID(N2115,1,FIND("/",N2115)-1)</f>
        <v>music</v>
      </c>
      <c r="R2115" t="str">
        <f t="shared" ref="R2115:R2178" si="201">MID(N2115,FIND("/",N2115)+1,LEN(N2115)-FIND("/",N2115))</f>
        <v>indie rock</v>
      </c>
      <c r="S2115" s="15">
        <f t="shared" ref="S2115:S2178" si="202">INT(((J2115/60)/60)/24)+DATE(1970,1,1)</f>
        <v>41870</v>
      </c>
      <c r="T2115" s="15">
        <f t="shared" ref="T2115:T2178" si="203">INT(((I2115/60)/60)/24)+DATE(1970,1,1)</f>
        <v>41905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4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</v>
      </c>
      <c r="T2116" s="15">
        <f t="shared" si="203"/>
        <v>40521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4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</v>
      </c>
      <c r="T2117" s="15">
        <f t="shared" si="203"/>
        <v>40594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4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</v>
      </c>
      <c r="T2118" s="15">
        <f t="shared" si="203"/>
        <v>41184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4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</v>
      </c>
      <c r="T2119" s="15">
        <f t="shared" si="203"/>
        <v>42304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4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</v>
      </c>
      <c r="T2120" s="15">
        <f t="shared" si="203"/>
        <v>40748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4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</v>
      </c>
      <c r="T2121" s="15">
        <f t="shared" si="203"/>
        <v>41137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4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</v>
      </c>
      <c r="T2122" s="15">
        <f t="shared" si="203"/>
        <v>41640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4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</v>
      </c>
      <c r="T2123" s="15">
        <f t="shared" si="203"/>
        <v>42746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</v>
      </c>
      <c r="T2124" s="15">
        <f t="shared" si="203"/>
        <v>42742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4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</v>
      </c>
      <c r="T2125" s="15">
        <f t="shared" si="203"/>
        <v>40252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4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</v>
      </c>
      <c r="T2126" s="15">
        <f t="shared" si="203"/>
        <v>40512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4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</v>
      </c>
      <c r="T2127" s="15">
        <f t="shared" si="203"/>
        <v>42221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4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</v>
      </c>
      <c r="T2128" s="15">
        <f t="shared" si="203"/>
        <v>41981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4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</v>
      </c>
      <c r="T2129" s="15">
        <f t="shared" si="203"/>
        <v>42075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4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</v>
      </c>
      <c r="T2130" s="15">
        <f t="shared" si="203"/>
        <v>41903</v>
      </c>
    </row>
    <row r="2131" spans="1:20" ht="45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4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</v>
      </c>
      <c r="T2131" s="15">
        <f t="shared" si="203"/>
        <v>42439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4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</v>
      </c>
      <c r="T2132" s="15">
        <f t="shared" si="203"/>
        <v>41867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4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</v>
      </c>
      <c r="T2133" s="15">
        <f t="shared" si="203"/>
        <v>42197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</v>
      </c>
      <c r="T2134" s="15">
        <f t="shared" si="203"/>
        <v>41673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4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</v>
      </c>
      <c r="T2135" s="15">
        <f t="shared" si="203"/>
        <v>40657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4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</v>
      </c>
      <c r="T2136" s="15">
        <f t="shared" si="203"/>
        <v>41391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4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</v>
      </c>
      <c r="T2137" s="15">
        <f t="shared" si="203"/>
        <v>41186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4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</v>
      </c>
      <c r="T2138" s="15">
        <f t="shared" si="203"/>
        <v>41566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4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</v>
      </c>
      <c r="T2139" s="15">
        <f t="shared" si="203"/>
        <v>41978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4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</v>
      </c>
      <c r="T2140" s="15">
        <f t="shared" si="203"/>
        <v>41587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4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</v>
      </c>
      <c r="T2141" s="15">
        <f t="shared" si="203"/>
        <v>42677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4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</v>
      </c>
      <c r="T2142" s="15">
        <f t="shared" si="203"/>
        <v>41285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4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</v>
      </c>
      <c r="T2143" s="15">
        <f t="shared" si="203"/>
        <v>41957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</v>
      </c>
      <c r="T2144" s="15">
        <f t="shared" si="203"/>
        <v>42368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4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</v>
      </c>
      <c r="T2145" s="15">
        <f t="shared" si="203"/>
        <v>40380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4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</v>
      </c>
      <c r="T2146" s="15">
        <f t="shared" si="203"/>
        <v>41531</v>
      </c>
    </row>
    <row r="2147" spans="1:20" ht="45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4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</v>
      </c>
      <c r="T2147" s="15">
        <f t="shared" si="203"/>
        <v>41605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4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</v>
      </c>
      <c r="T2148" s="15">
        <f t="shared" si="203"/>
        <v>42411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4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</v>
      </c>
      <c r="T2149" s="15">
        <f t="shared" si="203"/>
        <v>41959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4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</v>
      </c>
      <c r="T2150" s="15">
        <f t="shared" si="203"/>
        <v>42096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4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</v>
      </c>
      <c r="T2151" s="15">
        <f t="shared" si="203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4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</v>
      </c>
      <c r="T2152" s="15">
        <f t="shared" si="203"/>
        <v>42564</v>
      </c>
    </row>
    <row r="2153" spans="1:20" ht="45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4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</v>
      </c>
      <c r="T2153" s="15">
        <f t="shared" si="203"/>
        <v>42550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</v>
      </c>
      <c r="T2154" s="15">
        <f t="shared" si="203"/>
        <v>41713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4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</v>
      </c>
      <c r="T2155" s="15">
        <f t="shared" si="203"/>
        <v>42014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4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</v>
      </c>
      <c r="T2156" s="15">
        <f t="shared" si="203"/>
        <v>41667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4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</v>
      </c>
      <c r="T2157" s="15">
        <f t="shared" si="203"/>
        <v>42460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4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</v>
      </c>
      <c r="T2158" s="15">
        <f t="shared" si="203"/>
        <v>41533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4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</v>
      </c>
      <c r="T2159" s="15">
        <f t="shared" si="203"/>
        <v>42727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4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</v>
      </c>
      <c r="T2160" s="15">
        <f t="shared" si="203"/>
        <v>41309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4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</v>
      </c>
      <c r="T2161" s="15">
        <f t="shared" si="203"/>
        <v>40740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4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</v>
      </c>
      <c r="T2162" s="15">
        <f t="shared" si="203"/>
        <v>41048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4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</v>
      </c>
      <c r="T2163" s="15">
        <f t="shared" si="203"/>
        <v>42270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</v>
      </c>
      <c r="T2164" s="15">
        <f t="shared" si="203"/>
        <v>41844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4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</v>
      </c>
      <c r="T2165" s="15">
        <f t="shared" si="203"/>
        <v>42163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4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</v>
      </c>
      <c r="T2166" s="15">
        <f t="shared" si="203"/>
        <v>42546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4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</v>
      </c>
      <c r="T2167" s="15">
        <f t="shared" si="203"/>
        <v>42468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4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</v>
      </c>
      <c r="T2168" s="15">
        <f t="shared" si="203"/>
        <v>41978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4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</v>
      </c>
      <c r="T2169" s="15">
        <f t="shared" si="203"/>
        <v>41167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4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</v>
      </c>
      <c r="T2170" s="15">
        <f t="shared" si="203"/>
        <v>42776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4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</v>
      </c>
      <c r="T2171" s="15">
        <f t="shared" si="203"/>
        <v>42796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4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</v>
      </c>
      <c r="T2172" s="15">
        <f t="shared" si="203"/>
        <v>42238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4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</v>
      </c>
      <c r="T2173" s="15">
        <f t="shared" si="203"/>
        <v>42177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</v>
      </c>
      <c r="T2174" s="15">
        <f t="shared" si="203"/>
        <v>42112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4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</v>
      </c>
      <c r="T2175" s="15">
        <f t="shared" si="203"/>
        <v>41527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4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</v>
      </c>
      <c r="T2176" s="15">
        <f t="shared" si="203"/>
        <v>42495</v>
      </c>
    </row>
    <row r="2177" spans="1:20" ht="45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4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</v>
      </c>
      <c r="T2177" s="15">
        <f t="shared" si="203"/>
        <v>42572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4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</v>
      </c>
      <c r="T2178" s="15">
        <f t="shared" si="203"/>
        <v>42126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4">
        <f t="shared" ref="P2179:P2242" si="205">E2179/L2179</f>
        <v>65.868421052631575</v>
      </c>
      <c r="Q2179" t="str">
        <f t="shared" ref="Q2179:Q2242" si="206">MID(N2179,1,FIND("/",N2179)-1)</f>
        <v>music</v>
      </c>
      <c r="R2179" t="str">
        <f t="shared" ref="R2179:R2242" si="207">MID(N2179,FIND("/",N2179)+1,LEN(N2179)-FIND("/",N2179))</f>
        <v>rock</v>
      </c>
      <c r="S2179" s="15">
        <f t="shared" ref="S2179:S2242" si="208">INT(((J2179/60)/60)/24)+DATE(1970,1,1)</f>
        <v>42502</v>
      </c>
      <c r="T2179" s="15">
        <f t="shared" ref="T2179:T2242" si="209">INT(((I2179/60)/60)/24)+DATE(1970,1,1)</f>
        <v>42527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4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</v>
      </c>
      <c r="T2180" s="15">
        <f t="shared" si="209"/>
        <v>42753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4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</v>
      </c>
      <c r="T2181" s="15">
        <f t="shared" si="209"/>
        <v>42105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4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</v>
      </c>
      <c r="T2182" s="15">
        <f t="shared" si="209"/>
        <v>42321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4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</v>
      </c>
      <c r="T2183" s="15">
        <f t="shared" si="209"/>
        <v>42787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</v>
      </c>
      <c r="T2184" s="15">
        <f t="shared" si="209"/>
        <v>41914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4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</v>
      </c>
      <c r="T2185" s="15">
        <f t="shared" si="209"/>
        <v>42775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4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</v>
      </c>
      <c r="T2186" s="15">
        <f t="shared" si="209"/>
        <v>42394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4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</v>
      </c>
      <c r="T2187" s="15">
        <f t="shared" si="209"/>
        <v>41359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4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</v>
      </c>
      <c r="T2188" s="15">
        <f t="shared" si="209"/>
        <v>42620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4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</v>
      </c>
      <c r="T2189" s="15">
        <f t="shared" si="209"/>
        <v>42097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4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</v>
      </c>
      <c r="T2190" s="15">
        <f t="shared" si="209"/>
        <v>42668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4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</v>
      </c>
      <c r="T2191" s="15">
        <f t="shared" si="209"/>
        <v>42481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4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</v>
      </c>
      <c r="T2192" s="15">
        <f t="shared" si="209"/>
        <v>42452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4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</v>
      </c>
      <c r="T2193" s="15">
        <f t="shared" si="209"/>
        <v>42780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</v>
      </c>
      <c r="T2194" s="15">
        <f t="shared" si="209"/>
        <v>42719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4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</v>
      </c>
      <c r="T2195" s="15">
        <f t="shared" si="209"/>
        <v>42695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4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</v>
      </c>
      <c r="T2196" s="15">
        <f t="shared" si="209"/>
        <v>42455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4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</v>
      </c>
      <c r="T2197" s="15">
        <f t="shared" si="209"/>
        <v>42227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4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</v>
      </c>
      <c r="T2198" s="15">
        <f t="shared" si="209"/>
        <v>42706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4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</v>
      </c>
      <c r="T2199" s="15">
        <f t="shared" si="209"/>
        <v>42063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4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</v>
      </c>
      <c r="T2200" s="15">
        <f t="shared" si="209"/>
        <v>42322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4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</v>
      </c>
      <c r="T2201" s="15">
        <f t="shared" si="209"/>
        <v>42292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4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</v>
      </c>
      <c r="T2202" s="15">
        <f t="shared" si="209"/>
        <v>42191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4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</v>
      </c>
      <c r="T2203" s="15">
        <f t="shared" si="209"/>
        <v>41290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</v>
      </c>
      <c r="T2204" s="15">
        <f t="shared" si="209"/>
        <v>41214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4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</v>
      </c>
      <c r="T2205" s="15">
        <f t="shared" si="209"/>
        <v>42271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4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</v>
      </c>
      <c r="T2206" s="15">
        <f t="shared" si="209"/>
        <v>41342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4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</v>
      </c>
      <c r="T2207" s="15">
        <f t="shared" si="209"/>
        <v>41061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4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</v>
      </c>
      <c r="T2208" s="15">
        <f t="shared" si="209"/>
        <v>41015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4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</v>
      </c>
      <c r="T2209" s="15">
        <f t="shared" si="209"/>
        <v>41594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4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</v>
      </c>
      <c r="T2210" s="15">
        <f t="shared" si="209"/>
        <v>41006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4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</v>
      </c>
      <c r="T2211" s="15">
        <f t="shared" si="209"/>
        <v>41743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4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</v>
      </c>
      <c r="T2212" s="15">
        <f t="shared" si="209"/>
        <v>41013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4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</v>
      </c>
      <c r="T2213" s="15">
        <f t="shared" si="209"/>
        <v>41739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</v>
      </c>
      <c r="T2214" s="15">
        <f t="shared" si="209"/>
        <v>41582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4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</v>
      </c>
      <c r="T2215" s="15">
        <f t="shared" si="209"/>
        <v>42139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4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</v>
      </c>
      <c r="T2216" s="15">
        <f t="shared" si="209"/>
        <v>41676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4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</v>
      </c>
      <c r="T2217" s="15">
        <f t="shared" si="209"/>
        <v>40981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4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</v>
      </c>
      <c r="T2218" s="15">
        <f t="shared" si="209"/>
        <v>42208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4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</v>
      </c>
      <c r="T2219" s="15">
        <f t="shared" si="209"/>
        <v>42310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4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</v>
      </c>
      <c r="T2220" s="15">
        <f t="shared" si="20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4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</v>
      </c>
      <c r="T2221" s="15">
        <f t="shared" si="209"/>
        <v>42235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4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</v>
      </c>
      <c r="T2222" s="15">
        <f t="shared" si="209"/>
        <v>41482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4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</v>
      </c>
      <c r="T2223" s="15">
        <f t="shared" si="20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</v>
      </c>
      <c r="T2224" s="15">
        <f t="shared" si="209"/>
        <v>40936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4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</v>
      </c>
      <c r="T2225" s="15">
        <f t="shared" si="209"/>
        <v>42182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4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</v>
      </c>
      <c r="T2226" s="15">
        <f t="shared" si="209"/>
        <v>42672</v>
      </c>
    </row>
    <row r="2227" spans="1:20" ht="45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4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</v>
      </c>
      <c r="T2227" s="15">
        <f t="shared" si="209"/>
        <v>41903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4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</v>
      </c>
      <c r="T2228" s="15">
        <f t="shared" si="209"/>
        <v>42412</v>
      </c>
    </row>
    <row r="2229" spans="1:20" ht="45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4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</v>
      </c>
      <c r="T2229" s="15">
        <f t="shared" si="209"/>
        <v>41591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4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</v>
      </c>
      <c r="T2230" s="15">
        <f t="shared" si="209"/>
        <v>42232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4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</v>
      </c>
      <c r="T2231" s="15">
        <f t="shared" si="209"/>
        <v>41520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4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</v>
      </c>
      <c r="T2232" s="15">
        <f t="shared" si="209"/>
        <v>41754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4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</v>
      </c>
      <c r="T2233" s="15">
        <f t="shared" si="209"/>
        <v>41450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</v>
      </c>
      <c r="T2234" s="15">
        <f t="shared" si="209"/>
        <v>41839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4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</v>
      </c>
      <c r="T2235" s="15">
        <f t="shared" si="20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4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</v>
      </c>
      <c r="T2236" s="15">
        <f t="shared" si="209"/>
        <v>42740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4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</v>
      </c>
      <c r="T2237" s="15">
        <f t="shared" si="209"/>
        <v>42091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4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</v>
      </c>
      <c r="T2238" s="15">
        <f t="shared" si="209"/>
        <v>42401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4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</v>
      </c>
      <c r="T2239" s="15">
        <f t="shared" si="209"/>
        <v>41955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4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</v>
      </c>
      <c r="T2240" s="15">
        <f t="shared" si="209"/>
        <v>42804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4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</v>
      </c>
      <c r="T2241" s="15">
        <f t="shared" si="209"/>
        <v>41609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4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</v>
      </c>
      <c r="T2242" s="15">
        <f t="shared" si="209"/>
        <v>42482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4">
        <f t="shared" ref="P2243:P2306" si="211">E2243/L2243</f>
        <v>49.472392638036808</v>
      </c>
      <c r="Q2243" t="str">
        <f t="shared" ref="Q2243:Q2306" si="212">MID(N2243,1,FIND("/",N2243)-1)</f>
        <v>games</v>
      </c>
      <c r="R2243" t="str">
        <f t="shared" ref="R2243:R2306" si="213">MID(N2243,FIND("/",N2243)+1,LEN(N2243)-FIND("/",N2243))</f>
        <v>tabletop games</v>
      </c>
      <c r="S2243" s="15">
        <f t="shared" ref="S2243:S2306" si="214">INT(((J2243/60)/60)/24)+DATE(1970,1,1)</f>
        <v>42766</v>
      </c>
      <c r="T2243" s="15">
        <f t="shared" ref="T2243:T2306" si="215">INT(((I2243/60)/60)/24)+DATE(1970,1,1)</f>
        <v>42796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</v>
      </c>
      <c r="T2244" s="15">
        <f t="shared" si="215"/>
        <v>41605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4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</v>
      </c>
      <c r="T2245" s="15">
        <f t="shared" si="215"/>
        <v>42807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4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</v>
      </c>
      <c r="T2246" s="15">
        <f t="shared" si="215"/>
        <v>42659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4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</v>
      </c>
      <c r="T2247" s="15">
        <f t="shared" si="215"/>
        <v>41691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4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</v>
      </c>
      <c r="T2248" s="15">
        <f t="shared" si="215"/>
        <v>42251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4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</v>
      </c>
      <c r="T2249" s="15">
        <f t="shared" si="215"/>
        <v>42214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4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</v>
      </c>
      <c r="T2250" s="15">
        <f t="shared" si="215"/>
        <v>42718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4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</v>
      </c>
      <c r="T2251" s="15">
        <f t="shared" si="215"/>
        <v>41366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4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</v>
      </c>
      <c r="T2252" s="15">
        <f t="shared" si="215"/>
        <v>42707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4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</v>
      </c>
      <c r="T2253" s="15">
        <f t="shared" si="215"/>
        <v>41867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</v>
      </c>
      <c r="T2254" s="15">
        <f t="shared" si="215"/>
        <v>42588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4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</v>
      </c>
      <c r="T2255" s="15">
        <f t="shared" si="215"/>
        <v>42326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4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</v>
      </c>
      <c r="T2256" s="15">
        <f t="shared" si="215"/>
        <v>42759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4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</v>
      </c>
      <c r="T2257" s="15">
        <f t="shared" si="215"/>
        <v>42497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4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</v>
      </c>
      <c r="T2258" s="15">
        <f t="shared" si="215"/>
        <v>42696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4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</v>
      </c>
      <c r="T2259" s="15">
        <f t="shared" si="215"/>
        <v>42540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4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</v>
      </c>
      <c r="T2260" s="15">
        <f t="shared" si="215"/>
        <v>42166</v>
      </c>
    </row>
    <row r="2261" spans="1:20" ht="45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4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</v>
      </c>
      <c r="T2261" s="15">
        <f t="shared" si="215"/>
        <v>42712</v>
      </c>
    </row>
    <row r="2262" spans="1:20" ht="45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4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</v>
      </c>
      <c r="T2262" s="15">
        <f t="shared" si="215"/>
        <v>41724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4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</v>
      </c>
      <c r="T2263" s="15">
        <f t="shared" si="215"/>
        <v>42780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</v>
      </c>
      <c r="T2264" s="15">
        <f t="shared" si="215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4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</v>
      </c>
      <c r="T2265" s="15">
        <f t="shared" si="215"/>
        <v>42035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4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</v>
      </c>
      <c r="T2266" s="15">
        <f t="shared" si="215"/>
        <v>42513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4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</v>
      </c>
      <c r="T2267" s="15">
        <f t="shared" si="215"/>
        <v>42696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4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</v>
      </c>
      <c r="T2268" s="15">
        <f t="shared" si="215"/>
        <v>42487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4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</v>
      </c>
      <c r="T2269" s="15">
        <f t="shared" si="215"/>
        <v>41994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4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</v>
      </c>
      <c r="T2270" s="15">
        <f t="shared" si="215"/>
        <v>42806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4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</v>
      </c>
      <c r="T2271" s="15">
        <f t="shared" si="215"/>
        <v>42801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4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</v>
      </c>
      <c r="T2272" s="15">
        <f t="shared" si="215"/>
        <v>42745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4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</v>
      </c>
      <c r="T2273" s="15">
        <f t="shared" si="215"/>
        <v>42714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</v>
      </c>
      <c r="T2274" s="15">
        <f t="shared" si="215"/>
        <v>42345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4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</v>
      </c>
      <c r="T2275" s="15">
        <f t="shared" si="215"/>
        <v>42806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4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</v>
      </c>
      <c r="T2276" s="15">
        <f t="shared" si="215"/>
        <v>41693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4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</v>
      </c>
      <c r="T2277" s="15">
        <f t="shared" si="215"/>
        <v>41995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4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</v>
      </c>
      <c r="T2278" s="15">
        <f t="shared" si="215"/>
        <v>41644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4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</v>
      </c>
      <c r="T2279" s="15">
        <f t="shared" si="215"/>
        <v>40966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4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</v>
      </c>
      <c r="T2280" s="15">
        <f t="shared" si="215"/>
        <v>42372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4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</v>
      </c>
      <c r="T2281" s="15">
        <f t="shared" si="215"/>
        <v>42039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4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</v>
      </c>
      <c r="T2282" s="15">
        <f t="shared" si="215"/>
        <v>42264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4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</v>
      </c>
      <c r="T2283" s="15">
        <f t="shared" si="215"/>
        <v>40749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</v>
      </c>
      <c r="T2284" s="15">
        <f t="shared" si="215"/>
        <v>42383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4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</v>
      </c>
      <c r="T2285" s="15">
        <f t="shared" si="215"/>
        <v>41038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4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</v>
      </c>
      <c r="T2286" s="15">
        <f t="shared" si="215"/>
        <v>40614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4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</v>
      </c>
      <c r="T2287" s="15">
        <f t="shared" si="215"/>
        <v>41089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4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</v>
      </c>
      <c r="T2288" s="15">
        <f t="shared" si="215"/>
        <v>41523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4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</v>
      </c>
      <c r="T2289" s="15">
        <f t="shared" si="215"/>
        <v>41813</v>
      </c>
    </row>
    <row r="2290" spans="1:20" ht="45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4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</v>
      </c>
      <c r="T2290" s="15">
        <f t="shared" si="215"/>
        <v>41086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4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</v>
      </c>
      <c r="T2291" s="15">
        <f t="shared" si="215"/>
        <v>41614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4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</v>
      </c>
      <c r="T2292" s="15">
        <f t="shared" si="215"/>
        <v>40148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4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</v>
      </c>
      <c r="T2293" s="15">
        <f t="shared" si="215"/>
        <v>41022</v>
      </c>
    </row>
    <row r="2294" spans="1:20" ht="45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</v>
      </c>
      <c r="T2294" s="15">
        <f t="shared" si="215"/>
        <v>41017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4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</v>
      </c>
      <c r="T2295" s="15">
        <f t="shared" si="215"/>
        <v>41177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4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</v>
      </c>
      <c r="T2296" s="15">
        <f t="shared" si="215"/>
        <v>41294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4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</v>
      </c>
      <c r="T2297" s="15">
        <f t="shared" si="215"/>
        <v>41300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4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</v>
      </c>
      <c r="T2298" s="15">
        <f t="shared" si="215"/>
        <v>40962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4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</v>
      </c>
      <c r="T2299" s="15">
        <f t="shared" si="215"/>
        <v>40982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4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</v>
      </c>
      <c r="T2300" s="15">
        <f t="shared" si="215"/>
        <v>41724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4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</v>
      </c>
      <c r="T2301" s="15">
        <f t="shared" si="215"/>
        <v>40580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4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</v>
      </c>
      <c r="T2302" s="15">
        <f t="shared" si="215"/>
        <v>41088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4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</v>
      </c>
      <c r="T2303" s="15">
        <f t="shared" si="215"/>
        <v>41446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</v>
      </c>
      <c r="T2304" s="15">
        <f t="shared" si="215"/>
        <v>41639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4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</v>
      </c>
      <c r="T2305" s="15">
        <f t="shared" si="215"/>
        <v>40890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4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</v>
      </c>
      <c r="T2306" s="15">
        <f t="shared" si="215"/>
        <v>40544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4">
        <f t="shared" ref="P2307:P2370" si="217">E2307/L2307</f>
        <v>109.10778443113773</v>
      </c>
      <c r="Q2307" t="str">
        <f t="shared" ref="Q2307:Q2370" si="218">MID(N2307,1,FIND("/",N2307)-1)</f>
        <v>music</v>
      </c>
      <c r="R2307" t="str">
        <f t="shared" ref="R2307:R2370" si="219">MID(N2307,FIND("/",N2307)+1,LEN(N2307)-FIND("/",N2307))</f>
        <v>indie rock</v>
      </c>
      <c r="S2307" s="15">
        <f t="shared" ref="S2307:S2370" si="220">INT(((J2307/60)/60)/24)+DATE(1970,1,1)</f>
        <v>41834</v>
      </c>
      <c r="T2307" s="15">
        <f t="shared" ref="T2307:T2370" si="221">INT(((I2307/60)/60)/24)+DATE(1970,1,1)</f>
        <v>41859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4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</v>
      </c>
      <c r="T2308" s="15">
        <f t="shared" si="221"/>
        <v>40978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4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</v>
      </c>
      <c r="T2309" s="15">
        <f t="shared" si="221"/>
        <v>41034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4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</v>
      </c>
      <c r="T2310" s="15">
        <f t="shared" si="221"/>
        <v>41880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4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</v>
      </c>
      <c r="T2311" s="15">
        <f t="shared" si="221"/>
        <v>41342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4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</v>
      </c>
      <c r="T2312" s="15">
        <f t="shared" si="221"/>
        <v>41354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4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</v>
      </c>
      <c r="T2313" s="15">
        <f t="shared" si="221"/>
        <v>41766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</v>
      </c>
      <c r="T2314" s="15">
        <f t="shared" si="221"/>
        <v>41747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4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</v>
      </c>
      <c r="T2315" s="15">
        <f t="shared" si="221"/>
        <v>41032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4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</v>
      </c>
      <c r="T2316" s="15">
        <f t="shared" si="221"/>
        <v>41067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4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</v>
      </c>
      <c r="T2317" s="15">
        <f t="shared" si="221"/>
        <v>41034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4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</v>
      </c>
      <c r="T2318" s="15">
        <f t="shared" si="221"/>
        <v>40156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4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</v>
      </c>
      <c r="T2319" s="15">
        <f t="shared" si="221"/>
        <v>40224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4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</v>
      </c>
      <c r="T2320" s="15">
        <f t="shared" si="221"/>
        <v>40082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4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</v>
      </c>
      <c r="T2321" s="15">
        <f t="shared" si="221"/>
        <v>41623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4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</v>
      </c>
      <c r="T2322" s="15">
        <f t="shared" si="221"/>
        <v>41731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4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</v>
      </c>
      <c r="T2323" s="15">
        <f t="shared" si="221"/>
        <v>42829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</v>
      </c>
      <c r="T2324" s="15">
        <f t="shared" si="221"/>
        <v>42834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4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</v>
      </c>
      <c r="T2325" s="15">
        <f t="shared" si="221"/>
        <v>42814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4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</v>
      </c>
      <c r="T2326" s="15">
        <f t="shared" si="221"/>
        <v>42820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4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</v>
      </c>
      <c r="T2327" s="15">
        <f t="shared" si="221"/>
        <v>42823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4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</v>
      </c>
      <c r="T2328" s="15">
        <f t="shared" si="221"/>
        <v>42855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4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</v>
      </c>
      <c r="T2329" s="15">
        <f t="shared" si="221"/>
        <v>41877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4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</v>
      </c>
      <c r="T2330" s="15">
        <f t="shared" si="221"/>
        <v>42169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4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</v>
      </c>
      <c r="T2331" s="15">
        <f t="shared" si="221"/>
        <v>41837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4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</v>
      </c>
      <c r="T2332" s="15">
        <f t="shared" si="221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4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</v>
      </c>
      <c r="T2333" s="15">
        <f t="shared" si="221"/>
        <v>41869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</v>
      </c>
      <c r="T2334" s="15">
        <f t="shared" si="221"/>
        <v>42041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4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</v>
      </c>
      <c r="T2335" s="15">
        <f t="shared" si="221"/>
        <v>41788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4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</v>
      </c>
      <c r="T2336" s="15">
        <f t="shared" si="221"/>
        <v>41948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4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</v>
      </c>
      <c r="T2337" s="15">
        <f t="shared" si="221"/>
        <v>41801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4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</v>
      </c>
      <c r="T2338" s="15">
        <f t="shared" si="221"/>
        <v>41706</v>
      </c>
    </row>
    <row r="2339" spans="1:20" ht="30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4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</v>
      </c>
      <c r="T2339" s="15">
        <f t="shared" si="221"/>
        <v>41816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4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</v>
      </c>
      <c r="T2340" s="15">
        <f t="shared" si="221"/>
        <v>41819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4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</v>
      </c>
      <c r="T2341" s="15">
        <f t="shared" si="221"/>
        <v>42723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4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</v>
      </c>
      <c r="T2342" s="15">
        <f t="shared" si="221"/>
        <v>42673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</v>
      </c>
      <c r="T2343" s="15">
        <f t="shared" si="221"/>
        <v>42197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</v>
      </c>
      <c r="T2344" s="15">
        <f t="shared" si="221"/>
        <v>41918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4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</v>
      </c>
      <c r="T2345" s="15">
        <f t="shared" si="221"/>
        <v>42377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4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</v>
      </c>
      <c r="T2346" s="15">
        <f t="shared" si="221"/>
        <v>42545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</v>
      </c>
      <c r="T2347" s="15">
        <f t="shared" si="221"/>
        <v>42094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4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</v>
      </c>
      <c r="T2348" s="15">
        <f t="shared" si="221"/>
        <v>42660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4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</v>
      </c>
      <c r="T2349" s="15">
        <f t="shared" si="221"/>
        <v>42607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4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</v>
      </c>
      <c r="T2350" s="15">
        <f t="shared" si="221"/>
        <v>42420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</v>
      </c>
      <c r="T2351" s="15">
        <f t="shared" si="221"/>
        <v>42227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</v>
      </c>
      <c r="T2352" s="15">
        <f t="shared" si="221"/>
        <v>42738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4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</v>
      </c>
      <c r="T2353" s="15">
        <f t="shared" si="221"/>
        <v>42124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</v>
      </c>
      <c r="T2354" s="15">
        <f t="shared" si="221"/>
        <v>42161</v>
      </c>
    </row>
    <row r="2355" spans="1:20" ht="45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</v>
      </c>
      <c r="T2355" s="15">
        <f t="shared" si="221"/>
        <v>42115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4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</v>
      </c>
      <c r="T2356" s="15">
        <f t="shared" si="221"/>
        <v>42014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4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</v>
      </c>
      <c r="T2357" s="15">
        <f t="shared" si="221"/>
        <v>42126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</v>
      </c>
      <c r="T2358" s="15">
        <f t="shared" si="221"/>
        <v>42160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</v>
      </c>
      <c r="T2359" s="15">
        <f t="shared" si="221"/>
        <v>42294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</v>
      </c>
      <c r="T2360" s="15">
        <f t="shared" si="221"/>
        <v>42035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4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</v>
      </c>
      <c r="T2361" s="15">
        <f t="shared" si="221"/>
        <v>42219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4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</v>
      </c>
      <c r="T2362" s="15">
        <f t="shared" si="221"/>
        <v>42407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</v>
      </c>
      <c r="T2363" s="15">
        <f t="shared" si="221"/>
        <v>42490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4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</v>
      </c>
      <c r="T2364" s="15">
        <f t="shared" si="221"/>
        <v>41984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</v>
      </c>
      <c r="T2365" s="15">
        <f t="shared" si="221"/>
        <v>42367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</v>
      </c>
      <c r="T2366" s="15">
        <f t="shared" si="221"/>
        <v>42303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</v>
      </c>
      <c r="T2367" s="15">
        <f t="shared" si="221"/>
        <v>42386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4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</v>
      </c>
      <c r="T2368" s="15">
        <f t="shared" si="221"/>
        <v>42298</v>
      </c>
    </row>
    <row r="2369" spans="1:20" ht="45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4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</v>
      </c>
      <c r="T2369" s="15">
        <f t="shared" si="221"/>
        <v>42485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4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</v>
      </c>
      <c r="T2370" s="15">
        <f t="shared" si="221"/>
        <v>42108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4" t="e">
        <f t="shared" ref="P2371:P2434" si="223">E2371/L2371</f>
        <v>#DIV/0!</v>
      </c>
      <c r="Q2371" t="str">
        <f t="shared" ref="Q2371:Q2434" si="224">MID(N2371,1,FIND("/",N2371)-1)</f>
        <v>technology</v>
      </c>
      <c r="R2371" t="str">
        <f t="shared" ref="R2371:R2434" si="225">MID(N2371,FIND("/",N2371)+1,LEN(N2371)-FIND("/",N2371))</f>
        <v>web</v>
      </c>
      <c r="S2371" s="15">
        <f t="shared" ref="S2371:S2434" si="226">INT(((J2371/60)/60)/24)+DATE(1970,1,1)</f>
        <v>42380</v>
      </c>
      <c r="T2371" s="15">
        <f t="shared" ref="T2371:T2434" si="227">INT(((I2371/60)/60)/24)+DATE(1970,1,1)</f>
        <v>42410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4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</v>
      </c>
      <c r="T2372" s="15">
        <f t="shared" si="227"/>
        <v>41991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</v>
      </c>
      <c r="T2373" s="15">
        <f t="shared" si="227"/>
        <v>42180</v>
      </c>
    </row>
    <row r="2374" spans="1:20" ht="45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4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</v>
      </c>
      <c r="T2374" s="15">
        <f t="shared" si="227"/>
        <v>42118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4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</v>
      </c>
      <c r="T2375" s="15">
        <f t="shared" si="227"/>
        <v>42245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4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</v>
      </c>
      <c r="T2376" s="15">
        <f t="shared" si="227"/>
        <v>42047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</v>
      </c>
      <c r="T2377" s="15">
        <f t="shared" si="227"/>
        <v>42622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4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</v>
      </c>
      <c r="T2378" s="15">
        <f t="shared" si="227"/>
        <v>42348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</v>
      </c>
      <c r="T2379" s="15">
        <f t="shared" si="227"/>
        <v>42699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</v>
      </c>
      <c r="T2380" s="15">
        <f t="shared" si="227"/>
        <v>42242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</v>
      </c>
      <c r="T2381" s="15">
        <f t="shared" si="227"/>
        <v>42282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4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</v>
      </c>
      <c r="T2382" s="15">
        <f t="shared" si="227"/>
        <v>42278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4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</v>
      </c>
      <c r="T2383" s="15">
        <f t="shared" si="227"/>
        <v>42104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</v>
      </c>
      <c r="T2384" s="15">
        <f t="shared" si="227"/>
        <v>42220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4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</v>
      </c>
      <c r="T2385" s="15">
        <f t="shared" si="227"/>
        <v>42057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4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</v>
      </c>
      <c r="T2386" s="15">
        <f t="shared" si="227"/>
        <v>41957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4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</v>
      </c>
      <c r="T2387" s="15">
        <f t="shared" si="227"/>
        <v>42221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</v>
      </c>
      <c r="T2388" s="15">
        <f t="shared" si="227"/>
        <v>42014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4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</v>
      </c>
      <c r="T2389" s="15">
        <f t="shared" si="227"/>
        <v>42573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4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</v>
      </c>
      <c r="T2390" s="15">
        <f t="shared" si="227"/>
        <v>42019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4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</v>
      </c>
      <c r="T2391" s="15">
        <f t="shared" si="227"/>
        <v>42210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</v>
      </c>
      <c r="T2392" s="15">
        <f t="shared" si="227"/>
        <v>42008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4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</v>
      </c>
      <c r="T2393" s="15">
        <f t="shared" si="227"/>
        <v>42094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</v>
      </c>
      <c r="T2394" s="15">
        <f t="shared" si="227"/>
        <v>42306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4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</v>
      </c>
      <c r="T2395" s="15">
        <f t="shared" si="227"/>
        <v>42224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4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</v>
      </c>
      <c r="T2396" s="15">
        <f t="shared" si="227"/>
        <v>42061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</v>
      </c>
      <c r="T2397" s="15">
        <f t="shared" si="227"/>
        <v>42745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4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</v>
      </c>
      <c r="T2398" s="15">
        <f t="shared" si="227"/>
        <v>42292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</v>
      </c>
      <c r="T2399" s="15">
        <f t="shared" si="227"/>
        <v>42006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</v>
      </c>
      <c r="T2400" s="15">
        <f t="shared" si="227"/>
        <v>42187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</v>
      </c>
      <c r="T2401" s="15">
        <f t="shared" si="227"/>
        <v>41991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</v>
      </c>
      <c r="T2402" s="15">
        <f t="shared" si="227"/>
        <v>42474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4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</v>
      </c>
      <c r="T2403" s="15">
        <f t="shared" si="227"/>
        <v>42434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</v>
      </c>
      <c r="T2404" s="15">
        <f t="shared" si="227"/>
        <v>42137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4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</v>
      </c>
      <c r="T2405" s="15">
        <f t="shared" si="227"/>
        <v>42459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4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</v>
      </c>
      <c r="T2406" s="15">
        <f t="shared" si="227"/>
        <v>42372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4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</v>
      </c>
      <c r="T2407" s="15">
        <f t="shared" si="227"/>
        <v>42616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4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</v>
      </c>
      <c r="T2408" s="15">
        <f t="shared" si="227"/>
        <v>42023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4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</v>
      </c>
      <c r="T2409" s="15">
        <f t="shared" si="227"/>
        <v>42105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4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</v>
      </c>
      <c r="T2410" s="15">
        <f t="shared" si="227"/>
        <v>41949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4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</v>
      </c>
      <c r="T2411" s="15">
        <f t="shared" si="227"/>
        <v>42234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4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</v>
      </c>
      <c r="T2412" s="15">
        <f t="shared" si="227"/>
        <v>42254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4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</v>
      </c>
      <c r="T2413" s="15">
        <f t="shared" si="227"/>
        <v>42241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</v>
      </c>
      <c r="T2414" s="15">
        <f t="shared" si="227"/>
        <v>42700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4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</v>
      </c>
      <c r="T2415" s="15">
        <f t="shared" si="227"/>
        <v>41790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4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</v>
      </c>
      <c r="T2416" s="15">
        <f t="shared" si="227"/>
        <v>42238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4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</v>
      </c>
      <c r="T2417" s="15">
        <f t="shared" si="227"/>
        <v>42566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4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</v>
      </c>
      <c r="T2418" s="15">
        <f t="shared" si="227"/>
        <v>42077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4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</v>
      </c>
      <c r="T2419" s="15">
        <f t="shared" si="227"/>
        <v>41861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4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</v>
      </c>
      <c r="T2420" s="15">
        <f t="shared" si="227"/>
        <v>42087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4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</v>
      </c>
      <c r="T2421" s="15">
        <f t="shared" si="227"/>
        <v>42053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4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</v>
      </c>
      <c r="T2422" s="15">
        <f t="shared" si="227"/>
        <v>41953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4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</v>
      </c>
      <c r="T2423" s="15">
        <f t="shared" si="227"/>
        <v>42056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4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</v>
      </c>
      <c r="T2424" s="15">
        <f t="shared" si="227"/>
        <v>42074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4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</v>
      </c>
      <c r="T2425" s="15">
        <f t="shared" si="227"/>
        <v>42004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4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</v>
      </c>
      <c r="T2426" s="15">
        <f t="shared" si="227"/>
        <v>41939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4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</v>
      </c>
      <c r="T2427" s="15">
        <f t="shared" si="227"/>
        <v>42517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4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</v>
      </c>
      <c r="T2428" s="15">
        <f t="shared" si="227"/>
        <v>42224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4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</v>
      </c>
      <c r="T2429" s="15">
        <f t="shared" si="227"/>
        <v>42452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4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</v>
      </c>
      <c r="T2430" s="15">
        <f t="shared" si="227"/>
        <v>42075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4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</v>
      </c>
      <c r="T2431" s="15">
        <f t="shared" si="227"/>
        <v>42771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4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</v>
      </c>
      <c r="T2432" s="15">
        <f t="shared" si="227"/>
        <v>42412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4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</v>
      </c>
      <c r="T2433" s="15">
        <f t="shared" si="227"/>
        <v>42549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4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</v>
      </c>
      <c r="T2434" s="15">
        <f t="shared" si="227"/>
        <v>42071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4" t="e">
        <f t="shared" ref="P2435:P2498" si="229">E2435/L2435</f>
        <v>#DIV/0!</v>
      </c>
      <c r="Q2435" t="str">
        <f t="shared" ref="Q2435:Q2498" si="230">MID(N2435,1,FIND("/",N2435)-1)</f>
        <v>food</v>
      </c>
      <c r="R2435" t="str">
        <f t="shared" ref="R2435:R2498" si="231">MID(N2435,FIND("/",N2435)+1,LEN(N2435)-FIND("/",N2435))</f>
        <v>food trucks</v>
      </c>
      <c r="S2435" s="15">
        <f t="shared" ref="S2435:S2498" si="232">INT(((J2435/60)/60)/24)+DATE(1970,1,1)</f>
        <v>42397</v>
      </c>
      <c r="T2435" s="15">
        <f t="shared" ref="T2435:T2498" si="233">INT(((I2435/60)/60)/24)+DATE(1970,1,1)</f>
        <v>42427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4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</v>
      </c>
      <c r="T2436" s="15">
        <f t="shared" si="233"/>
        <v>42220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4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</v>
      </c>
      <c r="T2437" s="15">
        <f t="shared" si="233"/>
        <v>42282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4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</v>
      </c>
      <c r="T2438" s="15">
        <f t="shared" si="233"/>
        <v>42398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4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</v>
      </c>
      <c r="T2439" s="15">
        <f t="shared" si="233"/>
        <v>42080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4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</v>
      </c>
      <c r="T2440" s="15">
        <f t="shared" si="233"/>
        <v>42345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4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</v>
      </c>
      <c r="T2441" s="15">
        <f t="shared" si="233"/>
        <v>42295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4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</v>
      </c>
      <c r="T2442" s="15">
        <f t="shared" si="233"/>
        <v>42413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4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</v>
      </c>
      <c r="T2443" s="15">
        <f t="shared" si="233"/>
        <v>42208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</v>
      </c>
      <c r="T2444" s="15">
        <f t="shared" si="233"/>
        <v>42082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4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</v>
      </c>
      <c r="T2445" s="15">
        <f t="shared" si="233"/>
        <v>41866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4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</v>
      </c>
      <c r="T2446" s="15">
        <f t="shared" si="233"/>
        <v>42515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4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</v>
      </c>
      <c r="T2447" s="15">
        <f t="shared" si="233"/>
        <v>42273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4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</v>
      </c>
      <c r="T2448" s="15">
        <f t="shared" si="233"/>
        <v>42700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4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</v>
      </c>
      <c r="T2449" s="15">
        <f t="shared" si="233"/>
        <v>42686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4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</v>
      </c>
      <c r="T2450" s="15">
        <f t="shared" si="233"/>
        <v>42613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4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</v>
      </c>
      <c r="T2451" s="15">
        <f t="shared" si="233"/>
        <v>41973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4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</v>
      </c>
      <c r="T2452" s="15">
        <f t="shared" si="233"/>
        <v>41940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4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</v>
      </c>
      <c r="T2453" s="15">
        <f t="shared" si="233"/>
        <v>42799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</v>
      </c>
      <c r="T2454" s="15">
        <f t="shared" si="233"/>
        <v>42367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4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</v>
      </c>
      <c r="T2455" s="15">
        <f t="shared" si="233"/>
        <v>42768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4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</v>
      </c>
      <c r="T2456" s="15">
        <f t="shared" si="233"/>
        <v>42805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4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</v>
      </c>
      <c r="T2457" s="15">
        <f t="shared" si="233"/>
        <v>42480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4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</v>
      </c>
      <c r="T2458" s="15">
        <f t="shared" si="233"/>
        <v>42791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4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</v>
      </c>
      <c r="T2459" s="15">
        <f t="shared" si="233"/>
        <v>42453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4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</v>
      </c>
      <c r="T2460" s="15">
        <f t="shared" si="233"/>
        <v>42530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4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</v>
      </c>
      <c r="T2461" s="15">
        <f t="shared" si="233"/>
        <v>42452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4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</v>
      </c>
      <c r="T2462" s="15">
        <f t="shared" si="233"/>
        <v>42738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4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</v>
      </c>
      <c r="T2463" s="15">
        <f t="shared" si="233"/>
        <v>40817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</v>
      </c>
      <c r="T2464" s="15">
        <f t="shared" si="233"/>
        <v>41109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4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</v>
      </c>
      <c r="T2465" s="15">
        <f t="shared" si="233"/>
        <v>41380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4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</v>
      </c>
      <c r="T2466" s="15">
        <f t="shared" si="233"/>
        <v>42277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4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</v>
      </c>
      <c r="T2467" s="15">
        <f t="shared" si="233"/>
        <v>41175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4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</v>
      </c>
      <c r="T2468" s="15">
        <f t="shared" si="233"/>
        <v>41403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4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</v>
      </c>
      <c r="T2469" s="15">
        <f t="shared" si="233"/>
        <v>41039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4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</v>
      </c>
      <c r="T2470" s="15">
        <f t="shared" si="233"/>
        <v>41210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4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</v>
      </c>
      <c r="T2471" s="15">
        <f t="shared" si="233"/>
        <v>40582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4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</v>
      </c>
      <c r="T2472" s="15">
        <f t="shared" si="233"/>
        <v>41053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4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</v>
      </c>
      <c r="T2473" s="15">
        <f t="shared" si="233"/>
        <v>40933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</v>
      </c>
      <c r="T2474" s="15">
        <f t="shared" si="233"/>
        <v>40425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4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</v>
      </c>
      <c r="T2475" s="15">
        <f t="shared" si="233"/>
        <v>41223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4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</v>
      </c>
      <c r="T2476" s="15">
        <f t="shared" si="233"/>
        <v>40462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4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</v>
      </c>
      <c r="T2477" s="15">
        <f t="shared" si="233"/>
        <v>40369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4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</v>
      </c>
      <c r="T2478" s="15">
        <f t="shared" si="233"/>
        <v>41946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4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</v>
      </c>
      <c r="T2479" s="15">
        <f t="shared" si="233"/>
        <v>41133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4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</v>
      </c>
      <c r="T2480" s="15">
        <f t="shared" si="233"/>
        <v>41287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4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</v>
      </c>
      <c r="T2481" s="15">
        <f t="shared" si="233"/>
        <v>41118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4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</v>
      </c>
      <c r="T2482" s="15">
        <f t="shared" si="233"/>
        <v>42287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4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</v>
      </c>
      <c r="T2483" s="15">
        <f t="shared" si="233"/>
        <v>41029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</v>
      </c>
      <c r="T2484" s="15">
        <f t="shared" si="233"/>
        <v>40756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4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</v>
      </c>
      <c r="T2485" s="15">
        <f t="shared" si="233"/>
        <v>41030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4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</v>
      </c>
      <c r="T2486" s="15">
        <f t="shared" si="233"/>
        <v>40801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4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</v>
      </c>
      <c r="T2487" s="15">
        <f t="shared" si="233"/>
        <v>40828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4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</v>
      </c>
      <c r="T2488" s="15">
        <f t="shared" si="233"/>
        <v>41021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4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</v>
      </c>
      <c r="T2489" s="15">
        <f t="shared" si="233"/>
        <v>41056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4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</v>
      </c>
      <c r="T2490" s="15">
        <f t="shared" si="233"/>
        <v>40863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4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</v>
      </c>
      <c r="T2491" s="15">
        <f t="shared" si="233"/>
        <v>41403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4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</v>
      </c>
      <c r="T2492" s="15">
        <f t="shared" si="233"/>
        <v>41083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4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</v>
      </c>
      <c r="T2493" s="15">
        <f t="shared" si="233"/>
        <v>40559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</v>
      </c>
      <c r="T2494" s="15">
        <f t="shared" si="233"/>
        <v>41076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4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</v>
      </c>
      <c r="T2495" s="15">
        <f t="shared" si="233"/>
        <v>41393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4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</v>
      </c>
      <c r="T2496" s="15">
        <f t="shared" si="233"/>
        <v>41052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4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</v>
      </c>
      <c r="T2497" s="15">
        <f t="shared" si="233"/>
        <v>41066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4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</v>
      </c>
      <c r="T2498" s="15">
        <f t="shared" si="233"/>
        <v>41362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4">
        <f t="shared" ref="P2499:P2562" si="235">E2499/L2499</f>
        <v>80.551071428571419</v>
      </c>
      <c r="Q2499" t="str">
        <f t="shared" ref="Q2499:Q2562" si="236">MID(N2499,1,FIND("/",N2499)-1)</f>
        <v>music</v>
      </c>
      <c r="R2499" t="str">
        <f t="shared" ref="R2499:R2562" si="237">MID(N2499,FIND("/",N2499)+1,LEN(N2499)-FIND("/",N2499))</f>
        <v>indie rock</v>
      </c>
      <c r="S2499" s="15">
        <f t="shared" ref="S2499:S2562" si="238">INT(((J2499/60)/60)/24)+DATE(1970,1,1)</f>
        <v>40730</v>
      </c>
      <c r="T2499" s="15">
        <f t="shared" ref="T2499:T2562" si="239">INT(((I2499/60)/60)/24)+DATE(1970,1,1)</f>
        <v>40760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4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</v>
      </c>
      <c r="T2500" s="15">
        <f t="shared" si="239"/>
        <v>42031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4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</v>
      </c>
      <c r="T2501" s="15">
        <f t="shared" si="239"/>
        <v>41274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4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</v>
      </c>
      <c r="T2502" s="15">
        <f t="shared" si="239"/>
        <v>41083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4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</v>
      </c>
      <c r="T2503" s="15">
        <f t="shared" si="239"/>
        <v>42274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</v>
      </c>
      <c r="T2504" s="15">
        <f t="shared" si="239"/>
        <v>41903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4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</v>
      </c>
      <c r="T2505" s="15">
        <f t="shared" si="239"/>
        <v>42528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4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</v>
      </c>
      <c r="T2506" s="15">
        <f t="shared" si="239"/>
        <v>41958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4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</v>
      </c>
      <c r="T2507" s="15">
        <f t="shared" si="239"/>
        <v>42077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4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</v>
      </c>
      <c r="T2508" s="15">
        <f t="shared" si="239"/>
        <v>42280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4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</v>
      </c>
      <c r="T2509" s="15">
        <f t="shared" si="239"/>
        <v>42135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4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</v>
      </c>
      <c r="T2510" s="15">
        <f t="shared" si="239"/>
        <v>41865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4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</v>
      </c>
      <c r="T2511" s="15">
        <f t="shared" si="239"/>
        <v>42114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4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</v>
      </c>
      <c r="T2512" s="15">
        <f t="shared" si="239"/>
        <v>42138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4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</v>
      </c>
      <c r="T2513" s="15">
        <f t="shared" si="239"/>
        <v>42401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</v>
      </c>
      <c r="T2514" s="15">
        <f t="shared" si="239"/>
        <v>41986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4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</v>
      </c>
      <c r="T2515" s="15">
        <f t="shared" si="239"/>
        <v>42792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4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</v>
      </c>
      <c r="T2516" s="15">
        <f t="shared" si="239"/>
        <v>41871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4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</v>
      </c>
      <c r="T2517" s="15">
        <f t="shared" si="239"/>
        <v>42057</v>
      </c>
    </row>
    <row r="2518" spans="1:20" ht="45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4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</v>
      </c>
      <c r="T2518" s="15">
        <f t="shared" si="239"/>
        <v>41972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4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</v>
      </c>
      <c r="T2519" s="15">
        <f t="shared" si="239"/>
        <v>42082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4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</v>
      </c>
      <c r="T2520" s="15">
        <f t="shared" si="239"/>
        <v>41956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4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</v>
      </c>
      <c r="T2521" s="15">
        <f t="shared" si="239"/>
        <v>41839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4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</v>
      </c>
      <c r="T2522" s="15">
        <f t="shared" si="239"/>
        <v>42658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4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</v>
      </c>
      <c r="T2523" s="15">
        <f t="shared" si="239"/>
        <v>42290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</v>
      </c>
      <c r="T2524" s="15">
        <f t="shared" si="239"/>
        <v>42482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4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</v>
      </c>
      <c r="T2525" s="15">
        <f t="shared" si="239"/>
        <v>41961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4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</v>
      </c>
      <c r="T2526" s="15">
        <f t="shared" si="239"/>
        <v>41994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4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</v>
      </c>
      <c r="T2527" s="15">
        <f t="shared" si="239"/>
        <v>41088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4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</v>
      </c>
      <c r="T2528" s="15">
        <f t="shared" si="239"/>
        <v>41981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4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</v>
      </c>
      <c r="T2529" s="15">
        <f t="shared" si="239"/>
        <v>41565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4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</v>
      </c>
      <c r="T2530" s="15">
        <f t="shared" si="239"/>
        <v>42236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4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</v>
      </c>
      <c r="T2531" s="15">
        <f t="shared" si="239"/>
        <v>40993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4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</v>
      </c>
      <c r="T2532" s="15">
        <f t="shared" si="239"/>
        <v>42114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4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</v>
      </c>
      <c r="T2533" s="15">
        <f t="shared" si="239"/>
        <v>42231</v>
      </c>
    </row>
    <row r="2534" spans="1:20" ht="45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</v>
      </c>
      <c r="T2534" s="15">
        <f t="shared" si="239"/>
        <v>41137</v>
      </c>
    </row>
    <row r="2535" spans="1:20" ht="45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4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</v>
      </c>
      <c r="T2535" s="15">
        <f t="shared" si="239"/>
        <v>41334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4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</v>
      </c>
      <c r="T2536" s="15">
        <f t="shared" si="239"/>
        <v>40179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4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</v>
      </c>
      <c r="T2537" s="15">
        <f t="shared" si="239"/>
        <v>41974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4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</v>
      </c>
      <c r="T2538" s="15">
        <f t="shared" si="239"/>
        <v>41485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4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</v>
      </c>
      <c r="T2539" s="15">
        <f t="shared" si="239"/>
        <v>40756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4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</v>
      </c>
      <c r="T2540" s="15">
        <f t="shared" si="239"/>
        <v>41329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4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</v>
      </c>
      <c r="T2541" s="15">
        <f t="shared" si="239"/>
        <v>42037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4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</v>
      </c>
      <c r="T2542" s="15">
        <f t="shared" si="239"/>
        <v>40845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4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</v>
      </c>
      <c r="T2543" s="15">
        <f t="shared" si="239"/>
        <v>41543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</v>
      </c>
      <c r="T2544" s="15">
        <f t="shared" si="239"/>
        <v>41548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4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</v>
      </c>
      <c r="T2545" s="15">
        <f t="shared" si="239"/>
        <v>40545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4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</v>
      </c>
      <c r="T2546" s="15">
        <f t="shared" si="239"/>
        <v>41098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4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</v>
      </c>
      <c r="T2547" s="15">
        <f t="shared" si="239"/>
        <v>42062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4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</v>
      </c>
      <c r="T2548" s="15">
        <f t="shared" si="239"/>
        <v>41552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4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</v>
      </c>
      <c r="T2549" s="15">
        <f t="shared" si="239"/>
        <v>41003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4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</v>
      </c>
      <c r="T2550" s="15">
        <f t="shared" si="239"/>
        <v>42643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4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</v>
      </c>
      <c r="T2551" s="15">
        <f t="shared" si="239"/>
        <v>41425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4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</v>
      </c>
      <c r="T2552" s="15">
        <f t="shared" si="239"/>
        <v>42285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4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</v>
      </c>
      <c r="T2553" s="15">
        <f t="shared" si="239"/>
        <v>40989</v>
      </c>
    </row>
    <row r="2554" spans="1:20" ht="45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</v>
      </c>
      <c r="T2554" s="15">
        <f t="shared" si="239"/>
        <v>42799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4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</v>
      </c>
      <c r="T2555" s="15">
        <f t="shared" si="239"/>
        <v>41173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4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</v>
      </c>
      <c r="T2556" s="15">
        <f t="shared" si="239"/>
        <v>42156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4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</v>
      </c>
      <c r="T2557" s="15">
        <f t="shared" si="239"/>
        <v>41057</v>
      </c>
    </row>
    <row r="2558" spans="1:20" ht="45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4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</v>
      </c>
      <c r="T2558" s="15">
        <f t="shared" si="239"/>
        <v>41267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4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</v>
      </c>
      <c r="T2559" s="15">
        <f t="shared" si="239"/>
        <v>41774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4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</v>
      </c>
      <c r="T2560" s="15">
        <f t="shared" si="239"/>
        <v>42125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4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</v>
      </c>
      <c r="T2561" s="15">
        <f t="shared" si="239"/>
        <v>40862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4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</v>
      </c>
      <c r="T2562" s="15">
        <f t="shared" si="239"/>
        <v>42069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4" t="e">
        <f t="shared" ref="P2563:P2626" si="241">E2563/L2563</f>
        <v>#DIV/0!</v>
      </c>
      <c r="Q2563" t="str">
        <f t="shared" ref="Q2563:Q2626" si="242">MID(N2563,1,FIND("/",N2563)-1)</f>
        <v>food</v>
      </c>
      <c r="R2563" t="str">
        <f t="shared" ref="R2563:R2626" si="243">MID(N2563,FIND("/",N2563)+1,LEN(N2563)-FIND("/",N2563))</f>
        <v>food trucks</v>
      </c>
      <c r="S2563" s="15">
        <f t="shared" ref="S2563:S2626" si="244">INT(((J2563/60)/60)/24)+DATE(1970,1,1)</f>
        <v>42260</v>
      </c>
      <c r="T2563" s="15">
        <f t="shared" ref="T2563:T2626" si="245">INT(((I2563/60)/60)/24)+DATE(1970,1,1)</f>
        <v>42290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</v>
      </c>
      <c r="T2564" s="15">
        <f t="shared" si="245"/>
        <v>42654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4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</v>
      </c>
      <c r="T2565" s="15">
        <f t="shared" si="245"/>
        <v>42215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4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</v>
      </c>
      <c r="T2566" s="15">
        <f t="shared" si="245"/>
        <v>41852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4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</v>
      </c>
      <c r="T2567" s="15">
        <f t="shared" si="245"/>
        <v>42499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4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</v>
      </c>
      <c r="T2568" s="15">
        <f t="shared" si="245"/>
        <v>41872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4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</v>
      </c>
      <c r="T2569" s="15">
        <f t="shared" si="245"/>
        <v>42117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4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</v>
      </c>
      <c r="T2570" s="15">
        <f t="shared" si="245"/>
        <v>42614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4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</v>
      </c>
      <c r="T2571" s="15">
        <f t="shared" si="245"/>
        <v>42264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4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</v>
      </c>
      <c r="T2572" s="15">
        <f t="shared" si="245"/>
        <v>42774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4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</v>
      </c>
      <c r="T2573" s="15">
        <f t="shared" si="245"/>
        <v>42509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</v>
      </c>
      <c r="T2574" s="15">
        <f t="shared" si="245"/>
        <v>42107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4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</v>
      </c>
      <c r="T2575" s="15">
        <f t="shared" si="245"/>
        <v>41874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4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</v>
      </c>
      <c r="T2576" s="15">
        <f t="shared" si="245"/>
        <v>42508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4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</v>
      </c>
      <c r="T2577" s="15">
        <f t="shared" si="245"/>
        <v>42016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4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</v>
      </c>
      <c r="T2578" s="15">
        <f t="shared" si="245"/>
        <v>42104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4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</v>
      </c>
      <c r="T2579" s="15">
        <f t="shared" si="245"/>
        <v>41855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4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</v>
      </c>
      <c r="T2580" s="15">
        <f t="shared" si="245"/>
        <v>42286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4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</v>
      </c>
      <c r="T2581" s="15">
        <f t="shared" si="245"/>
        <v>41897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4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</v>
      </c>
      <c r="T2582" s="15">
        <f t="shared" si="245"/>
        <v>42140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4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</v>
      </c>
      <c r="T2583" s="15">
        <f t="shared" si="245"/>
        <v>42324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4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</v>
      </c>
      <c r="T2584" s="15">
        <f t="shared" si="245"/>
        <v>42672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4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</v>
      </c>
      <c r="T2585" s="15">
        <f t="shared" si="245"/>
        <v>42079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4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</v>
      </c>
      <c r="T2586" s="15">
        <f t="shared" si="245"/>
        <v>42170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4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</v>
      </c>
      <c r="T2587" s="15">
        <f t="shared" si="245"/>
        <v>41825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4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</v>
      </c>
      <c r="T2588" s="15">
        <f t="shared" si="245"/>
        <v>42363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4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</v>
      </c>
      <c r="T2589" s="15">
        <f t="shared" si="245"/>
        <v>42368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4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</v>
      </c>
      <c r="T2590" s="15">
        <f t="shared" si="245"/>
        <v>42094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4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</v>
      </c>
      <c r="T2591" s="15">
        <f t="shared" si="245"/>
        <v>42452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4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</v>
      </c>
      <c r="T2592" s="15">
        <f t="shared" si="245"/>
        <v>42395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4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</v>
      </c>
      <c r="T2593" s="15">
        <f t="shared" si="245"/>
        <v>42442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</v>
      </c>
      <c r="T2594" s="15">
        <f t="shared" si="245"/>
        <v>41917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4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</v>
      </c>
      <c r="T2595" s="15">
        <f t="shared" si="245"/>
        <v>42119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4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</v>
      </c>
      <c r="T2596" s="15">
        <f t="shared" si="245"/>
        <v>41858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4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</v>
      </c>
      <c r="T2597" s="15">
        <f t="shared" si="245"/>
        <v>42790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4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</v>
      </c>
      <c r="T2598" s="15">
        <f t="shared" si="245"/>
        <v>41858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4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</v>
      </c>
      <c r="T2599" s="15">
        <f t="shared" si="245"/>
        <v>42540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4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</v>
      </c>
      <c r="T2600" s="15">
        <f t="shared" si="245"/>
        <v>42270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4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</v>
      </c>
      <c r="T2601" s="15">
        <f t="shared" si="245"/>
        <v>41854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4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</v>
      </c>
      <c r="T2602" s="15">
        <f t="shared" si="245"/>
        <v>42454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4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</v>
      </c>
      <c r="T2603" s="15">
        <f t="shared" si="245"/>
        <v>41165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</v>
      </c>
      <c r="T2604" s="15">
        <f t="shared" si="245"/>
        <v>41955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4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</v>
      </c>
      <c r="T2605" s="15">
        <f t="shared" si="245"/>
        <v>41631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4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</v>
      </c>
      <c r="T2606" s="15">
        <f t="shared" si="245"/>
        <v>41028</v>
      </c>
    </row>
    <row r="2607" spans="1:20" ht="45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4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</v>
      </c>
      <c r="T2607" s="15">
        <f t="shared" si="245"/>
        <v>42538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4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</v>
      </c>
      <c r="T2608" s="15">
        <f t="shared" si="245"/>
        <v>41758</v>
      </c>
    </row>
    <row r="2609" spans="1:20" ht="45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4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</v>
      </c>
      <c r="T2609" s="15">
        <f t="shared" si="245"/>
        <v>42228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4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</v>
      </c>
      <c r="T2610" s="15">
        <f t="shared" si="245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4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</v>
      </c>
      <c r="T2611" s="15">
        <f t="shared" si="245"/>
        <v>41105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4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</v>
      </c>
      <c r="T2612" s="15">
        <f t="shared" si="245"/>
        <v>42604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4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</v>
      </c>
      <c r="T2613" s="15">
        <f t="shared" si="245"/>
        <v>42737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</v>
      </c>
      <c r="T2614" s="15">
        <f t="shared" si="245"/>
        <v>42013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4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</v>
      </c>
      <c r="T2615" s="15">
        <f t="shared" si="245"/>
        <v>41173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4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</v>
      </c>
      <c r="T2616" s="15">
        <f t="shared" si="245"/>
        <v>41759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4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</v>
      </c>
      <c r="T2617" s="15">
        <f t="shared" si="245"/>
        <v>42490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4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</v>
      </c>
      <c r="T2618" s="15">
        <f t="shared" si="245"/>
        <v>42241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4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</v>
      </c>
      <c r="T2619" s="15">
        <f t="shared" si="245"/>
        <v>41932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4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</v>
      </c>
      <c r="T2620" s="15">
        <f t="shared" si="245"/>
        <v>42339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4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</v>
      </c>
      <c r="T2621" s="15">
        <f t="shared" si="245"/>
        <v>42300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4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</v>
      </c>
      <c r="T2622" s="15">
        <f t="shared" si="245"/>
        <v>42288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4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</v>
      </c>
      <c r="T2623" s="15">
        <f t="shared" si="245"/>
        <v>42145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</v>
      </c>
      <c r="T2624" s="15">
        <f t="shared" si="245"/>
        <v>42734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4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</v>
      </c>
      <c r="T2625" s="15">
        <f t="shared" si="245"/>
        <v>42706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4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</v>
      </c>
      <c r="T2626" s="15">
        <f t="shared" si="245"/>
        <v>41165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4">
        <f t="shared" ref="P2627:P2690" si="247">E2627/L2627</f>
        <v>27.576923076923077</v>
      </c>
      <c r="Q2627" t="str">
        <f t="shared" ref="Q2627:Q2690" si="248">MID(N2627,1,FIND("/",N2627)-1)</f>
        <v>technology</v>
      </c>
      <c r="R2627" t="str">
        <f t="shared" ref="R2627:R2690" si="249">MID(N2627,FIND("/",N2627)+1,LEN(N2627)-FIND("/",N2627))</f>
        <v>space exploration</v>
      </c>
      <c r="S2627" s="15">
        <f t="shared" ref="S2627:S2690" si="250">INT(((J2627/60)/60)/24)+DATE(1970,1,1)</f>
        <v>42658</v>
      </c>
      <c r="T2627" s="15">
        <f t="shared" ref="T2627:T2690" si="251">INT(((I2627/60)/60)/24)+DATE(1970,1,1)</f>
        <v>42683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4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</v>
      </c>
      <c r="T2628" s="15">
        <f t="shared" si="251"/>
        <v>42158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4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</v>
      </c>
      <c r="T2629" s="15">
        <f t="shared" si="251"/>
        <v>42334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4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</v>
      </c>
      <c r="T2630" s="15">
        <f t="shared" si="251"/>
        <v>41973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4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</v>
      </c>
      <c r="T2631" s="15">
        <f t="shared" si="251"/>
        <v>42138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4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</v>
      </c>
      <c r="T2632" s="15">
        <f t="shared" si="251"/>
        <v>42551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4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</v>
      </c>
      <c r="T2633" s="15">
        <f t="shared" si="251"/>
        <v>42246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</v>
      </c>
      <c r="T2634" s="15">
        <f t="shared" si="251"/>
        <v>42519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4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</v>
      </c>
      <c r="T2635" s="15">
        <f t="shared" si="251"/>
        <v>41697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4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</v>
      </c>
      <c r="T2636" s="15">
        <f t="shared" si="251"/>
        <v>42642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4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</v>
      </c>
      <c r="T2637" s="15">
        <f t="shared" si="251"/>
        <v>42072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4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</v>
      </c>
      <c r="T2638" s="15">
        <f t="shared" si="251"/>
        <v>42659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4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</v>
      </c>
      <c r="T2639" s="15">
        <f t="shared" si="251"/>
        <v>42655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4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</v>
      </c>
      <c r="T2640" s="15">
        <f t="shared" si="251"/>
        <v>42019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4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</v>
      </c>
      <c r="T2641" s="15">
        <f t="shared" si="251"/>
        <v>42054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4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</v>
      </c>
      <c r="T2642" s="15">
        <f t="shared" si="251"/>
        <v>42163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4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</v>
      </c>
      <c r="T2643" s="15">
        <f t="shared" si="251"/>
        <v>41897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</v>
      </c>
      <c r="T2644" s="15">
        <f t="shared" si="251"/>
        <v>42566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4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</v>
      </c>
      <c r="T2645" s="15">
        <f t="shared" si="251"/>
        <v>42725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4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</v>
      </c>
      <c r="T2646" s="15">
        <f t="shared" si="251"/>
        <v>42804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4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</v>
      </c>
      <c r="T2647" s="15">
        <f t="shared" si="251"/>
        <v>41951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4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</v>
      </c>
      <c r="T2648" s="15">
        <f t="shared" si="251"/>
        <v>42256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4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</v>
      </c>
      <c r="T2649" s="15">
        <f t="shared" si="251"/>
        <v>42230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4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</v>
      </c>
      <c r="T2650" s="15">
        <f t="shared" si="251"/>
        <v>42438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4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</v>
      </c>
      <c r="T2651" s="15">
        <f t="shared" si="251"/>
        <v>42401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4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</v>
      </c>
      <c r="T2652" s="15">
        <f t="shared" si="251"/>
        <v>42725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4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</v>
      </c>
      <c r="T2653" s="15">
        <f t="shared" si="251"/>
        <v>42355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</v>
      </c>
      <c r="T2654" s="15">
        <f t="shared" si="251"/>
        <v>41983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4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</v>
      </c>
      <c r="T2655" s="15">
        <f t="shared" si="251"/>
        <v>41803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4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</v>
      </c>
      <c r="T2656" s="15">
        <f t="shared" si="251"/>
        <v>42115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4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</v>
      </c>
      <c r="T2657" s="15">
        <f t="shared" si="251"/>
        <v>42409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4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</v>
      </c>
      <c r="T2658" s="15">
        <f t="shared" si="251"/>
        <v>42806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4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</v>
      </c>
      <c r="T2659" s="15">
        <f t="shared" si="251"/>
        <v>42585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4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</v>
      </c>
      <c r="T2660" s="15">
        <f t="shared" si="251"/>
        <v>42581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4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</v>
      </c>
      <c r="T2661" s="15">
        <f t="shared" si="251"/>
        <v>42112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4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</v>
      </c>
      <c r="T2662" s="15">
        <f t="shared" si="251"/>
        <v>42332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4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</v>
      </c>
      <c r="T2663" s="15">
        <f t="shared" si="251"/>
        <v>41572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</v>
      </c>
      <c r="T2664" s="15">
        <f t="shared" si="251"/>
        <v>42237</v>
      </c>
    </row>
    <row r="2665" spans="1:20" ht="45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4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</v>
      </c>
      <c r="T2665" s="15">
        <f t="shared" si="251"/>
        <v>42251</v>
      </c>
    </row>
    <row r="2666" spans="1:20" ht="45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4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</v>
      </c>
      <c r="T2666" s="15">
        <f t="shared" si="251"/>
        <v>42347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4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</v>
      </c>
      <c r="T2667" s="15">
        <f t="shared" si="251"/>
        <v>42128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4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</v>
      </c>
      <c r="T2668" s="15">
        <f t="shared" si="251"/>
        <v>42272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4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</v>
      </c>
      <c r="T2669" s="15">
        <f t="shared" si="251"/>
        <v>42410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4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</v>
      </c>
      <c r="T2670" s="15">
        <f t="shared" si="251"/>
        <v>42317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4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</v>
      </c>
      <c r="T2671" s="15">
        <f t="shared" si="251"/>
        <v>42379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4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</v>
      </c>
      <c r="T2672" s="15">
        <f t="shared" si="251"/>
        <v>41849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4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</v>
      </c>
      <c r="T2673" s="15">
        <f t="shared" si="251"/>
        <v>41992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</v>
      </c>
      <c r="T2674" s="15">
        <f t="shared" si="251"/>
        <v>42366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4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</v>
      </c>
      <c r="T2675" s="15">
        <f t="shared" si="251"/>
        <v>41941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4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</v>
      </c>
      <c r="T2676" s="15">
        <f t="shared" si="251"/>
        <v>42556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4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</v>
      </c>
      <c r="T2677" s="15">
        <f t="shared" si="251"/>
        <v>41953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4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</v>
      </c>
      <c r="T2678" s="15">
        <f t="shared" si="251"/>
        <v>42512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4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</v>
      </c>
      <c r="T2679" s="15">
        <f t="shared" si="251"/>
        <v>41823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4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</v>
      </c>
      <c r="T2680" s="15">
        <f t="shared" si="251"/>
        <v>42271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4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</v>
      </c>
      <c r="T2681" s="15">
        <f t="shared" si="251"/>
        <v>42063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4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</v>
      </c>
      <c r="T2682" s="15">
        <f t="shared" si="251"/>
        <v>42466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4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</v>
      </c>
      <c r="T2683" s="15">
        <f t="shared" si="251"/>
        <v>41830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</v>
      </c>
      <c r="T2684" s="15">
        <f t="shared" si="251"/>
        <v>41965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4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</v>
      </c>
      <c r="T2685" s="15">
        <f t="shared" si="251"/>
        <v>42064</v>
      </c>
    </row>
    <row r="2686" spans="1:20" ht="45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4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</v>
      </c>
      <c r="T2686" s="15">
        <f t="shared" si="251"/>
        <v>41860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4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</v>
      </c>
      <c r="T2687" s="15">
        <f t="shared" si="251"/>
        <v>42121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4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</v>
      </c>
      <c r="T2688" s="15">
        <f t="shared" si="251"/>
        <v>41912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4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</v>
      </c>
      <c r="T2689" s="15">
        <f t="shared" si="251"/>
        <v>42184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4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</v>
      </c>
      <c r="T2690" s="15">
        <f t="shared" si="251"/>
        <v>42059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4">
        <f t="shared" ref="P2691:P2754" si="253">E2691/L2691</f>
        <v>1</v>
      </c>
      <c r="Q2691" t="str">
        <f t="shared" ref="Q2691:Q2754" si="254">MID(N2691,1,FIND("/",N2691)-1)</f>
        <v>food</v>
      </c>
      <c r="R2691" t="str">
        <f t="shared" ref="R2691:R2754" si="255">MID(N2691,FIND("/",N2691)+1,LEN(N2691)-FIND("/",N2691))</f>
        <v>food trucks</v>
      </c>
      <c r="S2691" s="15">
        <f t="shared" ref="S2691:S2754" si="256">INT(((J2691/60)/60)/24)+DATE(1970,1,1)</f>
        <v>42551</v>
      </c>
      <c r="T2691" s="15">
        <f t="shared" ref="T2691:T2754" si="257">INT(((I2691/60)/60)/24)+DATE(1970,1,1)</f>
        <v>42581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4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</v>
      </c>
      <c r="T2692" s="15">
        <f t="shared" si="257"/>
        <v>42158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4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</v>
      </c>
      <c r="T2693" s="15">
        <f t="shared" si="257"/>
        <v>42134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</v>
      </c>
      <c r="T2694" s="15">
        <f t="shared" si="257"/>
        <v>42088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4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</v>
      </c>
      <c r="T2695" s="15">
        <f t="shared" si="257"/>
        <v>41864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4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</v>
      </c>
      <c r="T2696" s="15">
        <f t="shared" si="257"/>
        <v>41908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4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</v>
      </c>
      <c r="T2697" s="15">
        <f t="shared" si="257"/>
        <v>42108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4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</v>
      </c>
      <c r="T2698" s="15">
        <f t="shared" si="257"/>
        <v>41998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4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</v>
      </c>
      <c r="T2699" s="15">
        <f t="shared" si="257"/>
        <v>42218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4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</v>
      </c>
      <c r="T2700" s="15">
        <f t="shared" si="257"/>
        <v>41817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4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</v>
      </c>
      <c r="T2701" s="15">
        <f t="shared" si="257"/>
        <v>41859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4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</v>
      </c>
      <c r="T2702" s="15">
        <f t="shared" si="257"/>
        <v>41900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4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</v>
      </c>
      <c r="T2703" s="15">
        <f t="shared" si="257"/>
        <v>42832</v>
      </c>
    </row>
    <row r="2704" spans="1:20" ht="45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</v>
      </c>
      <c r="T2704" s="15">
        <f t="shared" si="257"/>
        <v>42830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4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</v>
      </c>
      <c r="T2705" s="15">
        <f t="shared" si="257"/>
        <v>42816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4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</v>
      </c>
      <c r="T2706" s="15">
        <f t="shared" si="257"/>
        <v>42830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4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</v>
      </c>
      <c r="T2707" s="15">
        <f t="shared" si="257"/>
        <v>42818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4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</v>
      </c>
      <c r="T2708" s="15">
        <f t="shared" si="257"/>
        <v>41928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4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</v>
      </c>
      <c r="T2709" s="15">
        <f t="shared" si="257"/>
        <v>41421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4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</v>
      </c>
      <c r="T2710" s="15">
        <f t="shared" si="257"/>
        <v>42572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4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</v>
      </c>
      <c r="T2711" s="15">
        <f t="shared" si="257"/>
        <v>42647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4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</v>
      </c>
      <c r="T2712" s="15">
        <f t="shared" si="257"/>
        <v>41860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4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</v>
      </c>
      <c r="T2713" s="15">
        <f t="shared" si="257"/>
        <v>41810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</v>
      </c>
      <c r="T2714" s="15">
        <f t="shared" si="257"/>
        <v>41468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4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</v>
      </c>
      <c r="T2715" s="15">
        <f t="shared" si="257"/>
        <v>42362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4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</v>
      </c>
      <c r="T2716" s="15">
        <f t="shared" si="257"/>
        <v>42657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4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</v>
      </c>
      <c r="T2717" s="15">
        <f t="shared" si="257"/>
        <v>42421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4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</v>
      </c>
      <c r="T2718" s="15">
        <f t="shared" si="257"/>
        <v>42285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4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</v>
      </c>
      <c r="T2719" s="15">
        <f t="shared" si="257"/>
        <v>41979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4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</v>
      </c>
      <c r="T2720" s="15">
        <f t="shared" si="257"/>
        <v>42493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4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</v>
      </c>
      <c r="T2721" s="15">
        <f t="shared" si="257"/>
        <v>42477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4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</v>
      </c>
      <c r="T2722" s="15">
        <f t="shared" si="257"/>
        <v>42685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4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</v>
      </c>
      <c r="T2723" s="15">
        <f t="shared" si="257"/>
        <v>41523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</v>
      </c>
      <c r="T2724" s="15">
        <f t="shared" si="257"/>
        <v>42764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4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</v>
      </c>
      <c r="T2725" s="15">
        <f t="shared" si="257"/>
        <v>42004</v>
      </c>
    </row>
    <row r="2726" spans="1:20" ht="45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4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</v>
      </c>
      <c r="T2726" s="15">
        <f t="shared" si="257"/>
        <v>42231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4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</v>
      </c>
      <c r="T2727" s="15">
        <f t="shared" si="257"/>
        <v>42795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4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</v>
      </c>
      <c r="T2728" s="15">
        <f t="shared" si="257"/>
        <v>42482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4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</v>
      </c>
      <c r="T2729" s="15">
        <f t="shared" si="257"/>
        <v>42223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4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</v>
      </c>
      <c r="T2730" s="15">
        <f t="shared" si="257"/>
        <v>42368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4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</v>
      </c>
      <c r="T2731" s="15">
        <f t="shared" si="257"/>
        <v>42125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4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</v>
      </c>
      <c r="T2732" s="15">
        <f t="shared" si="257"/>
        <v>41386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4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</v>
      </c>
      <c r="T2733" s="15">
        <f t="shared" si="257"/>
        <v>41930</v>
      </c>
    </row>
    <row r="2734" spans="1:20" ht="45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</v>
      </c>
      <c r="T2734" s="15">
        <f t="shared" si="257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4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</v>
      </c>
      <c r="T2735" s="15">
        <f t="shared" si="257"/>
        <v>42104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4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</v>
      </c>
      <c r="T2736" s="15">
        <f t="shared" si="257"/>
        <v>42656</v>
      </c>
    </row>
    <row r="2737" spans="1:20" ht="45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4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</v>
      </c>
      <c r="T2737" s="15">
        <f t="shared" si="257"/>
        <v>41346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4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</v>
      </c>
      <c r="T2738" s="15">
        <f t="shared" si="257"/>
        <v>41752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4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</v>
      </c>
      <c r="T2739" s="15">
        <f t="shared" si="257"/>
        <v>41654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4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</v>
      </c>
      <c r="T2740" s="15">
        <f t="shared" si="257"/>
        <v>42680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4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</v>
      </c>
      <c r="T2741" s="15">
        <f t="shared" si="257"/>
        <v>41764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4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</v>
      </c>
      <c r="T2742" s="15">
        <f t="shared" si="257"/>
        <v>42074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4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</v>
      </c>
      <c r="T2743" s="15">
        <f t="shared" si="257"/>
        <v>41932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</v>
      </c>
      <c r="T2744" s="15">
        <f t="shared" si="257"/>
        <v>41044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</v>
      </c>
      <c r="T2745" s="15">
        <f t="shared" si="257"/>
        <v>42662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4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</v>
      </c>
      <c r="T2746" s="15">
        <f t="shared" si="257"/>
        <v>40968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4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</v>
      </c>
      <c r="T2747" s="15">
        <f t="shared" si="257"/>
        <v>41104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4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</v>
      </c>
      <c r="T2748" s="15">
        <f t="shared" si="257"/>
        <v>41880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4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</v>
      </c>
      <c r="T2749" s="15">
        <f t="shared" si="257"/>
        <v>41076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4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</v>
      </c>
      <c r="T2750" s="15">
        <f t="shared" si="257"/>
        <v>42615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4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</v>
      </c>
      <c r="T2751" s="15">
        <f t="shared" si="257"/>
        <v>42098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</v>
      </c>
      <c r="T2752" s="15">
        <f t="shared" si="257"/>
        <v>41090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</v>
      </c>
      <c r="T2753" s="15">
        <f t="shared" si="257"/>
        <v>41807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</v>
      </c>
      <c r="T2754" s="15">
        <f t="shared" si="257"/>
        <v>40895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4">
        <f t="shared" ref="P2755:P2818" si="259">E2755/L2755</f>
        <v>47.5</v>
      </c>
      <c r="Q2755" t="str">
        <f t="shared" ref="Q2755:Q2818" si="260">MID(N2755,1,FIND("/",N2755)-1)</f>
        <v>publishing</v>
      </c>
      <c r="R2755" t="str">
        <f t="shared" ref="R2755:R2818" si="261">MID(N2755,FIND("/",N2755)+1,LEN(N2755)-FIND("/",N2755))</f>
        <v>children's books</v>
      </c>
      <c r="S2755" s="15">
        <f t="shared" ref="S2755:S2818" si="262">INT(((J2755/60)/60)/24)+DATE(1970,1,1)</f>
        <v>41117</v>
      </c>
      <c r="T2755" s="15">
        <f t="shared" ref="T2755:T2818" si="263">INT(((I2755/60)/60)/24)+DATE(1970,1,1)</f>
        <v>41147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</v>
      </c>
      <c r="T2756" s="15">
        <f t="shared" si="263"/>
        <v>41893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4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</v>
      </c>
      <c r="T2757" s="15">
        <f t="shared" si="263"/>
        <v>42102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4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</v>
      </c>
      <c r="T2758" s="15">
        <f t="shared" si="263"/>
        <v>41650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4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</v>
      </c>
      <c r="T2759" s="15">
        <f t="shared" si="263"/>
        <v>42588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4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</v>
      </c>
      <c r="T2760" s="15">
        <f t="shared" si="263"/>
        <v>42653</v>
      </c>
    </row>
    <row r="2761" spans="1:20" ht="45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4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</v>
      </c>
      <c r="T2761" s="15">
        <f t="shared" si="263"/>
        <v>42567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</v>
      </c>
      <c r="T2762" s="15">
        <f t="shared" si="263"/>
        <v>41445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4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</v>
      </c>
      <c r="T2763" s="15">
        <f t="shared" si="263"/>
        <v>41277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</v>
      </c>
      <c r="T2764" s="15">
        <f t="shared" si="263"/>
        <v>40986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4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</v>
      </c>
      <c r="T2765" s="15">
        <f t="shared" si="263"/>
        <v>41418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4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</v>
      </c>
      <c r="T2766" s="15">
        <f t="shared" si="263"/>
        <v>41059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</v>
      </c>
      <c r="T2767" s="15">
        <f t="shared" si="263"/>
        <v>41210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4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</v>
      </c>
      <c r="T2768" s="15">
        <f t="shared" si="263"/>
        <v>40766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4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</v>
      </c>
      <c r="T2769" s="15">
        <f t="shared" si="263"/>
        <v>42232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4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</v>
      </c>
      <c r="T2770" s="15">
        <f t="shared" si="263"/>
        <v>40997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4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</v>
      </c>
      <c r="T2771" s="15">
        <f t="shared" si="263"/>
        <v>41795</v>
      </c>
    </row>
    <row r="2772" spans="1:20" ht="45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4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</v>
      </c>
      <c r="T2772" s="15">
        <f t="shared" si="263"/>
        <v>41716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</v>
      </c>
      <c r="T2773" s="15">
        <f t="shared" si="263"/>
        <v>41306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</v>
      </c>
      <c r="T2774" s="15">
        <f t="shared" si="263"/>
        <v>41552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4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</v>
      </c>
      <c r="T2775" s="15">
        <f t="shared" si="263"/>
        <v>42484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4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</v>
      </c>
      <c r="T2776" s="15">
        <f t="shared" si="263"/>
        <v>41341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4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</v>
      </c>
      <c r="T2777" s="15">
        <f t="shared" si="263"/>
        <v>40893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4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</v>
      </c>
      <c r="T2778" s="15">
        <f t="shared" si="263"/>
        <v>42167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4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</v>
      </c>
      <c r="T2779" s="15">
        <f t="shared" si="263"/>
        <v>42202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4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</v>
      </c>
      <c r="T2780" s="15">
        <f t="shared" si="263"/>
        <v>41876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4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</v>
      </c>
      <c r="T2781" s="15">
        <f t="shared" si="263"/>
        <v>42330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</v>
      </c>
      <c r="T2782" s="15">
        <f t="shared" si="263"/>
        <v>42804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4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</v>
      </c>
      <c r="T2783" s="15">
        <f t="shared" si="263"/>
        <v>42047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</v>
      </c>
      <c r="T2784" s="15">
        <f t="shared" si="263"/>
        <v>42052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4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</v>
      </c>
      <c r="T2785" s="15">
        <f t="shared" si="263"/>
        <v>42117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4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</v>
      </c>
      <c r="T2786" s="15">
        <f t="shared" si="263"/>
        <v>41941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4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</v>
      </c>
      <c r="T2787" s="15">
        <f t="shared" si="263"/>
        <v>42587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4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</v>
      </c>
      <c r="T2788" s="15">
        <f t="shared" si="263"/>
        <v>41829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4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</v>
      </c>
      <c r="T2789" s="15">
        <f t="shared" si="263"/>
        <v>41838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4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</v>
      </c>
      <c r="T2790" s="15">
        <f t="shared" si="263"/>
        <v>42580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4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</v>
      </c>
      <c r="T2791" s="15">
        <f t="shared" si="263"/>
        <v>42075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4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</v>
      </c>
      <c r="T2792" s="15">
        <f t="shared" si="263"/>
        <v>42046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4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</v>
      </c>
      <c r="T2793" s="15">
        <f t="shared" si="263"/>
        <v>42622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</v>
      </c>
      <c r="T2794" s="15">
        <f t="shared" si="263"/>
        <v>42228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4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</v>
      </c>
      <c r="T2795" s="15">
        <f t="shared" si="263"/>
        <v>42206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4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</v>
      </c>
      <c r="T2796" s="15">
        <f t="shared" si="263"/>
        <v>42432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4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</v>
      </c>
      <c r="T2797" s="15">
        <f t="shared" si="263"/>
        <v>41796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4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</v>
      </c>
      <c r="T2798" s="15">
        <f t="shared" si="263"/>
        <v>41825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4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</v>
      </c>
      <c r="T2799" s="15">
        <f t="shared" si="263"/>
        <v>41828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4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</v>
      </c>
      <c r="T2800" s="15">
        <f t="shared" si="263"/>
        <v>42216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4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</v>
      </c>
      <c r="T2801" s="15">
        <f t="shared" si="263"/>
        <v>42538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4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</v>
      </c>
      <c r="T2802" s="15">
        <f t="shared" si="263"/>
        <v>42008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4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</v>
      </c>
      <c r="T2803" s="15">
        <f t="shared" si="263"/>
        <v>41922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</v>
      </c>
      <c r="T2804" s="15">
        <f t="shared" si="263"/>
        <v>42222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4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</v>
      </c>
      <c r="T2805" s="15">
        <f t="shared" si="263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4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</v>
      </c>
      <c r="T2806" s="15">
        <f t="shared" si="263"/>
        <v>41911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4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</v>
      </c>
      <c r="T2807" s="15">
        <f t="shared" si="263"/>
        <v>42238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4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</v>
      </c>
      <c r="T2808" s="15">
        <f t="shared" si="263"/>
        <v>42221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4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</v>
      </c>
      <c r="T2809" s="15">
        <f t="shared" si="263"/>
        <v>42184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4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</v>
      </c>
      <c r="T2810" s="15">
        <f t="shared" si="263"/>
        <v>42238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4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</v>
      </c>
      <c r="T2811" s="15">
        <f t="shared" si="263"/>
        <v>42459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4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</v>
      </c>
      <c r="T2812" s="15">
        <f t="shared" si="263"/>
        <v>41791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4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</v>
      </c>
      <c r="T2813" s="15">
        <f t="shared" si="263"/>
        <v>42058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</v>
      </c>
      <c r="T2814" s="15">
        <f t="shared" si="263"/>
        <v>42100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4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</v>
      </c>
      <c r="T2815" s="15">
        <f t="shared" si="263"/>
        <v>42718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4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</v>
      </c>
      <c r="T2816" s="15">
        <f t="shared" si="263"/>
        <v>42133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4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</v>
      </c>
      <c r="T2817" s="15">
        <f t="shared" si="263"/>
        <v>42589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4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</v>
      </c>
      <c r="T2818" s="15">
        <f t="shared" si="263"/>
        <v>42218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4">
        <f t="shared" ref="P2819:P2882" si="265">E2819/L2819</f>
        <v>23.636363636363637</v>
      </c>
      <c r="Q2819" t="str">
        <f t="shared" ref="Q2819:Q2882" si="266">MID(N2819,1,FIND("/",N2819)-1)</f>
        <v>theater</v>
      </c>
      <c r="R2819" t="str">
        <f t="shared" ref="R2819:R2882" si="267">MID(N2819,FIND("/",N2819)+1,LEN(N2819)-FIND("/",N2819))</f>
        <v>plays</v>
      </c>
      <c r="S2819" s="15">
        <f t="shared" ref="S2819:S2882" si="268">INT(((J2819/60)/60)/24)+DATE(1970,1,1)</f>
        <v>42023</v>
      </c>
      <c r="T2819" s="15">
        <f t="shared" ref="T2819:T2882" si="269">INT(((I2819/60)/60)/24)+DATE(1970,1,1)</f>
        <v>42063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4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</v>
      </c>
      <c r="T2820" s="15">
        <f t="shared" si="269"/>
        <v>42270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4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</v>
      </c>
      <c r="T2821" s="15">
        <f t="shared" si="269"/>
        <v>42169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4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</v>
      </c>
      <c r="T2822" s="15">
        <f t="shared" si="26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4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</v>
      </c>
      <c r="T2823" s="15">
        <f t="shared" si="269"/>
        <v>41905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</v>
      </c>
      <c r="T2824" s="15">
        <f t="shared" si="269"/>
        <v>42090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4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</v>
      </c>
      <c r="T2825" s="15">
        <f t="shared" si="269"/>
        <v>42094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4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</v>
      </c>
      <c r="T2826" s="15">
        <f t="shared" si="269"/>
        <v>42168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4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</v>
      </c>
      <c r="T2827" s="15">
        <f t="shared" si="269"/>
        <v>42342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4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</v>
      </c>
      <c r="T2828" s="15">
        <f t="shared" si="269"/>
        <v>42195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4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</v>
      </c>
      <c r="T2829" s="15">
        <f t="shared" si="269"/>
        <v>42524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4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</v>
      </c>
      <c r="T2830" s="15">
        <f t="shared" si="269"/>
        <v>42279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4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</v>
      </c>
      <c r="T2831" s="15">
        <f t="shared" si="269"/>
        <v>42523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4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</v>
      </c>
      <c r="T2832" s="15">
        <f t="shared" si="269"/>
        <v>41771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4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</v>
      </c>
      <c r="T2833" s="15">
        <f t="shared" si="269"/>
        <v>42201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</v>
      </c>
      <c r="T2834" s="15">
        <f t="shared" si="269"/>
        <v>41966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4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</v>
      </c>
      <c r="T2835" s="15">
        <f t="shared" si="269"/>
        <v>42288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4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</v>
      </c>
      <c r="T2836" s="15">
        <f t="shared" si="269"/>
        <v>42034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4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</v>
      </c>
      <c r="T2837" s="15">
        <f t="shared" si="26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4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</v>
      </c>
      <c r="T2838" s="15">
        <f t="shared" si="269"/>
        <v>42784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4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</v>
      </c>
      <c r="T2839" s="15">
        <f t="shared" si="269"/>
        <v>42347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4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</v>
      </c>
      <c r="T2840" s="15">
        <f t="shared" si="269"/>
        <v>41864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4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</v>
      </c>
      <c r="T2841" s="15">
        <f t="shared" si="269"/>
        <v>41876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4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</v>
      </c>
      <c r="T2842" s="15">
        <f t="shared" si="269"/>
        <v>42081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4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</v>
      </c>
      <c r="T2843" s="15">
        <f t="shared" si="269"/>
        <v>42351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</v>
      </c>
      <c r="T2844" s="15">
        <f t="shared" si="269"/>
        <v>41811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4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</v>
      </c>
      <c r="T2845" s="15">
        <f t="shared" si="269"/>
        <v>42534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4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</v>
      </c>
      <c r="T2846" s="15">
        <f t="shared" si="269"/>
        <v>42739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4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</v>
      </c>
      <c r="T2847" s="15">
        <f t="shared" si="269"/>
        <v>42163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4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</v>
      </c>
      <c r="T2848" s="15">
        <f t="shared" si="269"/>
        <v>42153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4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</v>
      </c>
      <c r="T2849" s="15">
        <f t="shared" si="269"/>
        <v>42513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4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</v>
      </c>
      <c r="T2850" s="15">
        <f t="shared" si="269"/>
        <v>42153</v>
      </c>
    </row>
    <row r="2851" spans="1:20" ht="45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4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</v>
      </c>
      <c r="T2851" s="15">
        <f t="shared" si="269"/>
        <v>42483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4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</v>
      </c>
      <c r="T2852" s="15">
        <f t="shared" si="269"/>
        <v>41888</v>
      </c>
    </row>
    <row r="2853" spans="1:20" ht="45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4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</v>
      </c>
      <c r="T2853" s="15">
        <f t="shared" si="269"/>
        <v>42398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</v>
      </c>
      <c r="T2854" s="15">
        <f t="shared" si="269"/>
        <v>41811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4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</v>
      </c>
      <c r="T2855" s="15">
        <f t="shared" si="269"/>
        <v>41896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4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</v>
      </c>
      <c r="T2856" s="15">
        <f t="shared" si="269"/>
        <v>42131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4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</v>
      </c>
      <c r="T2857" s="15">
        <f t="shared" si="269"/>
        <v>42398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4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</v>
      </c>
      <c r="T2858" s="15">
        <f t="shared" si="269"/>
        <v>42224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4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</v>
      </c>
      <c r="T2859" s="15">
        <f t="shared" si="269"/>
        <v>42786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4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</v>
      </c>
      <c r="T2860" s="15">
        <f t="shared" si="269"/>
        <v>41978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4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</v>
      </c>
      <c r="T2861" s="15">
        <f t="shared" si="269"/>
        <v>42293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4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</v>
      </c>
      <c r="T2862" s="15">
        <f t="shared" si="269"/>
        <v>42540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4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</v>
      </c>
      <c r="T2863" s="15">
        <f t="shared" si="269"/>
        <v>42271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</v>
      </c>
      <c r="T2864" s="15">
        <f t="shared" si="269"/>
        <v>41814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4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</v>
      </c>
      <c r="T2865" s="15">
        <f t="shared" si="269"/>
        <v>41891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4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</v>
      </c>
      <c r="T2866" s="15">
        <f t="shared" si="269"/>
        <v>42202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4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</v>
      </c>
      <c r="T2867" s="15">
        <f t="shared" si="269"/>
        <v>42010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4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</v>
      </c>
      <c r="T2868" s="15">
        <f t="shared" si="269"/>
        <v>42657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4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</v>
      </c>
      <c r="T2869" s="15">
        <f t="shared" si="269"/>
        <v>42555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4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</v>
      </c>
      <c r="T2870" s="15">
        <f t="shared" si="269"/>
        <v>42648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4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</v>
      </c>
      <c r="T2871" s="15">
        <f t="shared" si="269"/>
        <v>42570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4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</v>
      </c>
      <c r="T2872" s="15">
        <f t="shared" si="269"/>
        <v>41776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4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</v>
      </c>
      <c r="T2873" s="15">
        <f t="shared" si="269"/>
        <v>41994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</v>
      </c>
      <c r="T2874" s="15">
        <f t="shared" si="269"/>
        <v>42175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4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</v>
      </c>
      <c r="T2875" s="15">
        <f t="shared" si="269"/>
        <v>42032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4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</v>
      </c>
      <c r="T2876" s="15">
        <f t="shared" si="269"/>
        <v>42752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4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</v>
      </c>
      <c r="T2877" s="15">
        <f t="shared" si="269"/>
        <v>42495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4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</v>
      </c>
      <c r="T2878" s="15">
        <f t="shared" si="269"/>
        <v>42201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4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</v>
      </c>
      <c r="T2879" s="15">
        <f t="shared" si="269"/>
        <v>42704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4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</v>
      </c>
      <c r="T2880" s="15">
        <f t="shared" si="269"/>
        <v>42188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4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</v>
      </c>
      <c r="T2881" s="15">
        <f t="shared" si="269"/>
        <v>42389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4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</v>
      </c>
      <c r="T2882" s="15">
        <f t="shared" si="269"/>
        <v>42236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4" t="e">
        <f t="shared" ref="P2883:P2946" si="271">E2883/L2883</f>
        <v>#DIV/0!</v>
      </c>
      <c r="Q2883" t="str">
        <f t="shared" ref="Q2883:Q2946" si="272">MID(N2883,1,FIND("/",N2883)-1)</f>
        <v>theater</v>
      </c>
      <c r="R2883" t="str">
        <f t="shared" ref="R2883:R2946" si="273">MID(N2883,FIND("/",N2883)+1,LEN(N2883)-FIND("/",N2883))</f>
        <v>plays</v>
      </c>
      <c r="S2883" s="15">
        <f t="shared" ref="S2883:S2946" si="274">INT(((J2883/60)/60)/24)+DATE(1970,1,1)</f>
        <v>41916</v>
      </c>
      <c r="T2883" s="15">
        <f t="shared" ref="T2883:T2946" si="275">INT(((I2883/60)/60)/24)+DATE(1970,1,1)</f>
        <v>41976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4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</v>
      </c>
      <c r="T2884" s="15">
        <f t="shared" si="275"/>
        <v>42491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4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</v>
      </c>
      <c r="T2885" s="15">
        <f t="shared" si="275"/>
        <v>42406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4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</v>
      </c>
      <c r="T2886" s="15">
        <f t="shared" si="275"/>
        <v>41978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4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</v>
      </c>
      <c r="T2887" s="15">
        <f t="shared" si="275"/>
        <v>42077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4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</v>
      </c>
      <c r="T2888" s="15">
        <f t="shared" si="275"/>
        <v>42266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4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</v>
      </c>
      <c r="T2889" s="15">
        <f t="shared" si="275"/>
        <v>42015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4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</v>
      </c>
      <c r="T2890" s="15">
        <f t="shared" si="275"/>
        <v>41930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4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</v>
      </c>
      <c r="T2891" s="15">
        <f t="shared" si="275"/>
        <v>41880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4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</v>
      </c>
      <c r="T2892" s="15">
        <f t="shared" si="275"/>
        <v>41860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4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</v>
      </c>
      <c r="T2893" s="15">
        <f t="shared" si="275"/>
        <v>42475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</v>
      </c>
      <c r="T2894" s="15">
        <f t="shared" si="275"/>
        <v>41876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4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</v>
      </c>
      <c r="T2895" s="15">
        <f t="shared" si="275"/>
        <v>42013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4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</v>
      </c>
      <c r="T2896" s="15">
        <f t="shared" si="275"/>
        <v>42097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4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</v>
      </c>
      <c r="T2897" s="15">
        <f t="shared" si="275"/>
        <v>41812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4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</v>
      </c>
      <c r="T2898" s="15">
        <f t="shared" si="275"/>
        <v>42716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4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</v>
      </c>
      <c r="T2899" s="15">
        <f t="shared" si="275"/>
        <v>42288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4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</v>
      </c>
      <c r="T2900" s="15">
        <f t="shared" si="275"/>
        <v>42308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4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</v>
      </c>
      <c r="T2901" s="15">
        <f t="shared" si="275"/>
        <v>42575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4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</v>
      </c>
      <c r="T2902" s="15">
        <f t="shared" si="275"/>
        <v>41860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4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</v>
      </c>
      <c r="T2903" s="15">
        <f t="shared" si="275"/>
        <v>42042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4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</v>
      </c>
      <c r="T2904" s="15">
        <f t="shared" si="275"/>
        <v>42240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4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</v>
      </c>
      <c r="T2905" s="15">
        <f t="shared" si="275"/>
        <v>42256</v>
      </c>
    </row>
    <row r="2906" spans="1:20" ht="45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4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</v>
      </c>
      <c r="T2906" s="15">
        <f t="shared" si="275"/>
        <v>41952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4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</v>
      </c>
      <c r="T2907" s="15">
        <f t="shared" si="275"/>
        <v>42620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4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</v>
      </c>
      <c r="T2908" s="15">
        <f t="shared" si="275"/>
        <v>42217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4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</v>
      </c>
      <c r="T2909" s="15">
        <f t="shared" si="275"/>
        <v>42504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4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</v>
      </c>
      <c r="T2910" s="15">
        <f t="shared" si="275"/>
        <v>42529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4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</v>
      </c>
      <c r="T2911" s="15">
        <f t="shared" si="275"/>
        <v>41968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4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</v>
      </c>
      <c r="T2912" s="15">
        <f t="shared" si="275"/>
        <v>42167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4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</v>
      </c>
      <c r="T2913" s="15">
        <f t="shared" si="275"/>
        <v>42182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</v>
      </c>
      <c r="T2914" s="15">
        <f t="shared" si="275"/>
        <v>42384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4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</v>
      </c>
      <c r="T2915" s="15">
        <f t="shared" si="275"/>
        <v>41888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4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</v>
      </c>
      <c r="T2916" s="15">
        <f t="shared" si="275"/>
        <v>42077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4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</v>
      </c>
      <c r="T2917" s="15">
        <f t="shared" si="275"/>
        <v>42445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4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</v>
      </c>
      <c r="T2918" s="15">
        <f t="shared" si="275"/>
        <v>41778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4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</v>
      </c>
      <c r="T2919" s="15">
        <f t="shared" si="275"/>
        <v>42263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4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</v>
      </c>
      <c r="T2920" s="15">
        <f t="shared" si="275"/>
        <v>42306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4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</v>
      </c>
      <c r="T2921" s="15">
        <f t="shared" si="275"/>
        <v>41856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4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</v>
      </c>
      <c r="T2922" s="15">
        <f t="shared" si="275"/>
        <v>42088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4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</v>
      </c>
      <c r="T2923" s="15">
        <f t="shared" si="275"/>
        <v>41907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</v>
      </c>
      <c r="T2924" s="15">
        <f t="shared" si="275"/>
        <v>42142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4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</v>
      </c>
      <c r="T2925" s="15">
        <f t="shared" si="275"/>
        <v>42028</v>
      </c>
    </row>
    <row r="2926" spans="1:20" ht="45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4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</v>
      </c>
      <c r="T2926" s="15">
        <f t="shared" si="275"/>
        <v>42133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4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</v>
      </c>
      <c r="T2927" s="15">
        <f t="shared" si="275"/>
        <v>41893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4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</v>
      </c>
      <c r="T2928" s="15">
        <f t="shared" si="275"/>
        <v>42058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4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</v>
      </c>
      <c r="T2929" s="15">
        <f t="shared" si="275"/>
        <v>41835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4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</v>
      </c>
      <c r="T2930" s="15">
        <f t="shared" si="275"/>
        <v>42433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4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</v>
      </c>
      <c r="T2931" s="15">
        <f t="shared" si="275"/>
        <v>41784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4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</v>
      </c>
      <c r="T2932" s="15">
        <f t="shared" si="275"/>
        <v>42131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4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</v>
      </c>
      <c r="T2933" s="15">
        <f t="shared" si="275"/>
        <v>41897</v>
      </c>
    </row>
    <row r="2934" spans="1:20" ht="45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</v>
      </c>
      <c r="T2934" s="15">
        <f t="shared" si="275"/>
        <v>42056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4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</v>
      </c>
      <c r="T2935" s="15">
        <f t="shared" si="275"/>
        <v>42525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4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</v>
      </c>
      <c r="T2936" s="15">
        <f t="shared" si="275"/>
        <v>41805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4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</v>
      </c>
      <c r="T2937" s="15">
        <f t="shared" si="275"/>
        <v>42611</v>
      </c>
    </row>
    <row r="2938" spans="1:20" ht="45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4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</v>
      </c>
      <c r="T2938" s="15">
        <f t="shared" si="275"/>
        <v>41925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4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</v>
      </c>
      <c r="T2939" s="15">
        <f t="shared" si="275"/>
        <v>41833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4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</v>
      </c>
      <c r="T2940" s="15">
        <f t="shared" si="275"/>
        <v>42034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4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</v>
      </c>
      <c r="T2941" s="15">
        <f t="shared" si="275"/>
        <v>41879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4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</v>
      </c>
      <c r="T2942" s="15">
        <f t="shared" si="275"/>
        <v>42022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4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</v>
      </c>
      <c r="T2943" s="15">
        <f t="shared" si="275"/>
        <v>42064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</v>
      </c>
      <c r="T2944" s="15">
        <f t="shared" si="275"/>
        <v>42354</v>
      </c>
    </row>
    <row r="2945" spans="1:20" ht="45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4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</v>
      </c>
      <c r="T2945" s="15">
        <f t="shared" si="275"/>
        <v>42107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4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</v>
      </c>
      <c r="T2946" s="15">
        <f t="shared" si="275"/>
        <v>42162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4" t="e">
        <f t="shared" ref="P2947:P3010" si="277">E2947/L2947</f>
        <v>#DIV/0!</v>
      </c>
      <c r="Q2947" t="str">
        <f t="shared" ref="Q2947:Q3010" si="278">MID(N2947,1,FIND("/",N2947)-1)</f>
        <v>theater</v>
      </c>
      <c r="R2947" t="str">
        <f t="shared" ref="R2947:R3010" si="279">MID(N2947,FIND("/",N2947)+1,LEN(N2947)-FIND("/",N2947))</f>
        <v>spaces</v>
      </c>
      <c r="S2947" s="15">
        <f t="shared" ref="S2947:S3010" si="280">INT(((J2947/60)/60)/24)+DATE(1970,1,1)</f>
        <v>42118</v>
      </c>
      <c r="T2947" s="15">
        <f t="shared" ref="T2947:T3010" si="281">INT(((I2947/60)/60)/24)+DATE(1970,1,1)</f>
        <v>42148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4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</v>
      </c>
      <c r="T2948" s="15">
        <f t="shared" si="281"/>
        <v>42597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4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</v>
      </c>
      <c r="T2949" s="15">
        <f t="shared" si="281"/>
        <v>42698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4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</v>
      </c>
      <c r="T2950" s="15">
        <f t="shared" si="281"/>
        <v>42157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4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</v>
      </c>
      <c r="T2951" s="15">
        <f t="shared" si="281"/>
        <v>42327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4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</v>
      </c>
      <c r="T2952" s="15">
        <f t="shared" si="281"/>
        <v>42392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4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</v>
      </c>
      <c r="T2953" s="15">
        <f t="shared" si="281"/>
        <v>41917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</v>
      </c>
      <c r="T2954" s="15">
        <f t="shared" si="281"/>
        <v>42660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4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</v>
      </c>
      <c r="T2955" s="15">
        <f t="shared" si="281"/>
        <v>42285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4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</v>
      </c>
      <c r="T2956" s="15">
        <f t="shared" si="281"/>
        <v>42810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4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</v>
      </c>
      <c r="T2957" s="15">
        <f t="shared" si="281"/>
        <v>42171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4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</v>
      </c>
      <c r="T2958" s="15">
        <f t="shared" si="281"/>
        <v>42494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4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</v>
      </c>
      <c r="T2959" s="15">
        <f t="shared" si="281"/>
        <v>42090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4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</v>
      </c>
      <c r="T2960" s="15">
        <f t="shared" si="281"/>
        <v>42498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4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</v>
      </c>
      <c r="T2961" s="15">
        <f t="shared" si="281"/>
        <v>42528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4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</v>
      </c>
      <c r="T2962" s="15">
        <f t="shared" si="281"/>
        <v>41893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4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</v>
      </c>
      <c r="T2963" s="15">
        <f t="shared" si="281"/>
        <v>42089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4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</v>
      </c>
      <c r="T2964" s="15">
        <f t="shared" si="281"/>
        <v>42064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4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</v>
      </c>
      <c r="T2965" s="15">
        <f t="shared" si="281"/>
        <v>42187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4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</v>
      </c>
      <c r="T2966" s="15">
        <f t="shared" si="281"/>
        <v>41857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4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</v>
      </c>
      <c r="T2967" s="15">
        <f t="shared" si="281"/>
        <v>42192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4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</v>
      </c>
      <c r="T2968" s="15">
        <f t="shared" si="281"/>
        <v>42263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4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</v>
      </c>
      <c r="T2969" s="15">
        <f t="shared" si="281"/>
        <v>42072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4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</v>
      </c>
      <c r="T2970" s="15">
        <f t="shared" si="281"/>
        <v>42599</v>
      </c>
    </row>
    <row r="2971" spans="1:20" ht="45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4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</v>
      </c>
      <c r="T2971" s="15">
        <f t="shared" si="281"/>
        <v>42127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4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</v>
      </c>
      <c r="T2972" s="15">
        <f t="shared" si="281"/>
        <v>41838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4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</v>
      </c>
      <c r="T2973" s="15">
        <f t="shared" si="281"/>
        <v>41882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</v>
      </c>
      <c r="T2974" s="15">
        <f t="shared" si="281"/>
        <v>42709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4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</v>
      </c>
      <c r="T2975" s="15">
        <f t="shared" si="281"/>
        <v>42370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4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</v>
      </c>
      <c r="T2976" s="15">
        <f t="shared" si="281"/>
        <v>41908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4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</v>
      </c>
      <c r="T2977" s="15">
        <f t="shared" si="281"/>
        <v>41970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4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</v>
      </c>
      <c r="T2978" s="15">
        <f t="shared" si="281"/>
        <v>42442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4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</v>
      </c>
      <c r="T2979" s="15">
        <f t="shared" si="281"/>
        <v>42086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4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</v>
      </c>
      <c r="T2980" s="15">
        <f t="shared" si="281"/>
        <v>41932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4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</v>
      </c>
      <c r="T2981" s="15">
        <f t="shared" si="281"/>
        <v>42010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4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</v>
      </c>
      <c r="T2982" s="15">
        <f t="shared" si="281"/>
        <v>42240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4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</v>
      </c>
      <c r="T2983" s="15">
        <f t="shared" si="281"/>
        <v>42270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</v>
      </c>
      <c r="T2984" s="15">
        <f t="shared" si="281"/>
        <v>42411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4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</v>
      </c>
      <c r="T2985" s="15">
        <f t="shared" si="281"/>
        <v>41954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4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</v>
      </c>
      <c r="T2986" s="15">
        <f t="shared" si="281"/>
        <v>42606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4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</v>
      </c>
      <c r="T2987" s="15">
        <f t="shared" si="281"/>
        <v>42674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4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</v>
      </c>
      <c r="T2988" s="15">
        <f t="shared" si="281"/>
        <v>42491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4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</v>
      </c>
      <c r="T2989" s="15">
        <f t="shared" si="281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4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</v>
      </c>
      <c r="T2990" s="15">
        <f t="shared" si="281"/>
        <v>42541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4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</v>
      </c>
      <c r="T2991" s="15">
        <f t="shared" si="281"/>
        <v>42359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4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</v>
      </c>
      <c r="T2992" s="15">
        <f t="shared" si="281"/>
        <v>42376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4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</v>
      </c>
      <c r="T2993" s="15">
        <f t="shared" si="281"/>
        <v>42762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</v>
      </c>
      <c r="T2994" s="15">
        <f t="shared" si="281"/>
        <v>42652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4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</v>
      </c>
      <c r="T2995" s="15">
        <f t="shared" si="281"/>
        <v>42420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4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</v>
      </c>
      <c r="T2996" s="15">
        <f t="shared" si="281"/>
        <v>41915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4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</v>
      </c>
      <c r="T2997" s="15">
        <f t="shared" si="281"/>
        <v>42754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4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</v>
      </c>
      <c r="T2998" s="15">
        <f t="shared" si="281"/>
        <v>42150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4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</v>
      </c>
      <c r="T2999" s="15">
        <f t="shared" si="281"/>
        <v>42793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4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</v>
      </c>
      <c r="T3000" s="15">
        <f t="shared" si="281"/>
        <v>41806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4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</v>
      </c>
      <c r="T3001" s="15">
        <f t="shared" si="281"/>
        <v>42795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4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</v>
      </c>
      <c r="T3002" s="15">
        <f t="shared" si="281"/>
        <v>42766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4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</v>
      </c>
      <c r="T3003" s="15">
        <f t="shared" si="281"/>
        <v>42564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</v>
      </c>
      <c r="T3004" s="15">
        <f t="shared" si="281"/>
        <v>41269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4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</v>
      </c>
      <c r="T3005" s="15">
        <f t="shared" si="281"/>
        <v>42430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4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</v>
      </c>
      <c r="T3006" s="15">
        <f t="shared" si="281"/>
        <v>41958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4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</v>
      </c>
      <c r="T3007" s="15">
        <f t="shared" si="281"/>
        <v>41918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4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</v>
      </c>
      <c r="T3008" s="15">
        <f t="shared" si="281"/>
        <v>41987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4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</v>
      </c>
      <c r="T3009" s="15">
        <f t="shared" si="281"/>
        <v>42119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4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</v>
      </c>
      <c r="T3010" s="15">
        <f t="shared" si="281"/>
        <v>42390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4">
        <f t="shared" ref="P3011:P3074" si="283">E3011/L3011</f>
        <v>233.8984375</v>
      </c>
      <c r="Q3011" t="str">
        <f t="shared" ref="Q3011:Q3074" si="284">MID(N3011,1,FIND("/",N3011)-1)</f>
        <v>theater</v>
      </c>
      <c r="R3011" t="str">
        <f t="shared" ref="R3011:R3074" si="285">MID(N3011,FIND("/",N3011)+1,LEN(N3011)-FIND("/",N3011))</f>
        <v>spaces</v>
      </c>
      <c r="S3011" s="15">
        <f t="shared" ref="S3011:S3074" si="286">INT(((J3011/60)/60)/24)+DATE(1970,1,1)</f>
        <v>41939</v>
      </c>
      <c r="T3011" s="15">
        <f t="shared" ref="T3011:T3074" si="287">INT(((I3011/60)/60)/24)+DATE(1970,1,1)</f>
        <v>41969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4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</v>
      </c>
      <c r="T3012" s="15">
        <f t="shared" si="287"/>
        <v>42056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4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</v>
      </c>
      <c r="T3013" s="15">
        <f t="shared" si="287"/>
        <v>42361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</v>
      </c>
      <c r="T3014" s="15">
        <f t="shared" si="287"/>
        <v>42045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4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</v>
      </c>
      <c r="T3015" s="15">
        <f t="shared" si="287"/>
        <v>42176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4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</v>
      </c>
      <c r="T3016" s="15">
        <f t="shared" si="287"/>
        <v>41948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4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</v>
      </c>
      <c r="T3017" s="15">
        <f t="shared" si="287"/>
        <v>41801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4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</v>
      </c>
      <c r="T3018" s="15">
        <f t="shared" si="287"/>
        <v>41838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4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</v>
      </c>
      <c r="T3019" s="15">
        <f t="shared" si="287"/>
        <v>41871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4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</v>
      </c>
      <c r="T3020" s="15">
        <f t="shared" si="287"/>
        <v>42205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4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</v>
      </c>
      <c r="T3021" s="15">
        <f t="shared" si="287"/>
        <v>41786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4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</v>
      </c>
      <c r="T3022" s="15">
        <f t="shared" si="287"/>
        <v>42230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4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</v>
      </c>
      <c r="T3023" s="15">
        <f t="shared" si="287"/>
        <v>42696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</v>
      </c>
      <c r="T3024" s="15">
        <f t="shared" si="287"/>
        <v>42609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4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</v>
      </c>
      <c r="T3025" s="15">
        <f t="shared" si="287"/>
        <v>42166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4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</v>
      </c>
      <c r="T3026" s="15">
        <f t="shared" si="287"/>
        <v>41188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4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</v>
      </c>
      <c r="T3027" s="15">
        <f t="shared" si="287"/>
        <v>41789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4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</v>
      </c>
      <c r="T3028" s="15">
        <f t="shared" si="287"/>
        <v>42797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4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</v>
      </c>
      <c r="T3029" s="15">
        <f t="shared" si="287"/>
        <v>42083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4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</v>
      </c>
      <c r="T3030" s="15">
        <f t="shared" si="287"/>
        <v>42597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4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</v>
      </c>
      <c r="T3031" s="15">
        <f t="shared" si="287"/>
        <v>41961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4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</v>
      </c>
      <c r="T3032" s="15">
        <f t="shared" si="287"/>
        <v>42263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4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</v>
      </c>
      <c r="T3033" s="15">
        <f t="shared" si="287"/>
        <v>42657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</v>
      </c>
      <c r="T3034" s="15">
        <f t="shared" si="287"/>
        <v>42258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4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</v>
      </c>
      <c r="T3035" s="15">
        <f t="shared" si="287"/>
        <v>42600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4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</v>
      </c>
      <c r="T3036" s="15">
        <f t="shared" si="287"/>
        <v>42675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4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</v>
      </c>
      <c r="T3037" s="15">
        <f t="shared" si="287"/>
        <v>41398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4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</v>
      </c>
      <c r="T3038" s="15">
        <f t="shared" si="287"/>
        <v>41502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4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</v>
      </c>
      <c r="T3039" s="15">
        <f t="shared" si="287"/>
        <v>40453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4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</v>
      </c>
      <c r="T3040" s="15">
        <f t="shared" si="287"/>
        <v>42433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4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</v>
      </c>
      <c r="T3041" s="15">
        <f t="shared" si="287"/>
        <v>41637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4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</v>
      </c>
      <c r="T3042" s="15">
        <f t="shared" si="287"/>
        <v>42181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4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</v>
      </c>
      <c r="T3043" s="15">
        <f t="shared" si="287"/>
        <v>42389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</v>
      </c>
      <c r="T3044" s="15">
        <f t="shared" si="287"/>
        <v>42283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4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</v>
      </c>
      <c r="T3045" s="15">
        <f t="shared" si="287"/>
        <v>42110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4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</v>
      </c>
      <c r="T3046" s="15">
        <f t="shared" si="287"/>
        <v>42402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4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</v>
      </c>
      <c r="T3047" s="15">
        <f t="shared" si="287"/>
        <v>41873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4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</v>
      </c>
      <c r="T3048" s="15">
        <f t="shared" si="287"/>
        <v>41892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4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</v>
      </c>
      <c r="T3049" s="15">
        <f t="shared" si="287"/>
        <v>42487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4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</v>
      </c>
      <c r="T3050" s="15">
        <f t="shared" si="287"/>
        <v>42004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4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</v>
      </c>
      <c r="T3051" s="15">
        <f t="shared" si="287"/>
        <v>42169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4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</v>
      </c>
      <c r="T3052" s="15">
        <f t="shared" si="287"/>
        <v>42495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4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</v>
      </c>
      <c r="T3053" s="15">
        <f t="shared" si="287"/>
        <v>42774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</v>
      </c>
      <c r="T3054" s="15">
        <f t="shared" si="287"/>
        <v>42152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4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</v>
      </c>
      <c r="T3055" s="15">
        <f t="shared" si="287"/>
        <v>41914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4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</v>
      </c>
      <c r="T3056" s="15">
        <f t="shared" si="287"/>
        <v>42065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4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</v>
      </c>
      <c r="T3057" s="15">
        <f t="shared" si="287"/>
        <v>42013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4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</v>
      </c>
      <c r="T3058" s="15">
        <f t="shared" si="287"/>
        <v>41911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4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</v>
      </c>
      <c r="T3059" s="15">
        <f t="shared" si="287"/>
        <v>42463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4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</v>
      </c>
      <c r="T3060" s="15">
        <f t="shared" si="287"/>
        <v>42510</v>
      </c>
    </row>
    <row r="3061" spans="1:20" ht="45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4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</v>
      </c>
      <c r="T3061" s="15">
        <f t="shared" si="287"/>
        <v>41859</v>
      </c>
    </row>
    <row r="3062" spans="1:20" ht="30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4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</v>
      </c>
      <c r="T3062" s="15">
        <f t="shared" si="287"/>
        <v>42275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4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</v>
      </c>
      <c r="T3063" s="15">
        <f t="shared" si="287"/>
        <v>41864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</v>
      </c>
      <c r="T3064" s="15">
        <f t="shared" si="287"/>
        <v>42277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4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</v>
      </c>
      <c r="T3065" s="15">
        <f t="shared" si="287"/>
        <v>42665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4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</v>
      </c>
      <c r="T3066" s="15">
        <f t="shared" si="287"/>
        <v>42330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4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</v>
      </c>
      <c r="T3067" s="15">
        <f t="shared" si="287"/>
        <v>41850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4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</v>
      </c>
      <c r="T3068" s="15">
        <f t="shared" si="287"/>
        <v>42561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4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</v>
      </c>
      <c r="T3069" s="15">
        <f t="shared" si="287"/>
        <v>42256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4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</v>
      </c>
      <c r="T3070" s="15">
        <f t="shared" si="287"/>
        <v>42293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4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</v>
      </c>
      <c r="T3071" s="15">
        <f t="shared" si="287"/>
        <v>41987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4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</v>
      </c>
      <c r="T3072" s="15">
        <f t="shared" si="287"/>
        <v>42711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4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</v>
      </c>
      <c r="T3073" s="15">
        <f t="shared" si="287"/>
        <v>42115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4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</v>
      </c>
      <c r="T3074" s="15">
        <f t="shared" si="287"/>
        <v>42673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4">
        <f t="shared" ref="P3075:P3138" si="289">E3075/L3075</f>
        <v>92.142857142857139</v>
      </c>
      <c r="Q3075" t="str">
        <f t="shared" ref="Q3075:Q3138" si="290">MID(N3075,1,FIND("/",N3075)-1)</f>
        <v>theater</v>
      </c>
      <c r="R3075" t="str">
        <f t="shared" ref="R3075:R3138" si="291">MID(N3075,FIND("/",N3075)+1,LEN(N3075)-FIND("/",N3075))</f>
        <v>spaces</v>
      </c>
      <c r="S3075" s="15">
        <f t="shared" ref="S3075:S3138" si="292">INT(((J3075/60)/60)/24)+DATE(1970,1,1)</f>
        <v>42111</v>
      </c>
      <c r="T3075" s="15">
        <f t="shared" ref="T3075:T3138" si="293">INT(((I3075/60)/60)/24)+DATE(1970,1,1)</f>
        <v>42169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4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</v>
      </c>
      <c r="T3076" s="15">
        <f t="shared" si="293"/>
        <v>42439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4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</v>
      </c>
      <c r="T3077" s="15">
        <f t="shared" si="293"/>
        <v>42601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4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</v>
      </c>
      <c r="T3078" s="15">
        <f t="shared" si="293"/>
        <v>42286</v>
      </c>
    </row>
    <row r="3079" spans="1:20" ht="45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4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</v>
      </c>
      <c r="T3079" s="15">
        <f t="shared" si="293"/>
        <v>42796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4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</v>
      </c>
      <c r="T3080" s="15">
        <f t="shared" si="293"/>
        <v>42061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4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</v>
      </c>
      <c r="T3081" s="15">
        <f t="shared" si="293"/>
        <v>42085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4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</v>
      </c>
      <c r="T3082" s="15">
        <f t="shared" si="293"/>
        <v>42000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4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</v>
      </c>
      <c r="T3083" s="15">
        <f t="shared" si="293"/>
        <v>42267</v>
      </c>
    </row>
    <row r="3084" spans="1:20" ht="45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</v>
      </c>
      <c r="T3084" s="15">
        <f t="shared" si="293"/>
        <v>42323</v>
      </c>
    </row>
    <row r="3085" spans="1:20" ht="60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4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</v>
      </c>
      <c r="T3085" s="15">
        <f t="shared" si="293"/>
        <v>41883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4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</v>
      </c>
      <c r="T3086" s="15">
        <f t="shared" si="293"/>
        <v>42129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4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</v>
      </c>
      <c r="T3087" s="15">
        <f t="shared" si="293"/>
        <v>42276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4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</v>
      </c>
      <c r="T3088" s="15">
        <f t="shared" si="293"/>
        <v>42233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4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</v>
      </c>
      <c r="T3089" s="15">
        <f t="shared" si="293"/>
        <v>42725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4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</v>
      </c>
      <c r="T3090" s="15">
        <f t="shared" si="293"/>
        <v>42012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4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</v>
      </c>
      <c r="T3091" s="15">
        <f t="shared" si="293"/>
        <v>42560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4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</v>
      </c>
      <c r="T3092" s="15">
        <f t="shared" si="293"/>
        <v>42125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4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</v>
      </c>
      <c r="T3093" s="15">
        <f t="shared" si="293"/>
        <v>42596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</v>
      </c>
      <c r="T3094" s="15">
        <f t="shared" si="293"/>
        <v>42292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4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</v>
      </c>
      <c r="T3095" s="15">
        <f t="shared" si="293"/>
        <v>41791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4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</v>
      </c>
      <c r="T3096" s="15">
        <f t="shared" si="293"/>
        <v>42267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4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</v>
      </c>
      <c r="T3097" s="15">
        <f t="shared" si="293"/>
        <v>42583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4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</v>
      </c>
      <c r="T3098" s="15">
        <f t="shared" si="293"/>
        <v>42144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4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</v>
      </c>
      <c r="T3099" s="15">
        <f t="shared" si="293"/>
        <v>42650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4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</v>
      </c>
      <c r="T3100" s="15">
        <f t="shared" si="293"/>
        <v>42408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4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</v>
      </c>
      <c r="T3101" s="15">
        <f t="shared" si="293"/>
        <v>42412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4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</v>
      </c>
      <c r="T3102" s="15">
        <f t="shared" si="293"/>
        <v>41932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4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</v>
      </c>
      <c r="T3103" s="15">
        <f t="shared" si="293"/>
        <v>42201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</v>
      </c>
      <c r="T3104" s="15">
        <f t="shared" si="293"/>
        <v>42605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4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</v>
      </c>
      <c r="T3105" s="15">
        <f t="shared" si="293"/>
        <v>42167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4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</v>
      </c>
      <c r="T3106" s="15">
        <f t="shared" si="293"/>
        <v>42038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4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</v>
      </c>
      <c r="T3107" s="15">
        <f t="shared" si="293"/>
        <v>41931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4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</v>
      </c>
      <c r="T3108" s="15">
        <f t="shared" si="293"/>
        <v>42263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4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</v>
      </c>
      <c r="T3109" s="15">
        <f t="shared" si="293"/>
        <v>42135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4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</v>
      </c>
      <c r="T3110" s="15">
        <f t="shared" si="293"/>
        <v>42122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4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</v>
      </c>
      <c r="T3111" s="15">
        <f t="shared" si="293"/>
        <v>41879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4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</v>
      </c>
      <c r="T3112" s="15">
        <f t="shared" si="293"/>
        <v>42785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4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</v>
      </c>
      <c r="T3113" s="15">
        <f t="shared" si="293"/>
        <v>41916</v>
      </c>
    </row>
    <row r="3114" spans="1:20" ht="45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</v>
      </c>
      <c r="T3114" s="15">
        <f t="shared" si="293"/>
        <v>42675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4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</v>
      </c>
      <c r="T3115" s="15">
        <f t="shared" si="293"/>
        <v>42111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4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</v>
      </c>
      <c r="T3116" s="15">
        <f t="shared" si="293"/>
        <v>41903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4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</v>
      </c>
      <c r="T3117" s="15">
        <f t="shared" si="293"/>
        <v>42526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4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</v>
      </c>
      <c r="T3118" s="15">
        <f t="shared" si="293"/>
        <v>42095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4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</v>
      </c>
      <c r="T3119" s="15">
        <f t="shared" si="293"/>
        <v>42517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4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</v>
      </c>
      <c r="T3120" s="15">
        <f t="shared" si="293"/>
        <v>42553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4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</v>
      </c>
      <c r="T3121" s="15">
        <f t="shared" si="293"/>
        <v>42090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4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</v>
      </c>
      <c r="T3122" s="15">
        <f t="shared" si="293"/>
        <v>42495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4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</v>
      </c>
      <c r="T3123" s="15">
        <f t="shared" si="293"/>
        <v>41908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4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</v>
      </c>
      <c r="T3124" s="15">
        <f t="shared" si="293"/>
        <v>42683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4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</v>
      </c>
      <c r="T3125" s="15">
        <f t="shared" si="293"/>
        <v>42560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4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</v>
      </c>
      <c r="T3126" s="15">
        <f t="shared" si="293"/>
        <v>42037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4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</v>
      </c>
      <c r="T3127" s="15">
        <f t="shared" si="293"/>
        <v>42376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4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</v>
      </c>
      <c r="T3128" s="15">
        <f t="shared" si="293"/>
        <v>42456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4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</v>
      </c>
      <c r="T3129" s="15">
        <f t="shared" si="293"/>
        <v>42064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4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</v>
      </c>
      <c r="T3130" s="15">
        <f t="shared" si="293"/>
        <v>42810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4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</v>
      </c>
      <c r="T3131" s="15">
        <f t="shared" si="293"/>
        <v>42843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4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</v>
      </c>
      <c r="T3132" s="15">
        <f t="shared" si="293"/>
        <v>42839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4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</v>
      </c>
      <c r="T3133" s="15">
        <f t="shared" si="293"/>
        <v>42833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4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</v>
      </c>
      <c r="T3134" s="15">
        <f t="shared" si="293"/>
        <v>42846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4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</v>
      </c>
      <c r="T3135" s="15">
        <f t="shared" si="293"/>
        <v>42818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4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</v>
      </c>
      <c r="T3136" s="15">
        <f t="shared" si="293"/>
        <v>42821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4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</v>
      </c>
      <c r="T3137" s="15">
        <f t="shared" si="293"/>
        <v>42829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4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</v>
      </c>
      <c r="T3138" s="15">
        <f t="shared" si="293"/>
        <v>42825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4">
        <f t="shared" ref="P3139:P3202" si="295">E3139/L3139</f>
        <v>50</v>
      </c>
      <c r="Q3139" t="str">
        <f t="shared" ref="Q3139:Q3202" si="296">MID(N3139,1,FIND("/",N3139)-1)</f>
        <v>theater</v>
      </c>
      <c r="R3139" t="str">
        <f t="shared" ref="R3139:R3202" si="297">MID(N3139,FIND("/",N3139)+1,LEN(N3139)-FIND("/",N3139))</f>
        <v>plays</v>
      </c>
      <c r="S3139" s="15">
        <f t="shared" ref="S3139:S3202" si="298">INT(((J3139/60)/60)/24)+DATE(1970,1,1)</f>
        <v>42807</v>
      </c>
      <c r="T3139" s="15">
        <f t="shared" ref="T3139:T3202" si="299">INT(((I3139/60)/60)/24)+DATE(1970,1,1)</f>
        <v>42858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4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</v>
      </c>
      <c r="T3140" s="15">
        <f t="shared" si="299"/>
        <v>42828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4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</v>
      </c>
      <c r="T3141" s="15">
        <f t="shared" si="299"/>
        <v>42819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4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</v>
      </c>
      <c r="T3142" s="15">
        <f t="shared" si="299"/>
        <v>42832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4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</v>
      </c>
      <c r="T3143" s="15">
        <f t="shared" si="299"/>
        <v>42841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4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</v>
      </c>
      <c r="T3144" s="15">
        <f t="shared" si="299"/>
        <v>42813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4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</v>
      </c>
      <c r="T3145" s="15">
        <f t="shared" si="299"/>
        <v>42834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4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</v>
      </c>
      <c r="T3146" s="15">
        <f t="shared" si="299"/>
        <v>42813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4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</v>
      </c>
      <c r="T3147" s="15">
        <f t="shared" si="299"/>
        <v>42821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4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</v>
      </c>
      <c r="T3148" s="15">
        <f t="shared" si="299"/>
        <v>42841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4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</v>
      </c>
      <c r="T3149" s="15">
        <f t="shared" si="299"/>
        <v>41950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4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</v>
      </c>
      <c r="T3150" s="15">
        <f t="shared" si="299"/>
        <v>41913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4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</v>
      </c>
      <c r="T3151" s="15">
        <f t="shared" si="299"/>
        <v>41250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4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</v>
      </c>
      <c r="T3152" s="15">
        <f t="shared" si="299"/>
        <v>40568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4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</v>
      </c>
      <c r="T3153" s="15">
        <f t="shared" si="299"/>
        <v>41892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</v>
      </c>
      <c r="T3154" s="15">
        <f t="shared" si="299"/>
        <v>41580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4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</v>
      </c>
      <c r="T3155" s="15">
        <f t="shared" si="299"/>
        <v>40664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4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</v>
      </c>
      <c r="T3156" s="15">
        <f t="shared" si="299"/>
        <v>41000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4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</v>
      </c>
      <c r="T3157" s="15">
        <f t="shared" si="299"/>
        <v>41263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4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</v>
      </c>
      <c r="T3158" s="15">
        <f t="shared" si="299"/>
        <v>41061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4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</v>
      </c>
      <c r="T3159" s="15">
        <f t="shared" si="299"/>
        <v>41839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4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</v>
      </c>
      <c r="T3160" s="15">
        <f t="shared" si="299"/>
        <v>41477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4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</v>
      </c>
      <c r="T3161" s="15">
        <f t="shared" si="299"/>
        <v>40926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4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</v>
      </c>
      <c r="T3162" s="15">
        <f t="shared" si="299"/>
        <v>41864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4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</v>
      </c>
      <c r="T3163" s="15">
        <f t="shared" si="299"/>
        <v>41927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</v>
      </c>
      <c r="T3164" s="15">
        <f t="shared" si="299"/>
        <v>41827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4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</v>
      </c>
      <c r="T3165" s="15">
        <f t="shared" si="299"/>
        <v>41805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4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</v>
      </c>
      <c r="T3166" s="15">
        <f t="shared" si="299"/>
        <v>41799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4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</v>
      </c>
      <c r="T3167" s="15">
        <f t="shared" si="299"/>
        <v>40666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4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</v>
      </c>
      <c r="T3168" s="15">
        <f t="shared" si="299"/>
        <v>41969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4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</v>
      </c>
      <c r="T3169" s="15">
        <f t="shared" si="299"/>
        <v>41853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4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</v>
      </c>
      <c r="T3170" s="15">
        <f t="shared" si="299"/>
        <v>41803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4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</v>
      </c>
      <c r="T3171" s="15">
        <f t="shared" si="299"/>
        <v>41621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4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</v>
      </c>
      <c r="T3172" s="15">
        <f t="shared" si="299"/>
        <v>41822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4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</v>
      </c>
      <c r="T3173" s="15">
        <f t="shared" si="299"/>
        <v>42496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</v>
      </c>
      <c r="T3174" s="15">
        <f t="shared" si="299"/>
        <v>40953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4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</v>
      </c>
      <c r="T3175" s="15">
        <f t="shared" si="299"/>
        <v>41908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4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</v>
      </c>
      <c r="T3176" s="15">
        <f t="shared" si="299"/>
        <v>41876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4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</v>
      </c>
      <c r="T3177" s="15">
        <f t="shared" si="299"/>
        <v>40591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4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</v>
      </c>
      <c r="T3178" s="15">
        <f t="shared" si="299"/>
        <v>41504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4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</v>
      </c>
      <c r="T3179" s="15">
        <f t="shared" si="299"/>
        <v>41811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4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</v>
      </c>
      <c r="T3180" s="15">
        <f t="shared" si="299"/>
        <v>41836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4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</v>
      </c>
      <c r="T3181" s="15">
        <f t="shared" si="299"/>
        <v>41400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4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</v>
      </c>
      <c r="T3182" s="15">
        <f t="shared" si="299"/>
        <v>41810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4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</v>
      </c>
      <c r="T3183" s="15">
        <f t="shared" si="299"/>
        <v>41805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</v>
      </c>
      <c r="T3184" s="15">
        <f t="shared" si="299"/>
        <v>40939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4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</v>
      </c>
      <c r="T3185" s="15">
        <f t="shared" si="299"/>
        <v>41509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4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</v>
      </c>
      <c r="T3186" s="15">
        <f t="shared" si="299"/>
        <v>41821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4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</v>
      </c>
      <c r="T3187" s="15">
        <f t="shared" si="299"/>
        <v>41836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4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</v>
      </c>
      <c r="T3188" s="15">
        <f t="shared" si="299"/>
        <v>41898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4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</v>
      </c>
      <c r="T3189" s="15">
        <f t="shared" si="299"/>
        <v>41855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4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</v>
      </c>
      <c r="T3190" s="15">
        <f t="shared" si="299"/>
        <v>42165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4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</v>
      </c>
      <c r="T3191" s="15">
        <f t="shared" si="299"/>
        <v>42148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4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</v>
      </c>
      <c r="T3192" s="15">
        <f t="shared" si="299"/>
        <v>42713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4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</v>
      </c>
      <c r="T3193" s="15">
        <f t="shared" si="299"/>
        <v>42598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</v>
      </c>
      <c r="T3194" s="15">
        <f t="shared" si="299"/>
        <v>42063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4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</v>
      </c>
      <c r="T3195" s="15">
        <f t="shared" si="299"/>
        <v>42055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4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</v>
      </c>
      <c r="T3196" s="15">
        <f t="shared" si="299"/>
        <v>42212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4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</v>
      </c>
      <c r="T3197" s="15">
        <f t="shared" si="299"/>
        <v>42047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4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</v>
      </c>
      <c r="T3198" s="15">
        <f t="shared" si="299"/>
        <v>42217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4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</v>
      </c>
      <c r="T3199" s="15">
        <f t="shared" si="299"/>
        <v>42039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4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</v>
      </c>
      <c r="T3200" s="15">
        <f t="shared" si="299"/>
        <v>42051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4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</v>
      </c>
      <c r="T3201" s="15">
        <f t="shared" si="299"/>
        <v>41888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4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</v>
      </c>
      <c r="T3202" s="15">
        <f t="shared" si="299"/>
        <v>42490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4">
        <f t="shared" ref="P3203:P3266" si="301">E3203/L3203</f>
        <v>12.5</v>
      </c>
      <c r="Q3203" t="str">
        <f t="shared" ref="Q3203:Q3266" si="302">MID(N3203,1,FIND("/",N3203)-1)</f>
        <v>theater</v>
      </c>
      <c r="R3203" t="str">
        <f t="shared" ref="R3203:R3266" si="303">MID(N3203,FIND("/",N3203)+1,LEN(N3203)-FIND("/",N3203))</f>
        <v>musical</v>
      </c>
      <c r="S3203" s="15">
        <f t="shared" ref="S3203:S3266" si="304">INT(((J3203/60)/60)/24)+DATE(1970,1,1)</f>
        <v>41861</v>
      </c>
      <c r="T3203" s="15">
        <f t="shared" ref="T3203:T3266" si="305">INT(((I3203/60)/60)/24)+DATE(1970,1,1)</f>
        <v>41882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</v>
      </c>
      <c r="T3204" s="15">
        <f t="shared" si="305"/>
        <v>42352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4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</v>
      </c>
      <c r="T3205" s="15">
        <f t="shared" si="305"/>
        <v>42272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4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</v>
      </c>
      <c r="T3206" s="15">
        <f t="shared" si="305"/>
        <v>42202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4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</v>
      </c>
      <c r="T3207" s="15">
        <f t="shared" si="305"/>
        <v>42125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4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</v>
      </c>
      <c r="T3208" s="15">
        <f t="shared" si="305"/>
        <v>42266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4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</v>
      </c>
      <c r="T3209" s="15">
        <f t="shared" si="305"/>
        <v>42117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4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</v>
      </c>
      <c r="T3210" s="15">
        <f t="shared" si="305"/>
        <v>41848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4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</v>
      </c>
      <c r="T3211" s="15">
        <f t="shared" si="305"/>
        <v>41810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4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</v>
      </c>
      <c r="T3212" s="15">
        <f t="shared" si="305"/>
        <v>41061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4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</v>
      </c>
      <c r="T3213" s="15">
        <f t="shared" si="305"/>
        <v>41866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</v>
      </c>
      <c r="T3214" s="15">
        <f t="shared" si="305"/>
        <v>41859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4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</v>
      </c>
      <c r="T3215" s="15">
        <f t="shared" si="305"/>
        <v>42211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4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</v>
      </c>
      <c r="T3216" s="15">
        <f t="shared" si="305"/>
        <v>42374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4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</v>
      </c>
      <c r="T3217" s="15">
        <f t="shared" si="305"/>
        <v>42257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4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</v>
      </c>
      <c r="T3218" s="15">
        <f t="shared" si="305"/>
        <v>42196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4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</v>
      </c>
      <c r="T3219" s="15">
        <f t="shared" si="305"/>
        <v>42678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4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</v>
      </c>
      <c r="T3220" s="15">
        <f t="shared" si="305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4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</v>
      </c>
      <c r="T3221" s="15">
        <f t="shared" si="305"/>
        <v>42085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4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</v>
      </c>
      <c r="T3222" s="15">
        <f t="shared" si="305"/>
        <v>42806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4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</v>
      </c>
      <c r="T3223" s="15">
        <f t="shared" si="305"/>
        <v>42190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</v>
      </c>
      <c r="T3224" s="15">
        <f t="shared" si="305"/>
        <v>42301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4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</v>
      </c>
      <c r="T3225" s="15">
        <f t="shared" si="305"/>
        <v>42236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4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</v>
      </c>
      <c r="T3226" s="15">
        <f t="shared" si="305"/>
        <v>42745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4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</v>
      </c>
      <c r="T3227" s="15">
        <f t="shared" si="305"/>
        <v>42524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4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</v>
      </c>
      <c r="T3228" s="15">
        <f t="shared" si="305"/>
        <v>42307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4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</v>
      </c>
      <c r="T3229" s="15">
        <f t="shared" si="305"/>
        <v>42752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4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</v>
      </c>
      <c r="T3230" s="15">
        <f t="shared" si="305"/>
        <v>42355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4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</v>
      </c>
      <c r="T3231" s="15">
        <f t="shared" si="305"/>
        <v>41963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4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</v>
      </c>
      <c r="T3232" s="15">
        <f t="shared" si="305"/>
        <v>41913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4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</v>
      </c>
      <c r="T3233" s="15">
        <f t="shared" si="305"/>
        <v>42476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</v>
      </c>
      <c r="T3234" s="15">
        <f t="shared" si="305"/>
        <v>42494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4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</v>
      </c>
      <c r="T3235" s="15">
        <f t="shared" si="305"/>
        <v>42796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4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</v>
      </c>
      <c r="T3236" s="15">
        <f t="shared" si="305"/>
        <v>42767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4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</v>
      </c>
      <c r="T3237" s="15">
        <f t="shared" si="305"/>
        <v>42552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4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</v>
      </c>
      <c r="T3238" s="15">
        <f t="shared" si="305"/>
        <v>42732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4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</v>
      </c>
      <c r="T3239" s="15">
        <f t="shared" si="305"/>
        <v>42276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4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</v>
      </c>
      <c r="T3240" s="15">
        <f t="shared" si="305"/>
        <v>42186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4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</v>
      </c>
      <c r="T3241" s="15">
        <f t="shared" si="305"/>
        <v>42302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4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</v>
      </c>
      <c r="T3242" s="15">
        <f t="shared" si="305"/>
        <v>42782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4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</v>
      </c>
      <c r="T3243" s="15">
        <f t="shared" si="305"/>
        <v>41926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</v>
      </c>
      <c r="T3244" s="15">
        <f t="shared" si="305"/>
        <v>41901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4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</v>
      </c>
      <c r="T3245" s="15">
        <f t="shared" si="305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4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</v>
      </c>
      <c r="T3246" s="15">
        <f t="shared" si="305"/>
        <v>42705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4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</v>
      </c>
      <c r="T3247" s="15">
        <f t="shared" si="305"/>
        <v>42167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4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</v>
      </c>
      <c r="T3248" s="15">
        <f t="shared" si="305"/>
        <v>42259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4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</v>
      </c>
      <c r="T3249" s="15">
        <f t="shared" si="305"/>
        <v>42197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4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</v>
      </c>
      <c r="T3250" s="15">
        <f t="shared" si="305"/>
        <v>42098</v>
      </c>
    </row>
    <row r="3251" spans="1:20" ht="45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4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</v>
      </c>
      <c r="T3251" s="15">
        <f t="shared" si="305"/>
        <v>42175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4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</v>
      </c>
      <c r="T3252" s="15">
        <f t="shared" si="305"/>
        <v>41948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4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</v>
      </c>
      <c r="T3253" s="15">
        <f t="shared" si="305"/>
        <v>42176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</v>
      </c>
      <c r="T3254" s="15">
        <f t="shared" si="305"/>
        <v>42620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4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</v>
      </c>
      <c r="T3255" s="15">
        <f t="shared" si="305"/>
        <v>42621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4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</v>
      </c>
      <c r="T3256" s="15">
        <f t="shared" si="305"/>
        <v>42089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4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</v>
      </c>
      <c r="T3257" s="15">
        <f t="shared" si="305"/>
        <v>41919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4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</v>
      </c>
      <c r="T3258" s="15">
        <f t="shared" si="305"/>
        <v>42166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4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</v>
      </c>
      <c r="T3259" s="15">
        <f t="shared" si="305"/>
        <v>42788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4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</v>
      </c>
      <c r="T3260" s="15">
        <f t="shared" si="305"/>
        <v>42012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4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</v>
      </c>
      <c r="T3261" s="15">
        <f t="shared" si="305"/>
        <v>42644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4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</v>
      </c>
      <c r="T3262" s="15">
        <f t="shared" si="305"/>
        <v>42338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4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</v>
      </c>
      <c r="T3263" s="15">
        <f t="shared" si="305"/>
        <v>42201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</v>
      </c>
      <c r="T3264" s="15">
        <f t="shared" si="305"/>
        <v>41995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4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</v>
      </c>
      <c r="T3265" s="15">
        <f t="shared" si="305"/>
        <v>42307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4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</v>
      </c>
      <c r="T3266" s="15">
        <f t="shared" si="305"/>
        <v>42032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4">
        <f t="shared" ref="P3267:P3330" si="307">E3267/L3267</f>
        <v>70.285714285714292</v>
      </c>
      <c r="Q3267" t="str">
        <f t="shared" ref="Q3267:Q3330" si="308">MID(N3267,1,FIND("/",N3267)-1)</f>
        <v>theater</v>
      </c>
      <c r="R3267" t="str">
        <f t="shared" ref="R3267:R3330" si="309">MID(N3267,FIND("/",N3267)+1,LEN(N3267)-FIND("/",N3267))</f>
        <v>plays</v>
      </c>
      <c r="S3267" s="15">
        <f t="shared" ref="S3267:S3330" si="310">INT(((J3267/60)/60)/24)+DATE(1970,1,1)</f>
        <v>42311</v>
      </c>
      <c r="T3267" s="15">
        <f t="shared" ref="T3267:T3330" si="311">INT(((I3267/60)/60)/24)+DATE(1970,1,1)</f>
        <v>42341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4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</v>
      </c>
      <c r="T3268" s="15">
        <f t="shared" si="311"/>
        <v>42167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4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</v>
      </c>
      <c r="T3269" s="15">
        <f t="shared" si="311"/>
        <v>42202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4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</v>
      </c>
      <c r="T3270" s="15">
        <f t="shared" si="311"/>
        <v>42606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4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</v>
      </c>
      <c r="T3271" s="15">
        <f t="shared" si="311"/>
        <v>42171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4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</v>
      </c>
      <c r="T3272" s="15">
        <f t="shared" si="311"/>
        <v>42197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4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</v>
      </c>
      <c r="T3273" s="15">
        <f t="shared" si="311"/>
        <v>41945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</v>
      </c>
      <c r="T3274" s="15">
        <f t="shared" si="311"/>
        <v>42314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4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</v>
      </c>
      <c r="T3275" s="15">
        <f t="shared" si="311"/>
        <v>42627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4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</v>
      </c>
      <c r="T3276" s="15">
        <f t="shared" si="311"/>
        <v>42444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4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</v>
      </c>
      <c r="T3277" s="15">
        <f t="shared" si="311"/>
        <v>42044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4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</v>
      </c>
      <c r="T3278" s="15">
        <f t="shared" si="311"/>
        <v>42461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4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</v>
      </c>
      <c r="T3279" s="15">
        <f t="shared" si="311"/>
        <v>41961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4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</v>
      </c>
      <c r="T3280" s="15">
        <f t="shared" si="311"/>
        <v>42154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4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</v>
      </c>
      <c r="T3281" s="15">
        <f t="shared" si="311"/>
        <v>42461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4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</v>
      </c>
      <c r="T3282" s="15">
        <f t="shared" si="311"/>
        <v>42156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4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</v>
      </c>
      <c r="T3283" s="15">
        <f t="shared" si="311"/>
        <v>42249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</v>
      </c>
      <c r="T3284" s="15">
        <f t="shared" si="311"/>
        <v>42489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4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</v>
      </c>
      <c r="T3285" s="15">
        <f t="shared" si="311"/>
        <v>42410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4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</v>
      </c>
      <c r="T3286" s="15">
        <f t="shared" si="311"/>
        <v>42398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4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</v>
      </c>
      <c r="T3287" s="15">
        <f t="shared" si="311"/>
        <v>42794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4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</v>
      </c>
      <c r="T3288" s="15">
        <f t="shared" si="311"/>
        <v>42597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4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</v>
      </c>
      <c r="T3289" s="15">
        <f t="shared" si="311"/>
        <v>42336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4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</v>
      </c>
      <c r="T3290" s="15">
        <f t="shared" si="311"/>
        <v>42541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4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</v>
      </c>
      <c r="T3291" s="15">
        <f t="shared" si="311"/>
        <v>42786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4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</v>
      </c>
      <c r="T3292" s="15">
        <f t="shared" si="311"/>
        <v>42805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4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</v>
      </c>
      <c r="T3293" s="15">
        <f t="shared" si="311"/>
        <v>42264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</v>
      </c>
      <c r="T3294" s="15">
        <f t="shared" si="311"/>
        <v>42342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4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</v>
      </c>
      <c r="T3295" s="15">
        <f t="shared" si="311"/>
        <v>42798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4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</v>
      </c>
      <c r="T3296" s="15">
        <f t="shared" si="311"/>
        <v>42171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4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</v>
      </c>
      <c r="T3297" s="15">
        <f t="shared" si="311"/>
        <v>42639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4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</v>
      </c>
      <c r="T3298" s="15">
        <f t="shared" si="311"/>
        <v>42330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4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</v>
      </c>
      <c r="T3299" s="15">
        <f t="shared" si="311"/>
        <v>42212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4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</v>
      </c>
      <c r="T3300" s="15">
        <f t="shared" si="311"/>
        <v>42260</v>
      </c>
    </row>
    <row r="3301" spans="1:20" ht="45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4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</v>
      </c>
      <c r="T3301" s="15">
        <f t="shared" si="311"/>
        <v>42291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4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</v>
      </c>
      <c r="T3302" s="15">
        <f t="shared" si="311"/>
        <v>42123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4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</v>
      </c>
      <c r="T3303" s="15">
        <f t="shared" si="311"/>
        <v>42583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</v>
      </c>
      <c r="T3304" s="15">
        <f t="shared" si="311"/>
        <v>42711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4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</v>
      </c>
      <c r="T3305" s="15">
        <f t="shared" si="311"/>
        <v>42091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4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</v>
      </c>
      <c r="T3306" s="15">
        <f t="shared" si="311"/>
        <v>42726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4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</v>
      </c>
      <c r="T3307" s="15">
        <f t="shared" si="311"/>
        <v>42216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4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</v>
      </c>
      <c r="T3308" s="15">
        <f t="shared" si="311"/>
        <v>42531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4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</v>
      </c>
      <c r="T3309" s="15">
        <f t="shared" si="311"/>
        <v>42505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4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</v>
      </c>
      <c r="T3310" s="15">
        <f t="shared" si="311"/>
        <v>42473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4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</v>
      </c>
      <c r="T3311" s="15">
        <f t="shared" si="311"/>
        <v>42659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4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</v>
      </c>
      <c r="T3312" s="15">
        <f t="shared" si="311"/>
        <v>42283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4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</v>
      </c>
      <c r="T3313" s="15">
        <f t="shared" si="311"/>
        <v>42294</v>
      </c>
    </row>
    <row r="3314" spans="1:20" ht="45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4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</v>
      </c>
      <c r="T3314" s="15">
        <f t="shared" si="311"/>
        <v>42685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4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</v>
      </c>
      <c r="T3315" s="15">
        <f t="shared" si="311"/>
        <v>42396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4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</v>
      </c>
      <c r="T3316" s="15">
        <f t="shared" si="311"/>
        <v>42132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4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</v>
      </c>
      <c r="T3317" s="15">
        <f t="shared" si="311"/>
        <v>42496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4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</v>
      </c>
      <c r="T3318" s="15">
        <f t="shared" si="311"/>
        <v>41859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4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</v>
      </c>
      <c r="T3319" s="15">
        <f t="shared" si="311"/>
        <v>42529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4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</v>
      </c>
      <c r="T3320" s="15">
        <f t="shared" si="311"/>
        <v>42471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4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</v>
      </c>
      <c r="T3321" s="15">
        <f t="shared" si="311"/>
        <v>42035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4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</v>
      </c>
      <c r="T3322" s="15">
        <f t="shared" si="311"/>
        <v>42543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4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</v>
      </c>
      <c r="T3323" s="15">
        <f t="shared" si="311"/>
        <v>41928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</v>
      </c>
      <c r="T3324" s="15">
        <f t="shared" si="311"/>
        <v>42543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4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</v>
      </c>
      <c r="T3325" s="15">
        <f t="shared" si="311"/>
        <v>42638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4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</v>
      </c>
      <c r="T3326" s="15">
        <f t="shared" si="311"/>
        <v>42526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4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</v>
      </c>
      <c r="T3327" s="15">
        <f t="shared" si="311"/>
        <v>42099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4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</v>
      </c>
      <c r="T3328" s="15">
        <f t="shared" si="311"/>
        <v>42071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4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</v>
      </c>
      <c r="T3329" s="15">
        <f t="shared" si="311"/>
        <v>42498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4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</v>
      </c>
      <c r="T3330" s="15">
        <f t="shared" si="311"/>
        <v>41825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4">
        <f t="shared" ref="P3331:P3394" si="313">E3331/L3331</f>
        <v>44.92307692307692</v>
      </c>
      <c r="Q3331" t="str">
        <f t="shared" ref="Q3331:Q3394" si="314">MID(N3331,1,FIND("/",N3331)-1)</f>
        <v>theater</v>
      </c>
      <c r="R3331" t="str">
        <f t="shared" ref="R3331:R3394" si="315">MID(N3331,FIND("/",N3331)+1,LEN(N3331)-FIND("/",N3331))</f>
        <v>plays</v>
      </c>
      <c r="S3331" s="15">
        <f t="shared" ref="S3331:S3394" si="316">INT(((J3331/60)/60)/24)+DATE(1970,1,1)</f>
        <v>41837</v>
      </c>
      <c r="T3331" s="15">
        <f t="shared" ref="T3331:T3394" si="317">INT(((I3331/60)/60)/24)+DATE(1970,1,1)</f>
        <v>41847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4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</v>
      </c>
      <c r="T3332" s="15">
        <f t="shared" si="317"/>
        <v>42095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4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</v>
      </c>
      <c r="T3333" s="15">
        <f t="shared" si="317"/>
        <v>42283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</v>
      </c>
      <c r="T3334" s="15">
        <f t="shared" si="317"/>
        <v>41839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4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</v>
      </c>
      <c r="T3335" s="15">
        <f t="shared" si="317"/>
        <v>42170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4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</v>
      </c>
      <c r="T3336" s="15">
        <f t="shared" si="317"/>
        <v>42215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4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</v>
      </c>
      <c r="T3337" s="15">
        <f t="shared" si="317"/>
        <v>41854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4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</v>
      </c>
      <c r="T3338" s="15">
        <f t="shared" si="317"/>
        <v>42465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4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</v>
      </c>
      <c r="T3339" s="15">
        <f t="shared" si="317"/>
        <v>41922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4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</v>
      </c>
      <c r="T3340" s="15">
        <f t="shared" si="317"/>
        <v>42790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4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</v>
      </c>
      <c r="T3341" s="15">
        <f t="shared" si="317"/>
        <v>42579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4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</v>
      </c>
      <c r="T3342" s="15">
        <f t="shared" si="317"/>
        <v>42710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4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</v>
      </c>
      <c r="T3343" s="15">
        <f t="shared" si="317"/>
        <v>42533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</v>
      </c>
      <c r="T3344" s="15">
        <f t="shared" si="317"/>
        <v>42095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4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</v>
      </c>
      <c r="T3345" s="15">
        <f t="shared" si="317"/>
        <v>42473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4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</v>
      </c>
      <c r="T3346" s="15">
        <f t="shared" si="317"/>
        <v>41881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4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</v>
      </c>
      <c r="T3347" s="15">
        <f t="shared" si="317"/>
        <v>42112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4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</v>
      </c>
      <c r="T3348" s="15">
        <f t="shared" si="317"/>
        <v>42061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4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</v>
      </c>
      <c r="T3349" s="15">
        <f t="shared" si="317"/>
        <v>42498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4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</v>
      </c>
      <c r="T3350" s="15">
        <f t="shared" si="317"/>
        <v>42490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4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</v>
      </c>
      <c r="T3351" s="15">
        <f t="shared" si="317"/>
        <v>42534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4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</v>
      </c>
      <c r="T3352" s="15">
        <f t="shared" si="317"/>
        <v>42337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4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</v>
      </c>
      <c r="T3353" s="15">
        <f t="shared" si="317"/>
        <v>41843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4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</v>
      </c>
      <c r="T3354" s="15">
        <f t="shared" si="317"/>
        <v>42552</v>
      </c>
    </row>
    <row r="3355" spans="1:20" ht="45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4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</v>
      </c>
      <c r="T3355" s="15">
        <f t="shared" si="317"/>
        <v>42492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4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</v>
      </c>
      <c r="T3356" s="15">
        <f t="shared" si="317"/>
        <v>42306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4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</v>
      </c>
      <c r="T3357" s="15">
        <f t="shared" si="317"/>
        <v>42500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4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</v>
      </c>
      <c r="T3358" s="15">
        <f t="shared" si="317"/>
        <v>42566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4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</v>
      </c>
      <c r="T3359" s="15">
        <f t="shared" si="317"/>
        <v>41852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4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</v>
      </c>
      <c r="T3360" s="15">
        <f t="shared" si="317"/>
        <v>41962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4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</v>
      </c>
      <c r="T3361" s="15">
        <f t="shared" si="317"/>
        <v>42791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4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</v>
      </c>
      <c r="T3362" s="15">
        <f t="shared" si="317"/>
        <v>42718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4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</v>
      </c>
      <c r="T3363" s="15">
        <f t="shared" si="317"/>
        <v>41883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4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</v>
      </c>
      <c r="T3364" s="15">
        <f t="shared" si="317"/>
        <v>42070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4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</v>
      </c>
      <c r="T3365" s="15">
        <f t="shared" si="317"/>
        <v>41870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4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</v>
      </c>
      <c r="T3366" s="15">
        <f t="shared" si="317"/>
        <v>42444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4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</v>
      </c>
      <c r="T3367" s="15">
        <f t="shared" si="317"/>
        <v>42351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4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</v>
      </c>
      <c r="T3368" s="15">
        <f t="shared" si="317"/>
        <v>42137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4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</v>
      </c>
      <c r="T3369" s="15">
        <f t="shared" si="317"/>
        <v>42217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4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</v>
      </c>
      <c r="T3370" s="15">
        <f t="shared" si="317"/>
        <v>42005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4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</v>
      </c>
      <c r="T3371" s="15">
        <f t="shared" si="317"/>
        <v>42750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4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</v>
      </c>
      <c r="T3372" s="15">
        <f t="shared" si="317"/>
        <v>42721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4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</v>
      </c>
      <c r="T3373" s="15">
        <f t="shared" si="317"/>
        <v>42340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</v>
      </c>
      <c r="T3374" s="15">
        <f t="shared" si="317"/>
        <v>41876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4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</v>
      </c>
      <c r="T3375" s="15">
        <f t="shared" si="317"/>
        <v>42203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4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</v>
      </c>
      <c r="T3376" s="15">
        <f t="shared" si="317"/>
        <v>42305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4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</v>
      </c>
      <c r="T3377" s="15">
        <f t="shared" si="317"/>
        <v>41777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4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</v>
      </c>
      <c r="T3378" s="15">
        <f t="shared" si="317"/>
        <v>42119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4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</v>
      </c>
      <c r="T3379" s="15">
        <f t="shared" si="317"/>
        <v>42083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4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</v>
      </c>
      <c r="T3380" s="15">
        <f t="shared" si="317"/>
        <v>41882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4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</v>
      </c>
      <c r="T3381" s="15">
        <f t="shared" si="317"/>
        <v>42242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4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</v>
      </c>
      <c r="T3382" s="15">
        <f t="shared" si="317"/>
        <v>41972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4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</v>
      </c>
      <c r="T3383" s="15">
        <f t="shared" si="317"/>
        <v>42074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</v>
      </c>
      <c r="T3384" s="15">
        <f t="shared" si="317"/>
        <v>42583</v>
      </c>
    </row>
    <row r="3385" spans="1:20" ht="45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4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</v>
      </c>
      <c r="T3385" s="15">
        <f t="shared" si="317"/>
        <v>42544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4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</v>
      </c>
      <c r="T3386" s="15">
        <f t="shared" si="317"/>
        <v>42329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4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</v>
      </c>
      <c r="T3387" s="15">
        <f t="shared" si="317"/>
        <v>41983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4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</v>
      </c>
      <c r="T3388" s="15">
        <f t="shared" si="317"/>
        <v>41976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4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</v>
      </c>
      <c r="T3389" s="15">
        <f t="shared" si="317"/>
        <v>41987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4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</v>
      </c>
      <c r="T3390" s="15">
        <f t="shared" si="317"/>
        <v>42173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4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</v>
      </c>
      <c r="T3391" s="15">
        <f t="shared" si="317"/>
        <v>42524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4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</v>
      </c>
      <c r="T3392" s="15">
        <f t="shared" si="317"/>
        <v>41830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4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</v>
      </c>
      <c r="T3393" s="15">
        <f t="shared" si="317"/>
        <v>41859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</v>
      </c>
      <c r="T3394" s="15">
        <f t="shared" si="317"/>
        <v>42496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4">
        <f t="shared" ref="P3395:P3458" si="319">E3395/L3395</f>
        <v>36.06818181818182</v>
      </c>
      <c r="Q3395" t="str">
        <f t="shared" ref="Q3395:Q3458" si="320">MID(N3395,1,FIND("/",N3395)-1)</f>
        <v>theater</v>
      </c>
      <c r="R3395" t="str">
        <f t="shared" ref="R3395:R3458" si="321">MID(N3395,FIND("/",N3395)+1,LEN(N3395)-FIND("/",N3395))</f>
        <v>plays</v>
      </c>
      <c r="S3395" s="15">
        <f t="shared" ref="S3395:S3458" si="322">INT(((J3395/60)/60)/24)+DATE(1970,1,1)</f>
        <v>41923</v>
      </c>
      <c r="T3395" s="15">
        <f t="shared" ref="T3395:T3458" si="323">INT(((I3395/60)/60)/24)+DATE(1970,1,1)</f>
        <v>41949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4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</v>
      </c>
      <c r="T3396" s="15">
        <f t="shared" si="323"/>
        <v>41847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4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</v>
      </c>
      <c r="T3397" s="15">
        <f t="shared" si="323"/>
        <v>42154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4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</v>
      </c>
      <c r="T3398" s="15">
        <f t="shared" si="323"/>
        <v>41791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4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</v>
      </c>
      <c r="T3399" s="15">
        <f t="shared" si="323"/>
        <v>42418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4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</v>
      </c>
      <c r="T3400" s="15">
        <f t="shared" si="323"/>
        <v>41964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4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</v>
      </c>
      <c r="T3401" s="15">
        <f t="shared" si="323"/>
        <v>42056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4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</v>
      </c>
      <c r="T3402" s="15">
        <f t="shared" si="323"/>
        <v>41879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4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</v>
      </c>
      <c r="T3403" s="15">
        <f t="shared" si="323"/>
        <v>42223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</v>
      </c>
      <c r="T3404" s="15">
        <f t="shared" si="323"/>
        <v>42320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4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</v>
      </c>
      <c r="T3405" s="15">
        <f t="shared" si="323"/>
        <v>42180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4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</v>
      </c>
      <c r="T3406" s="15">
        <f t="shared" si="323"/>
        <v>42172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4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</v>
      </c>
      <c r="T3407" s="15">
        <f t="shared" si="323"/>
        <v>42430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4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</v>
      </c>
      <c r="T3408" s="15">
        <f t="shared" si="323"/>
        <v>41836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4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</v>
      </c>
      <c r="T3409" s="15">
        <f t="shared" si="323"/>
        <v>41826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4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</v>
      </c>
      <c r="T3410" s="15">
        <f t="shared" si="323"/>
        <v>41838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4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</v>
      </c>
      <c r="T3411" s="15">
        <f t="shared" si="323"/>
        <v>42582</v>
      </c>
    </row>
    <row r="3412" spans="1:20" ht="45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4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</v>
      </c>
      <c r="T3412" s="15">
        <f t="shared" si="323"/>
        <v>42527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4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</v>
      </c>
      <c r="T3413" s="15">
        <f t="shared" si="323"/>
        <v>42285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</v>
      </c>
      <c r="T3414" s="15">
        <f t="shared" si="323"/>
        <v>41909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4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</v>
      </c>
      <c r="T3415" s="15">
        <f t="shared" si="323"/>
        <v>42063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4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</v>
      </c>
      <c r="T3416" s="15">
        <f t="shared" si="323"/>
        <v>42705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4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</v>
      </c>
      <c r="T3417" s="15">
        <f t="shared" si="323"/>
        <v>42477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4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</v>
      </c>
      <c r="T3418" s="15">
        <f t="shared" si="323"/>
        <v>42117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4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</v>
      </c>
      <c r="T3419" s="15">
        <f t="shared" si="323"/>
        <v>41938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4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</v>
      </c>
      <c r="T3420" s="15">
        <f t="shared" si="323"/>
        <v>41782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4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</v>
      </c>
      <c r="T3421" s="15">
        <f t="shared" si="323"/>
        <v>42466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4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</v>
      </c>
      <c r="T3422" s="15">
        <f t="shared" si="323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4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</v>
      </c>
      <c r="T3423" s="15">
        <f t="shared" si="323"/>
        <v>42067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</v>
      </c>
      <c r="T3424" s="15">
        <f t="shared" si="323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4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</v>
      </c>
      <c r="T3425" s="15">
        <f t="shared" si="323"/>
        <v>42118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4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</v>
      </c>
      <c r="T3426" s="15">
        <f t="shared" si="323"/>
        <v>42040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4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</v>
      </c>
      <c r="T3427" s="15">
        <f t="shared" si="323"/>
        <v>41916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4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</v>
      </c>
      <c r="T3428" s="15">
        <f t="shared" si="323"/>
        <v>41903</v>
      </c>
    </row>
    <row r="3429" spans="1:20" ht="45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4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</v>
      </c>
      <c r="T3429" s="15">
        <f t="shared" si="323"/>
        <v>41822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4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</v>
      </c>
      <c r="T3430" s="15">
        <f t="shared" si="323"/>
        <v>42063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4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</v>
      </c>
      <c r="T3431" s="15">
        <f t="shared" si="323"/>
        <v>42676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4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</v>
      </c>
      <c r="T3432" s="15">
        <f t="shared" si="323"/>
        <v>41850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4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</v>
      </c>
      <c r="T3433" s="15">
        <f t="shared" si="323"/>
        <v>41869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</v>
      </c>
      <c r="T3434" s="15">
        <f t="shared" si="323"/>
        <v>42405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4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</v>
      </c>
      <c r="T3435" s="15">
        <f t="shared" si="323"/>
        <v>41807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4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</v>
      </c>
      <c r="T3436" s="15">
        <f t="shared" si="323"/>
        <v>41830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4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</v>
      </c>
      <c r="T3437" s="15">
        <f t="shared" si="323"/>
        <v>42589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4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</v>
      </c>
      <c r="T3438" s="15">
        <f t="shared" si="323"/>
        <v>41872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4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</v>
      </c>
      <c r="T3439" s="15">
        <f t="shared" si="323"/>
        <v>42235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4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</v>
      </c>
      <c r="T3440" s="15">
        <f t="shared" si="323"/>
        <v>42126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4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</v>
      </c>
      <c r="T3441" s="15">
        <f t="shared" si="323"/>
        <v>42388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4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</v>
      </c>
      <c r="T3442" s="15">
        <f t="shared" si="323"/>
        <v>41831</v>
      </c>
    </row>
    <row r="3443" spans="1:20" ht="45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4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</v>
      </c>
      <c r="T3443" s="15">
        <f t="shared" si="323"/>
        <v>42321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</v>
      </c>
      <c r="T3444" s="15">
        <f t="shared" si="323"/>
        <v>42154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4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</v>
      </c>
      <c r="T3445" s="15">
        <f t="shared" si="323"/>
        <v>41891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4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</v>
      </c>
      <c r="T3446" s="15">
        <f t="shared" si="323"/>
        <v>42529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4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</v>
      </c>
      <c r="T3447" s="15">
        <f t="shared" si="323"/>
        <v>42300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4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</v>
      </c>
      <c r="T3448" s="15">
        <f t="shared" si="323"/>
        <v>42040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4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</v>
      </c>
      <c r="T3449" s="15">
        <f t="shared" si="323"/>
        <v>42447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4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</v>
      </c>
      <c r="T3450" s="15">
        <f t="shared" si="323"/>
        <v>41990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4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</v>
      </c>
      <c r="T3451" s="15">
        <f t="shared" si="323"/>
        <v>42560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4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</v>
      </c>
      <c r="T3452" s="15">
        <f t="shared" si="323"/>
        <v>42096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4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</v>
      </c>
      <c r="T3453" s="15">
        <f t="shared" si="323"/>
        <v>42115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</v>
      </c>
      <c r="T3454" s="15">
        <f t="shared" si="323"/>
        <v>41843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4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</v>
      </c>
      <c r="T3455" s="15">
        <f t="shared" si="323"/>
        <v>42595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4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</v>
      </c>
      <c r="T3456" s="15">
        <f t="shared" si="323"/>
        <v>41851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4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</v>
      </c>
      <c r="T3457" s="15">
        <f t="shared" si="323"/>
        <v>42656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4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</v>
      </c>
      <c r="T3458" s="15">
        <f t="shared" si="323"/>
        <v>41852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4">
        <f t="shared" ref="P3459:P3522" si="325">E3459/L3459</f>
        <v>50.981818181818184</v>
      </c>
      <c r="Q3459" t="str">
        <f t="shared" ref="Q3459:Q3522" si="326">MID(N3459,1,FIND("/",N3459)-1)</f>
        <v>theater</v>
      </c>
      <c r="R3459" t="str">
        <f t="shared" ref="R3459:R3522" si="327">MID(N3459,FIND("/",N3459)+1,LEN(N3459)-FIND("/",N3459))</f>
        <v>plays</v>
      </c>
      <c r="S3459" s="15">
        <f t="shared" ref="S3459:S3522" si="328">INT(((J3459/60)/60)/24)+DATE(1970,1,1)</f>
        <v>42016</v>
      </c>
      <c r="T3459" s="15">
        <f t="shared" ref="T3459:T3522" si="329">INT(((I3459/60)/60)/24)+DATE(1970,1,1)</f>
        <v>42047</v>
      </c>
    </row>
    <row r="3460" spans="1:20" ht="45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4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</v>
      </c>
      <c r="T3460" s="15">
        <f t="shared" si="329"/>
        <v>42038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4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</v>
      </c>
      <c r="T3461" s="15">
        <f t="shared" si="329"/>
        <v>42510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4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</v>
      </c>
      <c r="T3462" s="15">
        <f t="shared" si="329"/>
        <v>41866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4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</v>
      </c>
      <c r="T3463" s="15">
        <f t="shared" si="329"/>
        <v>42672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</v>
      </c>
      <c r="T3464" s="15">
        <f t="shared" si="329"/>
        <v>42195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4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</v>
      </c>
      <c r="T3465" s="15">
        <f t="shared" si="329"/>
        <v>42654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4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</v>
      </c>
      <c r="T3466" s="15">
        <f t="shared" si="329"/>
        <v>42605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4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</v>
      </c>
      <c r="T3467" s="15">
        <f t="shared" si="329"/>
        <v>42225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4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</v>
      </c>
      <c r="T3468" s="15">
        <f t="shared" si="329"/>
        <v>42479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4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</v>
      </c>
      <c r="T3469" s="15">
        <f t="shared" si="329"/>
        <v>42083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4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</v>
      </c>
      <c r="T3470" s="15">
        <f t="shared" si="329"/>
        <v>42634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4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</v>
      </c>
      <c r="T3471" s="15">
        <f t="shared" si="329"/>
        <v>42488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4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</v>
      </c>
      <c r="T3472" s="15">
        <f t="shared" si="329"/>
        <v>42566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4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</v>
      </c>
      <c r="T3473" s="15">
        <f t="shared" si="329"/>
        <v>41882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</v>
      </c>
      <c r="T3474" s="15">
        <f t="shared" si="329"/>
        <v>41949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4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</v>
      </c>
      <c r="T3475" s="15">
        <f t="shared" si="329"/>
        <v>42083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4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</v>
      </c>
      <c r="T3476" s="15">
        <f t="shared" si="329"/>
        <v>42571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4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</v>
      </c>
      <c r="T3477" s="15">
        <f t="shared" si="32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4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</v>
      </c>
      <c r="T3478" s="15">
        <f t="shared" si="329"/>
        <v>41939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4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</v>
      </c>
      <c r="T3479" s="15">
        <f t="shared" si="329"/>
        <v>42141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4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</v>
      </c>
      <c r="T3480" s="15">
        <f t="shared" si="329"/>
        <v>42079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4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</v>
      </c>
      <c r="T3481" s="15">
        <f t="shared" si="329"/>
        <v>41811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4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</v>
      </c>
      <c r="T3482" s="15">
        <f t="shared" si="329"/>
        <v>42195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4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</v>
      </c>
      <c r="T3483" s="15">
        <f t="shared" si="329"/>
        <v>42006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</v>
      </c>
      <c r="T3484" s="15">
        <f t="shared" si="329"/>
        <v>41826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4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</v>
      </c>
      <c r="T3485" s="15">
        <f t="shared" si="329"/>
        <v>41823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4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</v>
      </c>
      <c r="T3486" s="15">
        <f t="shared" si="329"/>
        <v>42536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4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</v>
      </c>
      <c r="T3487" s="15">
        <f t="shared" si="329"/>
        <v>42402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4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</v>
      </c>
      <c r="T3488" s="15">
        <f t="shared" si="329"/>
        <v>42158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4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</v>
      </c>
      <c r="T3489" s="15">
        <f t="shared" si="329"/>
        <v>42179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4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</v>
      </c>
      <c r="T3490" s="15">
        <f t="shared" si="329"/>
        <v>42111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4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</v>
      </c>
      <c r="T3491" s="15">
        <f t="shared" si="329"/>
        <v>41783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4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</v>
      </c>
      <c r="T3492" s="15">
        <f t="shared" si="329"/>
        <v>42473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4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</v>
      </c>
      <c r="T3493" s="15">
        <f t="shared" si="329"/>
        <v>42142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</v>
      </c>
      <c r="T3494" s="15">
        <f t="shared" si="329"/>
        <v>42303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4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</v>
      </c>
      <c r="T3495" s="15">
        <f t="shared" si="329"/>
        <v>41868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4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</v>
      </c>
      <c r="T3496" s="15">
        <f t="shared" si="329"/>
        <v>42700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4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</v>
      </c>
      <c r="T3497" s="15">
        <f t="shared" si="329"/>
        <v>41944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4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</v>
      </c>
      <c r="T3498" s="15">
        <f t="shared" si="329"/>
        <v>42624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4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</v>
      </c>
      <c r="T3499" s="15">
        <f t="shared" si="329"/>
        <v>42523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4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</v>
      </c>
      <c r="T3500" s="15">
        <f t="shared" si="329"/>
        <v>42518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4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</v>
      </c>
      <c r="T3501" s="15">
        <f t="shared" si="329"/>
        <v>42186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4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</v>
      </c>
      <c r="T3502" s="15">
        <f t="shared" si="329"/>
        <v>42436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4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</v>
      </c>
      <c r="T3503" s="15">
        <f t="shared" si="329"/>
        <v>42258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4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</v>
      </c>
      <c r="T3504" s="15">
        <f t="shared" si="329"/>
        <v>42445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4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</v>
      </c>
      <c r="T3505" s="15">
        <f t="shared" si="329"/>
        <v>42575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4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</v>
      </c>
      <c r="T3506" s="15">
        <f t="shared" si="329"/>
        <v>42327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4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</v>
      </c>
      <c r="T3507" s="15">
        <f t="shared" si="329"/>
        <v>41772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4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</v>
      </c>
      <c r="T3508" s="15">
        <f t="shared" si="329"/>
        <v>41874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4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</v>
      </c>
      <c r="T3509" s="15">
        <f t="shared" si="329"/>
        <v>42521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4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</v>
      </c>
      <c r="T3510" s="15">
        <f t="shared" si="329"/>
        <v>42500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4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</v>
      </c>
      <c r="T3511" s="15">
        <f t="shared" si="329"/>
        <v>41964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4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</v>
      </c>
      <c r="T3512" s="15">
        <f t="shared" si="329"/>
        <v>41822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4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</v>
      </c>
      <c r="T3513" s="15">
        <f t="shared" si="329"/>
        <v>41950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</v>
      </c>
      <c r="T3514" s="15">
        <f t="shared" si="329"/>
        <v>42117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4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</v>
      </c>
      <c r="T3515" s="15">
        <f t="shared" si="329"/>
        <v>41794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4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</v>
      </c>
      <c r="T3516" s="15">
        <f t="shared" si="329"/>
        <v>42037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4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</v>
      </c>
      <c r="T3517" s="15">
        <f t="shared" si="329"/>
        <v>42155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4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</v>
      </c>
      <c r="T3518" s="15">
        <f t="shared" si="329"/>
        <v>41890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4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</v>
      </c>
      <c r="T3519" s="15">
        <f t="shared" si="329"/>
        <v>41824</v>
      </c>
    </row>
    <row r="3520" spans="1:20" ht="45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4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</v>
      </c>
      <c r="T3520" s="15">
        <f t="shared" si="329"/>
        <v>41914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4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</v>
      </c>
      <c r="T3521" s="15">
        <f t="shared" si="329"/>
        <v>42067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4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</v>
      </c>
      <c r="T3522" s="15">
        <f t="shared" si="329"/>
        <v>42253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4">
        <f t="shared" ref="P3523:P3586" si="331">E3523/L3523</f>
        <v>45.615384615384613</v>
      </c>
      <c r="Q3523" t="str">
        <f t="shared" ref="Q3523:Q3586" si="332">MID(N3523,1,FIND("/",N3523)-1)</f>
        <v>theater</v>
      </c>
      <c r="R3523" t="str">
        <f t="shared" ref="R3523:R3586" si="333">MID(N3523,FIND("/",N3523)+1,LEN(N3523)-FIND("/",N3523))</f>
        <v>plays</v>
      </c>
      <c r="S3523" s="15">
        <f t="shared" ref="S3523:S3586" si="334">INT(((J3523/60)/60)/24)+DATE(1970,1,1)</f>
        <v>41881</v>
      </c>
      <c r="T3523" s="15">
        <f t="shared" ref="T3523:T3586" si="335">INT(((I3523/60)/60)/24)+DATE(1970,1,1)</f>
        <v>41911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</v>
      </c>
      <c r="T3524" s="15">
        <f t="shared" si="335"/>
        <v>42262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4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</v>
      </c>
      <c r="T3525" s="15">
        <f t="shared" si="335"/>
        <v>42638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4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</v>
      </c>
      <c r="T3526" s="15">
        <f t="shared" si="335"/>
        <v>41895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4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</v>
      </c>
      <c r="T3527" s="15">
        <f t="shared" si="335"/>
        <v>42225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4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</v>
      </c>
      <c r="T3528" s="15">
        <f t="shared" si="335"/>
        <v>42488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4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</v>
      </c>
      <c r="T3529" s="15">
        <f t="shared" si="335"/>
        <v>42196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4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</v>
      </c>
      <c r="T3530" s="15">
        <f t="shared" si="335"/>
        <v>42753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4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</v>
      </c>
      <c r="T3531" s="15">
        <f t="shared" si="335"/>
        <v>42198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4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</v>
      </c>
      <c r="T3532" s="15">
        <f t="shared" si="335"/>
        <v>42470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4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</v>
      </c>
      <c r="T3533" s="15">
        <f t="shared" si="335"/>
        <v>42551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</v>
      </c>
      <c r="T3534" s="15">
        <f t="shared" si="335"/>
        <v>41900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4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</v>
      </c>
      <c r="T3535" s="15">
        <f t="shared" si="335"/>
        <v>42319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4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</v>
      </c>
      <c r="T3536" s="15">
        <f t="shared" si="335"/>
        <v>42278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4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</v>
      </c>
      <c r="T3537" s="15">
        <f t="shared" si="335"/>
        <v>42279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4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</v>
      </c>
      <c r="T3538" s="15">
        <f t="shared" si="335"/>
        <v>42358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4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</v>
      </c>
      <c r="T3539" s="15">
        <f t="shared" si="335"/>
        <v>41960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4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</v>
      </c>
      <c r="T3540" s="15">
        <f t="shared" si="335"/>
        <v>42599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4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</v>
      </c>
      <c r="T3541" s="15">
        <f t="shared" si="335"/>
        <v>42621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4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</v>
      </c>
      <c r="T3542" s="15">
        <f t="shared" si="335"/>
        <v>42547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4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</v>
      </c>
      <c r="T3543" s="15">
        <f t="shared" si="335"/>
        <v>42247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</v>
      </c>
      <c r="T3544" s="15">
        <f t="shared" si="335"/>
        <v>41889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4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</v>
      </c>
      <c r="T3545" s="15">
        <f t="shared" si="335"/>
        <v>42180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4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</v>
      </c>
      <c r="T3546" s="15">
        <f t="shared" si="335"/>
        <v>42070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4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</v>
      </c>
      <c r="T3547" s="15">
        <f t="shared" si="335"/>
        <v>42105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4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</v>
      </c>
      <c r="T3548" s="15">
        <f t="shared" si="335"/>
        <v>42095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4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</v>
      </c>
      <c r="T3549" s="15">
        <f t="shared" si="335"/>
        <v>42504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4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</v>
      </c>
      <c r="T3550" s="15">
        <f t="shared" si="335"/>
        <v>42434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4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</v>
      </c>
      <c r="T3551" s="15">
        <f t="shared" si="335"/>
        <v>42251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4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</v>
      </c>
      <c r="T3552" s="15">
        <f t="shared" si="335"/>
        <v>42492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4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</v>
      </c>
      <c r="T3553" s="15">
        <f t="shared" si="335"/>
        <v>41781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</v>
      </c>
      <c r="T3554" s="15">
        <f t="shared" si="335"/>
        <v>41818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4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</v>
      </c>
      <c r="T3555" s="15">
        <f t="shared" si="335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4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</v>
      </c>
      <c r="T3556" s="15">
        <f t="shared" si="335"/>
        <v>42046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4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</v>
      </c>
      <c r="T3557" s="15">
        <f t="shared" si="335"/>
        <v>42691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4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</v>
      </c>
      <c r="T3558" s="15">
        <f t="shared" si="335"/>
        <v>41868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4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</v>
      </c>
      <c r="T3559" s="15">
        <f t="shared" si="335"/>
        <v>41764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4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</v>
      </c>
      <c r="T3560" s="15">
        <f t="shared" si="335"/>
        <v>42181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4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</v>
      </c>
      <c r="T3561" s="15">
        <f t="shared" si="335"/>
        <v>42216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4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</v>
      </c>
      <c r="T3562" s="15">
        <f t="shared" si="335"/>
        <v>42151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4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</v>
      </c>
      <c r="T3563" s="15">
        <f t="shared" si="335"/>
        <v>42221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</v>
      </c>
      <c r="T3564" s="15">
        <f t="shared" si="335"/>
        <v>42442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4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</v>
      </c>
      <c r="T3565" s="15">
        <f t="shared" si="335"/>
        <v>42583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4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</v>
      </c>
      <c r="T3566" s="15">
        <f t="shared" si="335"/>
        <v>42282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4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</v>
      </c>
      <c r="T3567" s="15">
        <f t="shared" si="335"/>
        <v>42004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4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</v>
      </c>
      <c r="T3568" s="15">
        <f t="shared" si="335"/>
        <v>42027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4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</v>
      </c>
      <c r="T3569" s="15">
        <f t="shared" si="335"/>
        <v>42165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4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</v>
      </c>
      <c r="T3570" s="15">
        <f t="shared" si="335"/>
        <v>41899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4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</v>
      </c>
      <c r="T3571" s="15">
        <f t="shared" si="335"/>
        <v>42012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4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</v>
      </c>
      <c r="T3572" s="15">
        <f t="shared" si="335"/>
        <v>42004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4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</v>
      </c>
      <c r="T3573" s="15">
        <f t="shared" si="335"/>
        <v>41942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</v>
      </c>
      <c r="T3574" s="15">
        <f t="shared" si="335"/>
        <v>42176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4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</v>
      </c>
      <c r="T3575" s="15">
        <f t="shared" si="335"/>
        <v>41951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4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</v>
      </c>
      <c r="T3576" s="15">
        <f t="shared" si="335"/>
        <v>41956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4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</v>
      </c>
      <c r="T3577" s="15">
        <f t="shared" si="335"/>
        <v>42593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4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</v>
      </c>
      <c r="T3578" s="15">
        <f t="shared" si="335"/>
        <v>42709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4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</v>
      </c>
      <c r="T3579" s="15">
        <f t="shared" si="335"/>
        <v>42120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4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</v>
      </c>
      <c r="T3580" s="15">
        <f t="shared" si="335"/>
        <v>42490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4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</v>
      </c>
      <c r="T3581" s="15">
        <f t="shared" si="335"/>
        <v>42460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4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</v>
      </c>
      <c r="T3582" s="15">
        <f t="shared" si="335"/>
        <v>42064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4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</v>
      </c>
      <c r="T3583" s="15">
        <f t="shared" si="335"/>
        <v>41850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</v>
      </c>
      <c r="T3584" s="15">
        <f t="shared" si="335"/>
        <v>42465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4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</v>
      </c>
      <c r="T3585" s="15">
        <f t="shared" si="335"/>
        <v>42478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4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</v>
      </c>
      <c r="T3586" s="15">
        <f t="shared" si="335"/>
        <v>42198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4">
        <f t="shared" ref="P3587:P3650" si="337">E3587/L3587</f>
        <v>176.08695652173913</v>
      </c>
      <c r="Q3587" t="str">
        <f t="shared" ref="Q3587:Q3650" si="338">MID(N3587,1,FIND("/",N3587)-1)</f>
        <v>theater</v>
      </c>
      <c r="R3587" t="str">
        <f t="shared" ref="R3587:R3650" si="339">MID(N3587,FIND("/",N3587)+1,LEN(N3587)-FIND("/",N3587))</f>
        <v>plays</v>
      </c>
      <c r="S3587" s="15">
        <f t="shared" ref="S3587:S3650" si="340">INT(((J3587/60)/60)/24)+DATE(1970,1,1)</f>
        <v>41964</v>
      </c>
      <c r="T3587" s="15">
        <f t="shared" ref="T3587:T3650" si="341">INT(((I3587/60)/60)/24)+DATE(1970,1,1)</f>
        <v>41994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4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</v>
      </c>
      <c r="T3588" s="15">
        <f t="shared" si="341"/>
        <v>42636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4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</v>
      </c>
      <c r="T3589" s="15">
        <f t="shared" si="341"/>
        <v>42548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4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</v>
      </c>
      <c r="T3590" s="15">
        <f t="shared" si="341"/>
        <v>42123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4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</v>
      </c>
      <c r="T3591" s="15">
        <f t="shared" si="341"/>
        <v>42150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4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</v>
      </c>
      <c r="T3592" s="15">
        <f t="shared" si="341"/>
        <v>41932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4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</v>
      </c>
      <c r="T3593" s="15">
        <f t="shared" si="341"/>
        <v>42028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</v>
      </c>
      <c r="T3594" s="15">
        <f t="shared" si="341"/>
        <v>42046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4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</v>
      </c>
      <c r="T3595" s="15">
        <f t="shared" si="341"/>
        <v>42009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4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</v>
      </c>
      <c r="T3596" s="15">
        <f t="shared" si="341"/>
        <v>42617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4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</v>
      </c>
      <c r="T3597" s="15">
        <f t="shared" si="341"/>
        <v>42076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4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</v>
      </c>
      <c r="T3598" s="15">
        <f t="shared" si="341"/>
        <v>41877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4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</v>
      </c>
      <c r="T3599" s="15">
        <f t="shared" si="341"/>
        <v>42432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4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</v>
      </c>
      <c r="T3600" s="15">
        <f t="shared" si="341"/>
        <v>41885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4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</v>
      </c>
      <c r="T3601" s="15">
        <f t="shared" si="341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4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</v>
      </c>
      <c r="T3602" s="15">
        <f t="shared" si="341"/>
        <v>42656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4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</v>
      </c>
      <c r="T3603" s="15">
        <f t="shared" si="341"/>
        <v>42020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</v>
      </c>
      <c r="T3604" s="15">
        <f t="shared" si="341"/>
        <v>42507</v>
      </c>
    </row>
    <row r="3605" spans="1:20" ht="45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4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</v>
      </c>
      <c r="T3605" s="15">
        <f t="shared" si="341"/>
        <v>42313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4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</v>
      </c>
      <c r="T3606" s="15">
        <f t="shared" si="341"/>
        <v>42489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4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</v>
      </c>
      <c r="T3607" s="15">
        <f t="shared" si="341"/>
        <v>42413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4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</v>
      </c>
      <c r="T3608" s="15">
        <f t="shared" si="341"/>
        <v>42596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4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</v>
      </c>
      <c r="T3609" s="15">
        <f t="shared" si="341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4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</v>
      </c>
      <c r="T3610" s="15">
        <f t="shared" si="341"/>
        <v>42538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4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</v>
      </c>
      <c r="T3611" s="15">
        <f t="shared" si="341"/>
        <v>42459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4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</v>
      </c>
      <c r="T3612" s="15">
        <f t="shared" si="341"/>
        <v>42233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4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</v>
      </c>
      <c r="T3613" s="15">
        <f t="shared" si="341"/>
        <v>42102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</v>
      </c>
      <c r="T3614" s="15">
        <f t="shared" si="341"/>
        <v>41799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4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</v>
      </c>
      <c r="T3615" s="15">
        <f t="shared" si="341"/>
        <v>41818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4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</v>
      </c>
      <c r="T3616" s="15">
        <f t="shared" si="341"/>
        <v>42174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4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</v>
      </c>
      <c r="T3617" s="15">
        <f t="shared" si="341"/>
        <v>42348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4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</v>
      </c>
      <c r="T3618" s="15">
        <f t="shared" si="341"/>
        <v>42082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4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</v>
      </c>
      <c r="T3619" s="15">
        <f t="shared" si="341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4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</v>
      </c>
      <c r="T3620" s="15">
        <f t="shared" si="341"/>
        <v>42158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4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</v>
      </c>
      <c r="T3621" s="15">
        <f t="shared" si="341"/>
        <v>42693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4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</v>
      </c>
      <c r="T3622" s="15">
        <f t="shared" si="341"/>
        <v>42068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4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</v>
      </c>
      <c r="T3623" s="15">
        <f t="shared" si="341"/>
        <v>42643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</v>
      </c>
      <c r="T3624" s="15">
        <f t="shared" si="341"/>
        <v>41910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4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</v>
      </c>
      <c r="T3625" s="15">
        <f t="shared" si="341"/>
        <v>41846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4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</v>
      </c>
      <c r="T3626" s="15">
        <f t="shared" si="341"/>
        <v>42605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4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</v>
      </c>
      <c r="T3627" s="15">
        <f t="shared" si="341"/>
        <v>42187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4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</v>
      </c>
      <c r="T3628" s="15">
        <f t="shared" si="341"/>
        <v>41867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4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</v>
      </c>
      <c r="T3629" s="15">
        <f t="shared" si="341"/>
        <v>42511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4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</v>
      </c>
      <c r="T3630" s="15">
        <f t="shared" si="341"/>
        <v>42351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4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</v>
      </c>
      <c r="T3631" s="15">
        <f t="shared" si="341"/>
        <v>42495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4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</v>
      </c>
      <c r="T3632" s="15">
        <f t="shared" si="341"/>
        <v>41972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4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</v>
      </c>
      <c r="T3633" s="15">
        <f t="shared" si="341"/>
        <v>41905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</v>
      </c>
      <c r="T3634" s="15">
        <f t="shared" si="341"/>
        <v>41966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4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</v>
      </c>
      <c r="T3635" s="15">
        <f t="shared" si="341"/>
        <v>42693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4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</v>
      </c>
      <c r="T3636" s="15">
        <f t="shared" si="341"/>
        <v>42749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4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</v>
      </c>
      <c r="T3637" s="15">
        <f t="shared" si="341"/>
        <v>42480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4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</v>
      </c>
      <c r="T3638" s="15">
        <f t="shared" si="341"/>
        <v>42261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4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</v>
      </c>
      <c r="T3639" s="15">
        <f t="shared" si="341"/>
        <v>42005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4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</v>
      </c>
      <c r="T3640" s="15">
        <f t="shared" si="341"/>
        <v>42113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4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</v>
      </c>
      <c r="T3641" s="15">
        <f t="shared" si="341"/>
        <v>42650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4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</v>
      </c>
      <c r="T3642" s="15">
        <f t="shared" si="341"/>
        <v>42134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4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</v>
      </c>
      <c r="T3643" s="15">
        <f t="shared" si="341"/>
        <v>41917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</v>
      </c>
      <c r="T3644" s="15">
        <f t="shared" si="341"/>
        <v>42338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4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</v>
      </c>
      <c r="T3645" s="15">
        <f t="shared" si="341"/>
        <v>42325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4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</v>
      </c>
      <c r="T3646" s="15">
        <f t="shared" si="341"/>
        <v>42437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4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</v>
      </c>
      <c r="T3647" s="15">
        <f t="shared" si="341"/>
        <v>42696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4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</v>
      </c>
      <c r="T3648" s="15">
        <f t="shared" si="341"/>
        <v>42171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4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</v>
      </c>
      <c r="T3649" s="15">
        <f t="shared" si="341"/>
        <v>42643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4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</v>
      </c>
      <c r="T3650" s="15">
        <f t="shared" si="341"/>
        <v>41917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4">
        <f t="shared" ref="P3651:P3714" si="343">E3651/L3651</f>
        <v>97.5</v>
      </c>
      <c r="Q3651" t="str">
        <f t="shared" ref="Q3651:Q3714" si="344">MID(N3651,1,FIND("/",N3651)-1)</f>
        <v>theater</v>
      </c>
      <c r="R3651" t="str">
        <f t="shared" ref="R3651:R3714" si="345">MID(N3651,FIND("/",N3651)+1,LEN(N3651)-FIND("/",N3651))</f>
        <v>plays</v>
      </c>
      <c r="S3651" s="15">
        <f t="shared" ref="S3651:S3714" si="346">INT(((J3651/60)/60)/24)+DATE(1970,1,1)</f>
        <v>41780</v>
      </c>
      <c r="T3651" s="15">
        <f t="shared" ref="T3651:T3714" si="347">INT(((I3651/60)/60)/24)+DATE(1970,1,1)</f>
        <v>41806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4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</v>
      </c>
      <c r="T3652" s="15">
        <f t="shared" si="347"/>
        <v>42402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4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</v>
      </c>
      <c r="T3653" s="15">
        <f t="shared" si="347"/>
        <v>41861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</v>
      </c>
      <c r="T3654" s="15">
        <f t="shared" si="347"/>
        <v>42607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4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</v>
      </c>
      <c r="T3655" s="15">
        <f t="shared" si="347"/>
        <v>42221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4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</v>
      </c>
      <c r="T3656" s="15">
        <f t="shared" si="347"/>
        <v>42463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4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</v>
      </c>
      <c r="T3657" s="15">
        <f t="shared" si="347"/>
        <v>42203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4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</v>
      </c>
      <c r="T3658" s="15">
        <f t="shared" si="347"/>
        <v>42767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4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</v>
      </c>
      <c r="T3659" s="15">
        <f t="shared" si="347"/>
        <v>42522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4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</v>
      </c>
      <c r="T3660" s="15">
        <f t="shared" si="347"/>
        <v>41822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4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</v>
      </c>
      <c r="T3661" s="15">
        <f t="shared" si="347"/>
        <v>42082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4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</v>
      </c>
      <c r="T3662" s="15">
        <f t="shared" si="347"/>
        <v>41996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4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</v>
      </c>
      <c r="T3663" s="15">
        <f t="shared" si="347"/>
        <v>42470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</v>
      </c>
      <c r="T3664" s="15">
        <f t="shared" si="347"/>
        <v>42094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4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</v>
      </c>
      <c r="T3665" s="15">
        <f t="shared" si="347"/>
        <v>42725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4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</v>
      </c>
      <c r="T3666" s="15">
        <f t="shared" si="347"/>
        <v>42537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4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</v>
      </c>
      <c r="T3667" s="15">
        <f t="shared" si="347"/>
        <v>42305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4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</v>
      </c>
      <c r="T3668" s="15">
        <f t="shared" si="347"/>
        <v>41844</v>
      </c>
    </row>
    <row r="3669" spans="1:20" ht="45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4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</v>
      </c>
      <c r="T3669" s="15">
        <f t="shared" si="347"/>
        <v>42203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4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</v>
      </c>
      <c r="T3670" s="15">
        <f t="shared" si="347"/>
        <v>42208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4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</v>
      </c>
      <c r="T3671" s="15">
        <f t="shared" si="347"/>
        <v>42166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4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</v>
      </c>
      <c r="T3672" s="15">
        <f t="shared" si="347"/>
        <v>42155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4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</v>
      </c>
      <c r="T3673" s="15">
        <f t="shared" si="347"/>
        <v>41841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</v>
      </c>
      <c r="T3674" s="15">
        <f t="shared" si="347"/>
        <v>41908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4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</v>
      </c>
      <c r="T3675" s="15">
        <f t="shared" si="347"/>
        <v>41948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4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</v>
      </c>
      <c r="T3676" s="15">
        <f t="shared" si="347"/>
        <v>42616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4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</v>
      </c>
      <c r="T3677" s="15">
        <f t="shared" si="347"/>
        <v>42505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4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</v>
      </c>
      <c r="T3678" s="15">
        <f t="shared" si="347"/>
        <v>41894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4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</v>
      </c>
      <c r="T3679" s="15">
        <f t="shared" si="347"/>
        <v>41823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4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</v>
      </c>
      <c r="T3680" s="15">
        <f t="shared" si="347"/>
        <v>42155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4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</v>
      </c>
      <c r="T3681" s="15">
        <f t="shared" si="347"/>
        <v>41821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4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</v>
      </c>
      <c r="T3682" s="15">
        <f t="shared" si="347"/>
        <v>42648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4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</v>
      </c>
      <c r="T3683" s="15">
        <f t="shared" si="347"/>
        <v>42384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</v>
      </c>
      <c r="T3684" s="15">
        <f t="shared" si="347"/>
        <v>41806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4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</v>
      </c>
      <c r="T3685" s="15">
        <f t="shared" si="347"/>
        <v>42663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4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</v>
      </c>
      <c r="T3686" s="15">
        <f t="shared" si="347"/>
        <v>42249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4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</v>
      </c>
      <c r="T3687" s="15">
        <f t="shared" si="347"/>
        <v>41778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4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</v>
      </c>
      <c r="T3688" s="15">
        <f t="shared" si="347"/>
        <v>42245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4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</v>
      </c>
      <c r="T3689" s="15">
        <f t="shared" si="347"/>
        <v>41817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4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</v>
      </c>
      <c r="T3690" s="15">
        <f t="shared" si="347"/>
        <v>41859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4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</v>
      </c>
      <c r="T3691" s="15">
        <f t="shared" si="347"/>
        <v>42176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4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</v>
      </c>
      <c r="T3692" s="15">
        <f t="shared" si="347"/>
        <v>41970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4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</v>
      </c>
      <c r="T3693" s="15">
        <f t="shared" si="347"/>
        <v>42065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</v>
      </c>
      <c r="T3694" s="15">
        <f t="shared" si="347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4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</v>
      </c>
      <c r="T3695" s="15">
        <f t="shared" si="347"/>
        <v>42338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4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</v>
      </c>
      <c r="T3696" s="15">
        <f t="shared" si="347"/>
        <v>42527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4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</v>
      </c>
      <c r="T3697" s="15">
        <f t="shared" si="347"/>
        <v>42015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4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</v>
      </c>
      <c r="T3698" s="15">
        <f t="shared" si="347"/>
        <v>42048</v>
      </c>
    </row>
    <row r="3699" spans="1:20" ht="45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4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</v>
      </c>
      <c r="T3699" s="15">
        <f t="shared" si="347"/>
        <v>42500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4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</v>
      </c>
      <c r="T3700" s="15">
        <f t="shared" si="347"/>
        <v>42431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4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</v>
      </c>
      <c r="T3701" s="15">
        <f t="shared" si="347"/>
        <v>41927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4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</v>
      </c>
      <c r="T3702" s="15">
        <f t="shared" si="347"/>
        <v>41912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4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</v>
      </c>
      <c r="T3703" s="15">
        <f t="shared" si="347"/>
        <v>42159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</v>
      </c>
      <c r="T3704" s="15">
        <f t="shared" si="347"/>
        <v>42561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4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</v>
      </c>
      <c r="T3705" s="15">
        <f t="shared" si="347"/>
        <v>42595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4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</v>
      </c>
      <c r="T3706" s="15">
        <f t="shared" si="347"/>
        <v>42521</v>
      </c>
    </row>
    <row r="3707" spans="1:20" ht="45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4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</v>
      </c>
      <c r="T3707" s="15">
        <f t="shared" si="347"/>
        <v>41813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4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</v>
      </c>
      <c r="T3708" s="15">
        <f t="shared" si="347"/>
        <v>41894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4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</v>
      </c>
      <c r="T3709" s="15">
        <f t="shared" si="347"/>
        <v>42573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4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</v>
      </c>
      <c r="T3710" s="15">
        <f t="shared" si="347"/>
        <v>41824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4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</v>
      </c>
      <c r="T3711" s="15">
        <f t="shared" si="347"/>
        <v>41815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4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</v>
      </c>
      <c r="T3712" s="15">
        <f t="shared" si="347"/>
        <v>42097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4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</v>
      </c>
      <c r="T3713" s="15">
        <f t="shared" si="347"/>
        <v>41805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</v>
      </c>
      <c r="T3714" s="15">
        <f t="shared" si="347"/>
        <v>42155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4">
        <f t="shared" ref="P3715:P3778" si="349">E3715/L3715</f>
        <v>106.84210526315789</v>
      </c>
      <c r="Q3715" t="str">
        <f t="shared" ref="Q3715:Q3778" si="350">MID(N3715,1,FIND("/",N3715)-1)</f>
        <v>theater</v>
      </c>
      <c r="R3715" t="str">
        <f t="shared" ref="R3715:R3778" si="351">MID(N3715,FIND("/",N3715)+1,LEN(N3715)-FIND("/",N3715))</f>
        <v>plays</v>
      </c>
      <c r="S3715" s="15">
        <f t="shared" ref="S3715:S3778" si="352">INT(((J3715/60)/60)/24)+DATE(1970,1,1)</f>
        <v>42505</v>
      </c>
      <c r="T3715" s="15">
        <f t="shared" ref="T3715:T3778" si="353">INT(((I3715/60)/60)/24)+DATE(1970,1,1)</f>
        <v>42525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4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</v>
      </c>
      <c r="T3716" s="15">
        <f t="shared" si="353"/>
        <v>42150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4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</v>
      </c>
      <c r="T3717" s="15">
        <f t="shared" si="353"/>
        <v>42094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4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</v>
      </c>
      <c r="T3718" s="15">
        <f t="shared" si="353"/>
        <v>42390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4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</v>
      </c>
      <c r="T3719" s="15">
        <f t="shared" si="353"/>
        <v>42133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4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</v>
      </c>
      <c r="T3720" s="15">
        <f t="shared" si="353"/>
        <v>42062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4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</v>
      </c>
      <c r="T3721" s="15">
        <f t="shared" si="353"/>
        <v>42177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4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</v>
      </c>
      <c r="T3722" s="15">
        <f t="shared" si="353"/>
        <v>42187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4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</v>
      </c>
      <c r="T3723" s="15">
        <f t="shared" si="353"/>
        <v>41948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</v>
      </c>
      <c r="T3724" s="15">
        <f t="shared" si="353"/>
        <v>42411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4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</v>
      </c>
      <c r="T3725" s="15">
        <f t="shared" si="353"/>
        <v>41973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4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</v>
      </c>
      <c r="T3726" s="15">
        <f t="shared" si="353"/>
        <v>42494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4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</v>
      </c>
      <c r="T3727" s="15">
        <f t="shared" si="353"/>
        <v>42418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4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</v>
      </c>
      <c r="T3728" s="15">
        <f t="shared" si="353"/>
        <v>42489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4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</v>
      </c>
      <c r="T3729" s="15">
        <f t="shared" si="353"/>
        <v>42663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4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</v>
      </c>
      <c r="T3730" s="15">
        <f t="shared" si="353"/>
        <v>42235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4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</v>
      </c>
      <c r="T3731" s="15">
        <f t="shared" si="353"/>
        <v>42086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4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</v>
      </c>
      <c r="T3732" s="15">
        <f t="shared" si="353"/>
        <v>42233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4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</v>
      </c>
      <c r="T3733" s="15">
        <f t="shared" si="353"/>
        <v>42014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</v>
      </c>
      <c r="T3734" s="15">
        <f t="shared" si="353"/>
        <v>42028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4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</v>
      </c>
      <c r="T3735" s="15">
        <f t="shared" si="353"/>
        <v>42112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4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</v>
      </c>
      <c r="T3736" s="15">
        <f t="shared" si="353"/>
        <v>42149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4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</v>
      </c>
      <c r="T3737" s="15">
        <f t="shared" si="353"/>
        <v>42152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4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</v>
      </c>
      <c r="T3738" s="15">
        <f t="shared" si="353"/>
        <v>42086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4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</v>
      </c>
      <c r="T3739" s="15">
        <f t="shared" si="353"/>
        <v>42320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4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</v>
      </c>
      <c r="T3740" s="15">
        <f t="shared" si="353"/>
        <v>41835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4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</v>
      </c>
      <c r="T3741" s="15">
        <f t="shared" si="353"/>
        <v>42568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4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</v>
      </c>
      <c r="T3742" s="15">
        <f t="shared" si="353"/>
        <v>41863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4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</v>
      </c>
      <c r="T3743" s="15">
        <f t="shared" si="353"/>
        <v>42355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4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</v>
      </c>
      <c r="T3744" s="15">
        <f t="shared" si="353"/>
        <v>41888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4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</v>
      </c>
      <c r="T3745" s="15">
        <f t="shared" si="353"/>
        <v>41823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4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</v>
      </c>
      <c r="T3746" s="15">
        <f t="shared" si="353"/>
        <v>41825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4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</v>
      </c>
      <c r="T3747" s="15">
        <f t="shared" si="353"/>
        <v>41861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4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</v>
      </c>
      <c r="T3748" s="15">
        <f t="shared" si="353"/>
        <v>42651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4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</v>
      </c>
      <c r="T3749" s="15">
        <f t="shared" si="353"/>
        <v>42190</v>
      </c>
    </row>
    <row r="3750" spans="1:20" ht="45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4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</v>
      </c>
      <c r="T3750" s="15">
        <f t="shared" si="353"/>
        <v>42416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4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</v>
      </c>
      <c r="T3751" s="15">
        <f t="shared" si="353"/>
        <v>42489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4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</v>
      </c>
      <c r="T3752" s="15">
        <f t="shared" si="353"/>
        <v>42045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4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</v>
      </c>
      <c r="T3753" s="15">
        <f t="shared" si="353"/>
        <v>42462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</v>
      </c>
      <c r="T3754" s="15">
        <f t="shared" si="353"/>
        <v>42659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4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</v>
      </c>
      <c r="T3755" s="15">
        <f t="shared" si="353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4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</v>
      </c>
      <c r="T3756" s="15">
        <f t="shared" si="353"/>
        <v>41846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4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</v>
      </c>
      <c r="T3757" s="15">
        <f t="shared" si="353"/>
        <v>42475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4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</v>
      </c>
      <c r="T3758" s="15">
        <f t="shared" si="353"/>
        <v>41801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4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</v>
      </c>
      <c r="T3759" s="15">
        <f t="shared" si="353"/>
        <v>41974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4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</v>
      </c>
      <c r="T3760" s="15">
        <f t="shared" si="353"/>
        <v>41778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4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</v>
      </c>
      <c r="T3761" s="15">
        <f t="shared" si="353"/>
        <v>42242</v>
      </c>
    </row>
    <row r="3762" spans="1:20" ht="45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4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</v>
      </c>
      <c r="T3762" s="15">
        <f t="shared" si="353"/>
        <v>41764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4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</v>
      </c>
      <c r="T3763" s="15">
        <f t="shared" si="353"/>
        <v>42226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</v>
      </c>
      <c r="T3764" s="15">
        <f t="shared" si="353"/>
        <v>42218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4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</v>
      </c>
      <c r="T3765" s="15">
        <f t="shared" si="353"/>
        <v>42095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4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</v>
      </c>
      <c r="T3766" s="15">
        <f t="shared" si="353"/>
        <v>42519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4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</v>
      </c>
      <c r="T3767" s="15">
        <f t="shared" si="353"/>
        <v>41850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4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</v>
      </c>
      <c r="T3768" s="15">
        <f t="shared" si="353"/>
        <v>41823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4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</v>
      </c>
      <c r="T3769" s="15">
        <f t="shared" si="353"/>
        <v>42064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4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</v>
      </c>
      <c r="T3770" s="15">
        <f t="shared" si="353"/>
        <v>41802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4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</v>
      </c>
      <c r="T3771" s="15">
        <f t="shared" si="353"/>
        <v>42475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4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</v>
      </c>
      <c r="T3772" s="15">
        <f t="shared" si="353"/>
        <v>42168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4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</v>
      </c>
      <c r="T3773" s="15">
        <f t="shared" si="353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</v>
      </c>
      <c r="T3774" s="15">
        <f t="shared" si="353"/>
        <v>42703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4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</v>
      </c>
      <c r="T3775" s="15">
        <f t="shared" si="353"/>
        <v>42689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4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</v>
      </c>
      <c r="T3776" s="15">
        <f t="shared" si="353"/>
        <v>42103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4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</v>
      </c>
      <c r="T3777" s="15">
        <f t="shared" si="353"/>
        <v>42103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4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</v>
      </c>
      <c r="T3778" s="15">
        <f t="shared" si="353"/>
        <v>41852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4">
        <f t="shared" ref="P3779:P3842" si="355">E3779/L3779</f>
        <v>48.542372881355931</v>
      </c>
      <c r="Q3779" t="str">
        <f t="shared" ref="Q3779:Q3842" si="356">MID(N3779,1,FIND("/",N3779)-1)</f>
        <v>theater</v>
      </c>
      <c r="R3779" t="str">
        <f t="shared" ref="R3779:R3842" si="357">MID(N3779,FIND("/",N3779)+1,LEN(N3779)-FIND("/",N3779))</f>
        <v>musical</v>
      </c>
      <c r="S3779" s="15">
        <f t="shared" ref="S3779:S3842" si="358">INT(((J3779/60)/60)/24)+DATE(1970,1,1)</f>
        <v>41887</v>
      </c>
      <c r="T3779" s="15">
        <f t="shared" ref="T3779:T3842" si="359">INT(((I3779/60)/60)/24)+DATE(1970,1,1)</f>
        <v>41909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4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</v>
      </c>
      <c r="T3780" s="15">
        <f t="shared" si="359"/>
        <v>42049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4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</v>
      </c>
      <c r="T3781" s="15">
        <f t="shared" si="359"/>
        <v>42455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4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</v>
      </c>
      <c r="T3782" s="15">
        <f t="shared" si="359"/>
        <v>42198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4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</v>
      </c>
      <c r="T3783" s="15">
        <f t="shared" si="359"/>
        <v>41890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</v>
      </c>
      <c r="T3784" s="15">
        <f t="shared" si="359"/>
        <v>42575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4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</v>
      </c>
      <c r="T3785" s="15">
        <f t="shared" si="359"/>
        <v>42444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4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</v>
      </c>
      <c r="T3786" s="15">
        <f t="shared" si="359"/>
        <v>42561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4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</v>
      </c>
      <c r="T3787" s="15">
        <f t="shared" si="359"/>
        <v>42584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4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</v>
      </c>
      <c r="T3788" s="15">
        <f t="shared" si="359"/>
        <v>42517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4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</v>
      </c>
      <c r="T3789" s="15">
        <f t="shared" si="359"/>
        <v>42196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4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</v>
      </c>
      <c r="T3790" s="15">
        <f t="shared" si="359"/>
        <v>42361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4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</v>
      </c>
      <c r="T3791" s="15">
        <f t="shared" si="359"/>
        <v>42170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4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</v>
      </c>
      <c r="T3792" s="15">
        <f t="shared" si="359"/>
        <v>42696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4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</v>
      </c>
      <c r="T3793" s="15">
        <f t="shared" si="359"/>
        <v>41826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</v>
      </c>
      <c r="T3794" s="15">
        <f t="shared" si="359"/>
        <v>42200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4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</v>
      </c>
      <c r="T3795" s="15">
        <f t="shared" si="359"/>
        <v>41989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4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</v>
      </c>
      <c r="T3796" s="15">
        <f t="shared" si="359"/>
        <v>42162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4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</v>
      </c>
      <c r="T3797" s="15">
        <f t="shared" si="359"/>
        <v>42244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4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</v>
      </c>
      <c r="T3798" s="15">
        <f t="shared" si="359"/>
        <v>42749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4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</v>
      </c>
      <c r="T3799" s="15">
        <f t="shared" si="359"/>
        <v>42114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4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</v>
      </c>
      <c r="T3800" s="15">
        <f t="shared" si="359"/>
        <v>41861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4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</v>
      </c>
      <c r="T3801" s="15">
        <f t="shared" si="359"/>
        <v>42440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4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</v>
      </c>
      <c r="T3802" s="15">
        <f t="shared" si="359"/>
        <v>42015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4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</v>
      </c>
      <c r="T3803" s="15">
        <f t="shared" si="359"/>
        <v>42006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</v>
      </c>
      <c r="T3804" s="15">
        <f t="shared" si="359"/>
        <v>42299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4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</v>
      </c>
      <c r="T3805" s="15">
        <f t="shared" si="359"/>
        <v>42433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4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</v>
      </c>
      <c r="T3806" s="15">
        <f t="shared" si="359"/>
        <v>42582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4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</v>
      </c>
      <c r="T3807" s="15">
        <f t="shared" si="359"/>
        <v>41909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4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</v>
      </c>
      <c r="T3808" s="15">
        <f t="shared" si="359"/>
        <v>41819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4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</v>
      </c>
      <c r="T3809" s="15">
        <f t="shared" si="359"/>
        <v>42097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4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</v>
      </c>
      <c r="T3810" s="15">
        <f t="shared" si="359"/>
        <v>42119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4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</v>
      </c>
      <c r="T3811" s="15">
        <f t="shared" si="359"/>
        <v>41850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4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</v>
      </c>
      <c r="T3812" s="15">
        <f t="shared" si="359"/>
        <v>42084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4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</v>
      </c>
      <c r="T3813" s="15">
        <f t="shared" si="359"/>
        <v>42521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</v>
      </c>
      <c r="T3814" s="15">
        <f t="shared" si="359"/>
        <v>42156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4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</v>
      </c>
      <c r="T3815" s="15">
        <f t="shared" si="359"/>
        <v>42535</v>
      </c>
    </row>
    <row r="3816" spans="1:20" ht="45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4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</v>
      </c>
      <c r="T3816" s="15">
        <f t="shared" si="359"/>
        <v>42095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4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</v>
      </c>
      <c r="T3817" s="15">
        <f t="shared" si="359"/>
        <v>42236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4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</v>
      </c>
      <c r="T3818" s="15">
        <f t="shared" si="359"/>
        <v>41837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4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</v>
      </c>
      <c r="T3819" s="15">
        <f t="shared" si="359"/>
        <v>42301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4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</v>
      </c>
      <c r="T3820" s="15">
        <f t="shared" si="359"/>
        <v>42075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4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</v>
      </c>
      <c r="T3821" s="15">
        <f t="shared" si="359"/>
        <v>42202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4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</v>
      </c>
      <c r="T3822" s="15">
        <f t="shared" si="359"/>
        <v>42190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4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</v>
      </c>
      <c r="T3823" s="15">
        <f t="shared" si="359"/>
        <v>42373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</v>
      </c>
      <c r="T3824" s="15">
        <f t="shared" si="359"/>
        <v>42388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4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</v>
      </c>
      <c r="T3825" s="15">
        <f t="shared" si="359"/>
        <v>42205</v>
      </c>
    </row>
    <row r="3826" spans="1:20" ht="45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4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</v>
      </c>
      <c r="T3826" s="15">
        <f t="shared" si="359"/>
        <v>42583</v>
      </c>
    </row>
    <row r="3827" spans="1:20" ht="45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4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</v>
      </c>
      <c r="T3827" s="15">
        <f t="shared" si="359"/>
        <v>42172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4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</v>
      </c>
      <c r="T3828" s="15">
        <f t="shared" si="359"/>
        <v>42131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4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</v>
      </c>
      <c r="T3829" s="15">
        <f t="shared" si="35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4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</v>
      </c>
      <c r="T3830" s="15">
        <f t="shared" si="359"/>
        <v>42004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4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</v>
      </c>
      <c r="T3831" s="15">
        <f t="shared" si="359"/>
        <v>42613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4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</v>
      </c>
      <c r="T3832" s="15">
        <f t="shared" si="359"/>
        <v>42517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4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</v>
      </c>
      <c r="T3833" s="15">
        <f t="shared" si="359"/>
        <v>41948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</v>
      </c>
      <c r="T3834" s="15">
        <f t="shared" si="359"/>
        <v>42420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4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</v>
      </c>
      <c r="T3835" s="15">
        <f t="shared" si="359"/>
        <v>41974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4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</v>
      </c>
      <c r="T3836" s="15">
        <f t="shared" si="359"/>
        <v>42173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4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</v>
      </c>
      <c r="T3837" s="15">
        <f t="shared" si="359"/>
        <v>42481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4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</v>
      </c>
      <c r="T3838" s="15">
        <f t="shared" si="359"/>
        <v>42585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4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</v>
      </c>
      <c r="T3839" s="15">
        <f t="shared" si="359"/>
        <v>42188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4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</v>
      </c>
      <c r="T3840" s="15">
        <f t="shared" si="359"/>
        <v>42146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4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</v>
      </c>
      <c r="T3841" s="15">
        <f t="shared" si="359"/>
        <v>42215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4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</v>
      </c>
      <c r="T3842" s="15">
        <f t="shared" si="359"/>
        <v>42457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4">
        <f t="shared" ref="P3843:P3906" si="361">E3843/L3843</f>
        <v>25.647058823529413</v>
      </c>
      <c r="Q3843" t="str">
        <f t="shared" ref="Q3843:Q3906" si="362">MID(N3843,1,FIND("/",N3843)-1)</f>
        <v>theater</v>
      </c>
      <c r="R3843" t="str">
        <f t="shared" ref="R3843:R3906" si="363">MID(N3843,FIND("/",N3843)+1,LEN(N3843)-FIND("/",N3843))</f>
        <v>plays</v>
      </c>
      <c r="S3843" s="15">
        <f t="shared" ref="S3843:S3906" si="364">INT(((J3843/60)/60)/24)+DATE(1970,1,1)</f>
        <v>41780</v>
      </c>
      <c r="T3843" s="15">
        <f t="shared" ref="T3843:T3906" si="365">INT(((I3843/60)/60)/24)+DATE(1970,1,1)</f>
        <v>41840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</v>
      </c>
      <c r="T3844" s="15">
        <f t="shared" si="365"/>
        <v>41770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4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</v>
      </c>
      <c r="T3845" s="15">
        <f t="shared" si="365"/>
        <v>41791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4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</v>
      </c>
      <c r="T3846" s="15">
        <f t="shared" si="365"/>
        <v>41793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4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</v>
      </c>
      <c r="T3847" s="15">
        <f t="shared" si="365"/>
        <v>42278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4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</v>
      </c>
      <c r="T3848" s="15">
        <f t="shared" si="365"/>
        <v>41916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4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</v>
      </c>
      <c r="T3849" s="15">
        <f t="shared" si="365"/>
        <v>42204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4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</v>
      </c>
      <c r="T3850" s="15">
        <f t="shared" si="365"/>
        <v>42295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4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</v>
      </c>
      <c r="T3851" s="15">
        <f t="shared" si="365"/>
        <v>42166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4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</v>
      </c>
      <c r="T3852" s="15">
        <f t="shared" si="365"/>
        <v>42005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4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</v>
      </c>
      <c r="T3853" s="15">
        <f t="shared" si="365"/>
        <v>42202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4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</v>
      </c>
      <c r="T3854" s="15">
        <f t="shared" si="365"/>
        <v>42090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4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</v>
      </c>
      <c r="T3855" s="15">
        <f t="shared" si="365"/>
        <v>41883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4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</v>
      </c>
      <c r="T3856" s="15">
        <f t="shared" si="365"/>
        <v>42133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4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</v>
      </c>
      <c r="T3857" s="15">
        <f t="shared" si="365"/>
        <v>42089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4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</v>
      </c>
      <c r="T3858" s="15">
        <f t="shared" si="365"/>
        <v>42071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4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</v>
      </c>
      <c r="T3859" s="15">
        <f t="shared" si="365"/>
        <v>41852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4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</v>
      </c>
      <c r="T3860" s="15">
        <f t="shared" si="365"/>
        <v>42146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4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</v>
      </c>
      <c r="T3861" s="15">
        <f t="shared" si="365"/>
        <v>41815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4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</v>
      </c>
      <c r="T3862" s="15">
        <f t="shared" si="365"/>
        <v>41863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4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</v>
      </c>
      <c r="T3863" s="15">
        <f t="shared" si="365"/>
        <v>41955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4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</v>
      </c>
      <c r="T3864" s="15">
        <f t="shared" si="365"/>
        <v>42625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4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</v>
      </c>
      <c r="T3865" s="15">
        <f t="shared" si="365"/>
        <v>42313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4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</v>
      </c>
      <c r="T3866" s="15">
        <f t="shared" si="365"/>
        <v>42325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4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</v>
      </c>
      <c r="T3867" s="15">
        <f t="shared" si="365"/>
        <v>41881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4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</v>
      </c>
      <c r="T3868" s="15">
        <f t="shared" si="365"/>
        <v>42452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4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</v>
      </c>
      <c r="T3869" s="15">
        <f t="shared" si="365"/>
        <v>42539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4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</v>
      </c>
      <c r="T3870" s="15">
        <f t="shared" si="365"/>
        <v>41890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4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</v>
      </c>
      <c r="T3871" s="15">
        <f t="shared" si="365"/>
        <v>42077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4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</v>
      </c>
      <c r="T3872" s="15">
        <f t="shared" si="365"/>
        <v>41823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4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</v>
      </c>
      <c r="T3873" s="15">
        <f t="shared" si="365"/>
        <v>42823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</v>
      </c>
      <c r="T3874" s="15">
        <f t="shared" si="365"/>
        <v>42230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4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</v>
      </c>
      <c r="T3875" s="15">
        <f t="shared" si="365"/>
        <v>42285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4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</v>
      </c>
      <c r="T3876" s="15">
        <f t="shared" si="365"/>
        <v>42028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4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</v>
      </c>
      <c r="T3877" s="15">
        <f t="shared" si="365"/>
        <v>42616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4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</v>
      </c>
      <c r="T3878" s="15">
        <f t="shared" si="365"/>
        <v>42402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4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</v>
      </c>
      <c r="T3879" s="15">
        <f t="shared" si="365"/>
        <v>42712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4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</v>
      </c>
      <c r="T3880" s="15">
        <f t="shared" si="365"/>
        <v>42185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4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</v>
      </c>
      <c r="T3881" s="15">
        <f t="shared" si="365"/>
        <v>42029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4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</v>
      </c>
      <c r="T3882" s="15">
        <f t="shared" si="365"/>
        <v>41850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4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</v>
      </c>
      <c r="T3883" s="15">
        <f t="shared" si="365"/>
        <v>42786</v>
      </c>
    </row>
    <row r="3884" spans="1:20" ht="45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</v>
      </c>
      <c r="T3884" s="15">
        <f t="shared" si="365"/>
        <v>42400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4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</v>
      </c>
      <c r="T3885" s="15">
        <f t="shared" si="365"/>
        <v>41884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4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</v>
      </c>
      <c r="T3886" s="15">
        <f t="shared" si="365"/>
        <v>42090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4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</v>
      </c>
      <c r="T3887" s="15">
        <f t="shared" si="365"/>
        <v>42499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4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</v>
      </c>
      <c r="T3888" s="15">
        <f t="shared" si="365"/>
        <v>41984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4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</v>
      </c>
      <c r="T3889" s="15">
        <f t="shared" si="365"/>
        <v>42125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4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</v>
      </c>
      <c r="T3890" s="15">
        <f t="shared" si="365"/>
        <v>42792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4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</v>
      </c>
      <c r="T3891" s="15">
        <f t="shared" si="365"/>
        <v>42008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4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</v>
      </c>
      <c r="T3892" s="15">
        <f t="shared" si="365"/>
        <v>42231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4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</v>
      </c>
      <c r="T3893" s="15">
        <f t="shared" si="365"/>
        <v>42086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</v>
      </c>
      <c r="T3894" s="15">
        <f t="shared" si="365"/>
        <v>41875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4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</v>
      </c>
      <c r="T3895" s="15">
        <f t="shared" si="365"/>
        <v>41821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4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</v>
      </c>
      <c r="T3896" s="15">
        <f t="shared" si="365"/>
        <v>42710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4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</v>
      </c>
      <c r="T3897" s="15">
        <f t="shared" si="365"/>
        <v>42063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4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</v>
      </c>
      <c r="T3898" s="15">
        <f t="shared" si="365"/>
        <v>41807</v>
      </c>
    </row>
    <row r="3899" spans="1:20" ht="45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4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</v>
      </c>
      <c r="T3899" s="15">
        <f t="shared" si="365"/>
        <v>42012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4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</v>
      </c>
      <c r="T3900" s="15">
        <f t="shared" si="365"/>
        <v>42233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4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</v>
      </c>
      <c r="T3901" s="15">
        <f t="shared" si="365"/>
        <v>41863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4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</v>
      </c>
      <c r="T3902" s="15">
        <f t="shared" si="365"/>
        <v>42166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4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</v>
      </c>
      <c r="T3903" s="15">
        <f t="shared" si="365"/>
        <v>42357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</v>
      </c>
      <c r="T3904" s="15">
        <f t="shared" si="365"/>
        <v>42688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4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</v>
      </c>
      <c r="T3905" s="15">
        <f t="shared" si="365"/>
        <v>42230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4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</v>
      </c>
      <c r="T3906" s="15">
        <f t="shared" si="365"/>
        <v>42109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4">
        <f t="shared" ref="P3907:P3970" si="367">E3907/L3907</f>
        <v>24.714285714285715</v>
      </c>
      <c r="Q3907" t="str">
        <f t="shared" ref="Q3907:Q3970" si="368">MID(N3907,1,FIND("/",N3907)-1)</f>
        <v>theater</v>
      </c>
      <c r="R3907" t="str">
        <f t="shared" ref="R3907:R3970" si="369">MID(N3907,FIND("/",N3907)+1,LEN(N3907)-FIND("/",N3907))</f>
        <v>plays</v>
      </c>
      <c r="S3907" s="15">
        <f t="shared" ref="S3907:S3970" si="370">INT(((J3907/60)/60)/24)+DATE(1970,1,1)</f>
        <v>42124</v>
      </c>
      <c r="T3907" s="15">
        <f t="shared" ref="T3907:T3970" si="371">INT(((I3907/60)/60)/24)+DATE(1970,1,1)</f>
        <v>42166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4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</v>
      </c>
      <c r="T3908" s="15">
        <f t="shared" si="371"/>
        <v>42181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4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</v>
      </c>
      <c r="T3909" s="15">
        <f t="shared" si="371"/>
        <v>41938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4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</v>
      </c>
      <c r="T3910" s="15">
        <f t="shared" si="371"/>
        <v>41849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4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</v>
      </c>
      <c r="T3911" s="15">
        <f t="shared" si="371"/>
        <v>41893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4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</v>
      </c>
      <c r="T3912" s="15">
        <f t="shared" si="371"/>
        <v>42254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4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</v>
      </c>
      <c r="T3913" s="15">
        <f t="shared" si="371"/>
        <v>41969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4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</v>
      </c>
      <c r="T3914" s="15">
        <f t="shared" si="371"/>
        <v>42119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4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</v>
      </c>
      <c r="T3915" s="15">
        <f t="shared" si="371"/>
        <v>42338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4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</v>
      </c>
      <c r="T3916" s="15">
        <f t="shared" si="371"/>
        <v>42134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4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</v>
      </c>
      <c r="T3917" s="15">
        <f t="shared" si="371"/>
        <v>42522</v>
      </c>
    </row>
    <row r="3918" spans="1:20" ht="45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4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</v>
      </c>
      <c r="T3918" s="15">
        <f t="shared" si="371"/>
        <v>42524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4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</v>
      </c>
      <c r="T3919" s="15">
        <f t="shared" si="371"/>
        <v>41893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4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</v>
      </c>
      <c r="T3920" s="15">
        <f t="shared" si="371"/>
        <v>41855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4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</v>
      </c>
      <c r="T3921" s="15">
        <f t="shared" si="371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4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</v>
      </c>
      <c r="T3922" s="15">
        <f t="shared" si="371"/>
        <v>42687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4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</v>
      </c>
      <c r="T3923" s="15">
        <f t="shared" si="371"/>
        <v>41938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</v>
      </c>
      <c r="T3924" s="15">
        <f t="shared" si="371"/>
        <v>42065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4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</v>
      </c>
      <c r="T3925" s="15">
        <f t="shared" si="371"/>
        <v>42103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4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</v>
      </c>
      <c r="T3926" s="15">
        <f t="shared" si="371"/>
        <v>41816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4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</v>
      </c>
      <c r="T3927" s="15">
        <f t="shared" si="371"/>
        <v>41850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4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</v>
      </c>
      <c r="T3928" s="15">
        <f t="shared" si="371"/>
        <v>42000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4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</v>
      </c>
      <c r="T3929" s="15">
        <f t="shared" si="371"/>
        <v>41860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4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</v>
      </c>
      <c r="T3930" s="15">
        <f t="shared" si="371"/>
        <v>42293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4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</v>
      </c>
      <c r="T3931" s="15">
        <f t="shared" si="371"/>
        <v>42631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4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</v>
      </c>
      <c r="T3932" s="15">
        <f t="shared" si="371"/>
        <v>42461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4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</v>
      </c>
      <c r="T3933" s="15">
        <f t="shared" si="371"/>
        <v>42253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4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</v>
      </c>
      <c r="T3934" s="15">
        <f t="shared" si="371"/>
        <v>42445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4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</v>
      </c>
      <c r="T3935" s="15">
        <f t="shared" si="371"/>
        <v>42568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4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</v>
      </c>
      <c r="T3936" s="15">
        <f t="shared" si="371"/>
        <v>42278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4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</v>
      </c>
      <c r="T3937" s="15">
        <f t="shared" si="371"/>
        <v>42281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4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</v>
      </c>
      <c r="T3938" s="15">
        <f t="shared" si="371"/>
        <v>42705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4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</v>
      </c>
      <c r="T3939" s="15">
        <f t="shared" si="371"/>
        <v>42562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4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</v>
      </c>
      <c r="T3940" s="15">
        <f t="shared" si="371"/>
        <v>42182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4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</v>
      </c>
      <c r="T3941" s="15">
        <f t="shared" si="371"/>
        <v>41919</v>
      </c>
    </row>
    <row r="3942" spans="1:20" ht="45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4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</v>
      </c>
      <c r="T3942" s="15">
        <f t="shared" si="371"/>
        <v>42006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4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</v>
      </c>
      <c r="T3943" s="15">
        <f t="shared" si="371"/>
        <v>41968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</v>
      </c>
      <c r="T3944" s="15">
        <f t="shared" si="371"/>
        <v>42171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4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</v>
      </c>
      <c r="T3945" s="15">
        <f t="shared" si="371"/>
        <v>42310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4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</v>
      </c>
      <c r="T3946" s="15">
        <f t="shared" si="371"/>
        <v>42243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4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</v>
      </c>
      <c r="T3947" s="15">
        <f t="shared" si="371"/>
        <v>42139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4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</v>
      </c>
      <c r="T3948" s="15">
        <f t="shared" si="371"/>
        <v>42063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4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</v>
      </c>
      <c r="T3949" s="15">
        <f t="shared" si="371"/>
        <v>42645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4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</v>
      </c>
      <c r="T3950" s="15">
        <f t="shared" si="371"/>
        <v>41889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4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</v>
      </c>
      <c r="T3951" s="15">
        <f t="shared" si="371"/>
        <v>42046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4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</v>
      </c>
      <c r="T3952" s="15">
        <f t="shared" si="371"/>
        <v>42468</v>
      </c>
    </row>
    <row r="3953" spans="1:20" ht="45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4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</v>
      </c>
      <c r="T3953" s="15">
        <f t="shared" si="371"/>
        <v>42493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4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</v>
      </c>
      <c r="T3954" s="15">
        <f t="shared" si="371"/>
        <v>42303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4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</v>
      </c>
      <c r="T3955" s="15">
        <f t="shared" si="371"/>
        <v>42580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4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</v>
      </c>
      <c r="T3956" s="15">
        <f t="shared" si="371"/>
        <v>41834</v>
      </c>
    </row>
    <row r="3957" spans="1:20" ht="45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4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</v>
      </c>
      <c r="T3957" s="15">
        <f t="shared" si="371"/>
        <v>42336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4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</v>
      </c>
      <c r="T3958" s="15">
        <f t="shared" si="371"/>
        <v>42485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4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</v>
      </c>
      <c r="T3959" s="15">
        <f t="shared" si="371"/>
        <v>42559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4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</v>
      </c>
      <c r="T3960" s="15">
        <f t="shared" si="371"/>
        <v>41853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4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</v>
      </c>
      <c r="T3961" s="15">
        <f t="shared" si="371"/>
        <v>41910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4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</v>
      </c>
      <c r="T3962" s="15">
        <f t="shared" si="371"/>
        <v>42372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4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</v>
      </c>
      <c r="T3963" s="15">
        <f t="shared" si="371"/>
        <v>41767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4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</v>
      </c>
      <c r="T3964" s="15">
        <f t="shared" si="371"/>
        <v>42336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4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</v>
      </c>
      <c r="T3965" s="15">
        <f t="shared" si="371"/>
        <v>42326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4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</v>
      </c>
      <c r="T3966" s="15">
        <f t="shared" si="371"/>
        <v>42113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4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</v>
      </c>
      <c r="T3967" s="15">
        <f t="shared" si="371"/>
        <v>42474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4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</v>
      </c>
      <c r="T3968" s="15">
        <f t="shared" si="371"/>
        <v>41844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4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</v>
      </c>
      <c r="T3969" s="15">
        <f t="shared" si="371"/>
        <v>42800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4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</v>
      </c>
      <c r="T3970" s="15">
        <f t="shared" si="371"/>
        <v>42512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4">
        <f t="shared" ref="P3971:P4034" si="373">E3971/L3971</f>
        <v>35.166666666666664</v>
      </c>
      <c r="Q3971" t="str">
        <f t="shared" ref="Q3971:Q4034" si="374">MID(N3971,1,FIND("/",N3971)-1)</f>
        <v>theater</v>
      </c>
      <c r="R3971" t="str">
        <f t="shared" ref="R3971:R4034" si="375">MID(N3971,FIND("/",N3971)+1,LEN(N3971)-FIND("/",N3971))</f>
        <v>plays</v>
      </c>
      <c r="S3971" s="15">
        <f t="shared" ref="S3971:S4034" si="376">INT(((J3971/60)/60)/24)+DATE(1970,1,1)</f>
        <v>42601</v>
      </c>
      <c r="T3971" s="15">
        <f t="shared" ref="T3971:T4034" si="377">INT(((I3971/60)/60)/24)+DATE(1970,1,1)</f>
        <v>42611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4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</v>
      </c>
      <c r="T3972" s="15">
        <f t="shared" si="377"/>
        <v>42477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4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</v>
      </c>
      <c r="T3973" s="15">
        <f t="shared" si="377"/>
        <v>41841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</v>
      </c>
      <c r="T3974" s="15">
        <f t="shared" si="377"/>
        <v>42041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4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</v>
      </c>
      <c r="T3975" s="15">
        <f t="shared" si="377"/>
        <v>42499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4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</v>
      </c>
      <c r="T3976" s="15">
        <f t="shared" si="377"/>
        <v>42523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4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</v>
      </c>
      <c r="T3977" s="15">
        <f t="shared" si="377"/>
        <v>42564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4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</v>
      </c>
      <c r="T3978" s="15">
        <f t="shared" si="377"/>
        <v>41852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4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</v>
      </c>
      <c r="T3979" s="15">
        <f t="shared" si="377"/>
        <v>42573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4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</v>
      </c>
      <c r="T3980" s="15">
        <f t="shared" si="377"/>
        <v>42035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4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</v>
      </c>
      <c r="T3981" s="15">
        <f t="shared" si="377"/>
        <v>42092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4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</v>
      </c>
      <c r="T3982" s="15">
        <f t="shared" si="377"/>
        <v>41825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4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</v>
      </c>
      <c r="T3983" s="15">
        <f t="shared" si="377"/>
        <v>42568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4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</v>
      </c>
      <c r="T3984" s="15">
        <f t="shared" si="377"/>
        <v>42192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4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</v>
      </c>
      <c r="T3985" s="15">
        <f t="shared" si="377"/>
        <v>41779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4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</v>
      </c>
      <c r="T3986" s="15">
        <f t="shared" si="377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4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</v>
      </c>
      <c r="T3987" s="15">
        <f t="shared" si="377"/>
        <v>42420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4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</v>
      </c>
      <c r="T3988" s="15">
        <f t="shared" si="377"/>
        <v>42496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4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</v>
      </c>
      <c r="T3989" s="15">
        <f t="shared" si="377"/>
        <v>41775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4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</v>
      </c>
      <c r="T3990" s="15">
        <f t="shared" si="377"/>
        <v>42245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4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</v>
      </c>
      <c r="T3991" s="15">
        <f t="shared" si="377"/>
        <v>42316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4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</v>
      </c>
      <c r="T3992" s="15">
        <f t="shared" si="377"/>
        <v>42431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4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</v>
      </c>
      <c r="T3993" s="15">
        <f t="shared" si="377"/>
        <v>42155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</v>
      </c>
      <c r="T3994" s="15">
        <f t="shared" si="377"/>
        <v>42349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4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</v>
      </c>
      <c r="T3995" s="15">
        <f t="shared" si="377"/>
        <v>42137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4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</v>
      </c>
      <c r="T3996" s="15">
        <f t="shared" si="377"/>
        <v>41839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4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</v>
      </c>
      <c r="T3997" s="15">
        <f t="shared" si="377"/>
        <v>42049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4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</v>
      </c>
      <c r="T3998" s="15">
        <f t="shared" si="377"/>
        <v>41963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4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</v>
      </c>
      <c r="T3999" s="15">
        <f t="shared" si="377"/>
        <v>42099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4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</v>
      </c>
      <c r="T4000" s="15">
        <f t="shared" si="377"/>
        <v>42091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4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</v>
      </c>
      <c r="T4001" s="15">
        <f t="shared" si="377"/>
        <v>41882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4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</v>
      </c>
      <c r="T4002" s="15">
        <f t="shared" si="377"/>
        <v>42497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4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</v>
      </c>
      <c r="T4003" s="15">
        <f t="shared" si="377"/>
        <v>42795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4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</v>
      </c>
      <c r="T4004" s="15">
        <f t="shared" si="377"/>
        <v>41909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4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</v>
      </c>
      <c r="T4005" s="15">
        <f t="shared" si="377"/>
        <v>42050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4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</v>
      </c>
      <c r="T4006" s="15">
        <f t="shared" si="377"/>
        <v>41920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4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</v>
      </c>
      <c r="T4007" s="15">
        <f t="shared" si="377"/>
        <v>41932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4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</v>
      </c>
      <c r="T4008" s="15">
        <f t="shared" si="377"/>
        <v>42416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4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</v>
      </c>
      <c r="T4009" s="15">
        <f t="shared" si="377"/>
        <v>41877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4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</v>
      </c>
      <c r="T4010" s="15">
        <f t="shared" si="377"/>
        <v>42207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4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</v>
      </c>
      <c r="T4011" s="15">
        <f t="shared" si="377"/>
        <v>41891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4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</v>
      </c>
      <c r="T4012" s="15">
        <f t="shared" si="377"/>
        <v>41938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4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</v>
      </c>
      <c r="T4013" s="15">
        <f t="shared" si="377"/>
        <v>42032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</v>
      </c>
      <c r="T4014" s="15">
        <f t="shared" si="377"/>
        <v>42126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4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</v>
      </c>
      <c r="T4015" s="15">
        <f t="shared" si="377"/>
        <v>42051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4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</v>
      </c>
      <c r="T4016" s="15">
        <f t="shared" si="377"/>
        <v>42434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4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</v>
      </c>
      <c r="T4017" s="15">
        <f t="shared" si="377"/>
        <v>42204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4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</v>
      </c>
      <c r="T4018" s="15">
        <f t="shared" si="377"/>
        <v>41899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4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</v>
      </c>
      <c r="T4019" s="15">
        <f t="shared" si="377"/>
        <v>41886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4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</v>
      </c>
      <c r="T4020" s="15">
        <f t="shared" si="377"/>
        <v>42650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4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</v>
      </c>
      <c r="T4021" s="15">
        <f t="shared" si="377"/>
        <v>42475</v>
      </c>
    </row>
    <row r="4022" spans="1:20" ht="45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4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</v>
      </c>
      <c r="T4022" s="15">
        <f t="shared" si="377"/>
        <v>42087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4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</v>
      </c>
      <c r="T4023" s="15">
        <f t="shared" si="377"/>
        <v>41938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</v>
      </c>
      <c r="T4024" s="15">
        <f t="shared" si="377"/>
        <v>42036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4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</v>
      </c>
      <c r="T4025" s="15">
        <f t="shared" si="377"/>
        <v>42453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4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</v>
      </c>
      <c r="T4026" s="15">
        <f t="shared" si="377"/>
        <v>42247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4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</v>
      </c>
      <c r="T4027" s="15">
        <f t="shared" si="377"/>
        <v>42211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4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</v>
      </c>
      <c r="T4028" s="15">
        <f t="shared" si="377"/>
        <v>42342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4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</v>
      </c>
      <c r="T4029" s="15">
        <f t="shared" si="377"/>
        <v>42789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4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</v>
      </c>
      <c r="T4030" s="15">
        <f t="shared" si="377"/>
        <v>41795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4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</v>
      </c>
      <c r="T4031" s="15">
        <f t="shared" si="377"/>
        <v>42352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4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</v>
      </c>
      <c r="T4032" s="15">
        <f t="shared" si="377"/>
        <v>42403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4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</v>
      </c>
      <c r="T4033" s="15">
        <f t="shared" si="377"/>
        <v>41991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4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</v>
      </c>
      <c r="T4034" s="15">
        <f t="shared" si="377"/>
        <v>42353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4">
        <f t="shared" ref="P4035:P4098" si="379">E4035/L4035</f>
        <v>65.340319148936175</v>
      </c>
      <c r="Q4035" t="str">
        <f t="shared" ref="Q4035:Q4098" si="380">MID(N4035,1,FIND("/",N4035)-1)</f>
        <v>theater</v>
      </c>
      <c r="R4035" t="str">
        <f t="shared" ref="R4035:R4098" si="381">MID(N4035,FIND("/",N4035)+1,LEN(N4035)-FIND("/",N4035))</f>
        <v>plays</v>
      </c>
      <c r="S4035" s="15">
        <f t="shared" ref="S4035:S4098" si="382">INT(((J4035/60)/60)/24)+DATE(1970,1,1)</f>
        <v>42614</v>
      </c>
      <c r="T4035" s="15">
        <f t="shared" ref="T4035:T4098" si="383">INT(((I4035/60)/60)/24)+DATE(1970,1,1)</f>
        <v>42645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4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</v>
      </c>
      <c r="T4036" s="15">
        <f t="shared" si="383"/>
        <v>42097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4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</v>
      </c>
      <c r="T4037" s="15">
        <f t="shared" si="383"/>
        <v>41933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4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</v>
      </c>
      <c r="T4038" s="15">
        <f t="shared" si="383"/>
        <v>41821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4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</v>
      </c>
      <c r="T4039" s="15">
        <f t="shared" si="383"/>
        <v>42514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4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</v>
      </c>
      <c r="T4040" s="15">
        <f t="shared" si="383"/>
        <v>41929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4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</v>
      </c>
      <c r="T4041" s="15">
        <f t="shared" si="383"/>
        <v>42339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4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</v>
      </c>
      <c r="T4042" s="15">
        <f t="shared" si="383"/>
        <v>42203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4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</v>
      </c>
      <c r="T4043" s="15">
        <f t="shared" si="383"/>
        <v>42619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4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</v>
      </c>
      <c r="T4044" s="15">
        <f t="shared" si="383"/>
        <v>42024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4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</v>
      </c>
      <c r="T4045" s="15">
        <f t="shared" si="383"/>
        <v>41963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4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</v>
      </c>
      <c r="T4046" s="15">
        <f t="shared" si="383"/>
        <v>42104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4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</v>
      </c>
      <c r="T4047" s="15">
        <f t="shared" si="383"/>
        <v>41872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4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</v>
      </c>
      <c r="T4048" s="15">
        <f t="shared" si="383"/>
        <v>41934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4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</v>
      </c>
      <c r="T4049" s="15">
        <f t="shared" si="383"/>
        <v>42015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4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</v>
      </c>
      <c r="T4050" s="15">
        <f t="shared" si="383"/>
        <v>42471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4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</v>
      </c>
      <c r="T4051" s="15">
        <f t="shared" si="383"/>
        <v>42199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4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</v>
      </c>
      <c r="T4052" s="15">
        <f t="shared" si="383"/>
        <v>41935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4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</v>
      </c>
      <c r="T4053" s="15">
        <f t="shared" si="383"/>
        <v>41768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</v>
      </c>
      <c r="T4054" s="15">
        <f t="shared" si="383"/>
        <v>41925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4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</v>
      </c>
      <c r="T4055" s="15">
        <f t="shared" si="383"/>
        <v>41958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4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</v>
      </c>
      <c r="T4056" s="15">
        <f t="shared" si="383"/>
        <v>42644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4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</v>
      </c>
      <c r="T4057" s="15">
        <f t="shared" si="383"/>
        <v>41809</v>
      </c>
    </row>
    <row r="4058" spans="1:20" ht="45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4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</v>
      </c>
      <c r="T4058" s="15">
        <f t="shared" si="383"/>
        <v>42554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4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</v>
      </c>
      <c r="T4059" s="15">
        <f t="shared" si="383"/>
        <v>42333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4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</v>
      </c>
      <c r="T4060" s="15">
        <f t="shared" si="383"/>
        <v>42461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4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</v>
      </c>
      <c r="T4061" s="15">
        <f t="shared" si="383"/>
        <v>41898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4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</v>
      </c>
      <c r="T4062" s="15">
        <f t="shared" si="383"/>
        <v>41813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4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</v>
      </c>
      <c r="T4063" s="15">
        <f t="shared" si="383"/>
        <v>42481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</v>
      </c>
      <c r="T4064" s="15">
        <f t="shared" si="383"/>
        <v>42553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4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</v>
      </c>
      <c r="T4065" s="15">
        <f t="shared" si="383"/>
        <v>41817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4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</v>
      </c>
      <c r="T4066" s="15">
        <f t="shared" si="383"/>
        <v>42123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4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</v>
      </c>
      <c r="T4067" s="15">
        <f t="shared" si="383"/>
        <v>41863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4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</v>
      </c>
      <c r="T4068" s="15">
        <f t="shared" si="383"/>
        <v>42509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4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</v>
      </c>
      <c r="T4069" s="15">
        <f t="shared" si="383"/>
        <v>42275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4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</v>
      </c>
      <c r="T4070" s="15">
        <f t="shared" si="383"/>
        <v>42748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4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</v>
      </c>
      <c r="T4071" s="15">
        <f t="shared" si="383"/>
        <v>42063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4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</v>
      </c>
      <c r="T4072" s="15">
        <f t="shared" si="383"/>
        <v>42064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4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</v>
      </c>
      <c r="T4073" s="15">
        <f t="shared" si="383"/>
        <v>42730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4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</v>
      </c>
      <c r="T4074" s="15">
        <f t="shared" si="383"/>
        <v>41872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4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</v>
      </c>
      <c r="T4075" s="15">
        <f t="shared" si="383"/>
        <v>42133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4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</v>
      </c>
      <c r="T4076" s="15">
        <f t="shared" si="383"/>
        <v>42313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4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</v>
      </c>
      <c r="T4077" s="15">
        <f t="shared" si="383"/>
        <v>41820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4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</v>
      </c>
      <c r="T4078" s="15">
        <f t="shared" si="383"/>
        <v>41933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4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</v>
      </c>
      <c r="T4079" s="15">
        <f t="shared" si="383"/>
        <v>42725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4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</v>
      </c>
      <c r="T4080" s="15">
        <f t="shared" si="383"/>
        <v>42762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4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</v>
      </c>
      <c r="T4081" s="15">
        <f t="shared" si="383"/>
        <v>42540</v>
      </c>
    </row>
    <row r="4082" spans="1:20" ht="45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4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</v>
      </c>
      <c r="T4082" s="15">
        <f t="shared" si="383"/>
        <v>42535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4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</v>
      </c>
      <c r="T4083" s="15">
        <f t="shared" si="383"/>
        <v>42071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4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</v>
      </c>
      <c r="T4084" s="15">
        <f t="shared" si="383"/>
        <v>42322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4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</v>
      </c>
      <c r="T4085" s="15">
        <f t="shared" si="383"/>
        <v>42383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4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</v>
      </c>
      <c r="T4086" s="15">
        <f t="shared" si="383"/>
        <v>42652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4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</v>
      </c>
      <c r="T4087" s="15">
        <f t="shared" si="383"/>
        <v>42087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4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</v>
      </c>
      <c r="T4088" s="15">
        <f t="shared" si="383"/>
        <v>42329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4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</v>
      </c>
      <c r="T4089" s="15">
        <f t="shared" si="383"/>
        <v>42568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4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</v>
      </c>
      <c r="T4090" s="15">
        <f t="shared" si="383"/>
        <v>42020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4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</v>
      </c>
      <c r="T4091" s="15">
        <f t="shared" si="383"/>
        <v>42155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4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</v>
      </c>
      <c r="T4092" s="15">
        <f t="shared" si="383"/>
        <v>42223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4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</v>
      </c>
      <c r="T4093" s="15">
        <f t="shared" si="383"/>
        <v>42020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4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</v>
      </c>
      <c r="T4094" s="15">
        <f t="shared" si="383"/>
        <v>42099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4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</v>
      </c>
      <c r="T4095" s="15">
        <f t="shared" si="383"/>
        <v>42238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4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</v>
      </c>
      <c r="T4096" s="15">
        <f t="shared" si="383"/>
        <v>41934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4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</v>
      </c>
      <c r="T4097" s="15">
        <f t="shared" si="383"/>
        <v>42723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4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</v>
      </c>
      <c r="T4098" s="15">
        <f t="shared" si="383"/>
        <v>42794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 s="4" t="e">
        <f t="shared" ref="P4099:P4115" si="385">E4099/L4099</f>
        <v>#DIV/0!</v>
      </c>
      <c r="Q4099" t="str">
        <f t="shared" ref="Q4099:Q4115" si="386">MID(N4099,1,FIND("/",N4099)-1)</f>
        <v>theater</v>
      </c>
      <c r="R4099" t="str">
        <f t="shared" ref="R4099:R4115" si="387">MID(N4099,FIND("/",N4099)+1,LEN(N4099)-FIND("/",N4099))</f>
        <v>plays</v>
      </c>
      <c r="S4099" s="15">
        <f t="shared" ref="S4099:S4115" si="388">INT(((J4099/60)/60)/24)+DATE(1970,1,1)</f>
        <v>42344</v>
      </c>
      <c r="T4099" s="15">
        <f t="shared" ref="T4099:T4115" si="389">INT(((I4099/60)/60)/24)+DATE(1970,1,1)</f>
        <v>42400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4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</v>
      </c>
      <c r="T4100" s="15">
        <f t="shared" si="389"/>
        <v>42525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4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</v>
      </c>
      <c r="T4101" s="15">
        <f t="shared" si="389"/>
        <v>42615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4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</v>
      </c>
      <c r="T4102" s="15">
        <f t="shared" si="389"/>
        <v>41937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4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</v>
      </c>
      <c r="T4103" s="15">
        <f t="shared" si="389"/>
        <v>42760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</v>
      </c>
      <c r="T4104" s="15">
        <f t="shared" si="389"/>
        <v>42505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4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</v>
      </c>
      <c r="T4105" s="15">
        <f t="shared" si="389"/>
        <v>42242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4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</v>
      </c>
      <c r="T4106" s="15">
        <f t="shared" si="389"/>
        <v>42670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4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</v>
      </c>
      <c r="T4107" s="15">
        <f t="shared" si="389"/>
        <v>42730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4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</v>
      </c>
      <c r="T4108" s="15">
        <f t="shared" si="389"/>
        <v>42096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4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</v>
      </c>
      <c r="T4109" s="15">
        <f t="shared" si="389"/>
        <v>41906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4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</v>
      </c>
      <c r="T4110" s="15">
        <f t="shared" si="389"/>
        <v>42797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4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</v>
      </c>
      <c r="T4111" s="15">
        <f t="shared" si="389"/>
        <v>42337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4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</v>
      </c>
      <c r="T4112" s="15">
        <f t="shared" si="389"/>
        <v>42572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4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</v>
      </c>
      <c r="T4113" s="15">
        <f t="shared" si="389"/>
        <v>42059</v>
      </c>
    </row>
    <row r="4114" spans="1:20" ht="45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4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</v>
      </c>
      <c r="T4114" s="15">
        <f t="shared" si="38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4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</v>
      </c>
      <c r="T4115" s="15">
        <f t="shared" si="389"/>
        <v>42377</v>
      </c>
    </row>
  </sheetData>
  <autoFilter ref="A1:T4115" xr:uid="{E6B3B1F9-99A3-4582-93DC-1266D1FA51F1}"/>
  <conditionalFormatting sqref="F1:F4115">
    <cfRule type="cellIs" dxfId="26" priority="2" operator="equal">
      <formula>"live"</formula>
    </cfRule>
    <cfRule type="cellIs" dxfId="25" priority="3" operator="equal">
      <formula>"canceled"</formula>
    </cfRule>
    <cfRule type="cellIs" dxfId="24" priority="4" operator="equal">
      <formula>"successful"</formula>
    </cfRule>
    <cfRule type="cellIs" dxfId="23" priority="5" operator="equal">
      <formula>"failed"</formula>
    </cfRule>
  </conditionalFormatting>
  <conditionalFormatting sqref="O1:O4115 P1:T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6F2B9-C8CB-4A08-9755-680B6C7873D7}">
  <sheetPr codeName="Hoja2"/>
  <dimension ref="A1:F14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5" width="10.7109375" customWidth="1"/>
    <col min="6" max="6" width="12.57031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8" t="s">
        <v>8310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8320</v>
      </c>
    </row>
    <row r="5" spans="1:6" x14ac:dyDescent="0.2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4CEB-4452-48B7-86EC-83A4BAC318D8}">
  <sheetPr codeName="Hoja3"/>
  <dimension ref="A1:F47"/>
  <sheetViews>
    <sheetView workbookViewId="0">
      <selection activeCell="O2" sqref="O2"/>
    </sheetView>
  </sheetViews>
  <sheetFormatPr baseColWidth="10" defaultRowHeight="15" x14ac:dyDescent="0.25"/>
  <cols>
    <col min="1" max="1" width="17.5703125" bestFit="1" customWidth="1"/>
    <col min="2" max="5" width="10.7109375" customWidth="1"/>
    <col min="6" max="6" width="12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CC104-0AF9-462E-A906-8934987458DB}">
  <sheetPr codeName="Hoja4"/>
  <dimension ref="A1:E18"/>
  <sheetViews>
    <sheetView workbookViewId="0">
      <selection activeCell="D2" sqref="D2"/>
    </sheetView>
  </sheetViews>
  <sheetFormatPr baseColWidth="10" defaultRowHeight="15" x14ac:dyDescent="0.25"/>
  <cols>
    <col min="1" max="1" width="19.85546875" bestFit="1" customWidth="1"/>
    <col min="2" max="4" width="10.7109375" customWidth="1"/>
    <col min="5" max="6" width="12.5703125" bestFit="1" customWidth="1"/>
  </cols>
  <sheetData>
    <row r="1" spans="1:5" x14ac:dyDescent="0.25">
      <c r="A1" s="5" t="s">
        <v>8308</v>
      </c>
      <c r="B1" t="s">
        <v>8323</v>
      </c>
    </row>
    <row r="2" spans="1:5" x14ac:dyDescent="0.25">
      <c r="A2" s="5" t="s">
        <v>8379</v>
      </c>
      <c r="B2" t="s">
        <v>8323</v>
      </c>
    </row>
    <row r="4" spans="1:5" x14ac:dyDescent="0.25">
      <c r="A4" s="5" t="s">
        <v>8322</v>
      </c>
      <c r="B4" s="5" t="s">
        <v>8321</v>
      </c>
    </row>
    <row r="5" spans="1:5" x14ac:dyDescent="0.25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5" x14ac:dyDescent="0.25">
      <c r="A6" s="16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6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6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6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6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6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6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6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6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6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6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6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6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F6AEF-18C8-4690-B714-6B4F52839C06}">
  <sheetPr codeName="Hoja5"/>
  <dimension ref="A1:H13"/>
  <sheetViews>
    <sheetView workbookViewId="0">
      <selection activeCell="J8" sqref="J8"/>
    </sheetView>
  </sheetViews>
  <sheetFormatPr baseColWidth="10" defaultRowHeight="15" x14ac:dyDescent="0.25"/>
  <cols>
    <col min="1" max="8" width="15.7109375" customWidth="1"/>
  </cols>
  <sheetData>
    <row r="1" spans="1:8" x14ac:dyDescent="0.25">
      <c r="A1" s="12" t="s">
        <v>8380</v>
      </c>
      <c r="B1" s="12" t="s">
        <v>8386</v>
      </c>
      <c r="C1" s="12" t="s">
        <v>8387</v>
      </c>
      <c r="D1" s="12" t="s">
        <v>8381</v>
      </c>
      <c r="E1" s="12" t="s">
        <v>8382</v>
      </c>
      <c r="F1" s="12" t="s">
        <v>8383</v>
      </c>
      <c r="G1" s="12" t="s">
        <v>8384</v>
      </c>
      <c r="H1" s="12" t="s">
        <v>8385</v>
      </c>
    </row>
    <row r="2" spans="1:8" x14ac:dyDescent="0.25">
      <c r="A2" t="s">
        <v>8388</v>
      </c>
      <c r="B2">
        <f>COUNTIFS(T_State,"Successful",T_Goal,"&lt; 1000")</f>
        <v>322</v>
      </c>
      <c r="C2">
        <f>COUNTIFS(T_State,"Failed",T_Goal,"&lt; 1000")</f>
        <v>113</v>
      </c>
      <c r="D2">
        <f>COUNTIFS(T_State,"Canceled",T_Goal,"&lt; 1000")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x14ac:dyDescent="0.25">
      <c r="A3" t="s">
        <v>8389</v>
      </c>
      <c r="B3">
        <f>COUNTIFS(T_State,"Successful",T_Goal,"&gt;= 1000",T_Goal,"&lt;= 4999")</f>
        <v>932</v>
      </c>
      <c r="C3">
        <f>COUNTIFS(T_State,"Failed",T_Goal,"&gt;= 1000",T_Goal,"&lt;= 4999")</f>
        <v>420</v>
      </c>
      <c r="D3">
        <f>COUNTIFS(T_State,"Canceled",T_Goal,"&gt;= 1000",T_Goal,"&lt;= 4999")</f>
        <v>60</v>
      </c>
      <c r="E3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x14ac:dyDescent="0.25">
      <c r="A4" t="s">
        <v>8390</v>
      </c>
      <c r="B4">
        <f>COUNTIFS(T_State,"Successful",T_Goal,"&gt;= 5000",T_Goal,"&lt;= 9999")</f>
        <v>381</v>
      </c>
      <c r="C4">
        <f>COUNTIFS(T_State,"Failed",T_Goal,"&gt;= 5000",T_Goal,"&lt;= 9999")</f>
        <v>283</v>
      </c>
      <c r="D4">
        <f>COUNTIFS(T_State,"Canceled",T_Goal,"&gt;= 5000",T_Goal,"&lt;= 9999")</f>
        <v>52</v>
      </c>
      <c r="E4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 x14ac:dyDescent="0.25">
      <c r="A5" t="s">
        <v>8391</v>
      </c>
      <c r="B5">
        <f>COUNTIFS(T_State,"Successful",T_Goal,"&gt;= 10000",T_Goal,"&lt;= 19999")</f>
        <v>262</v>
      </c>
      <c r="C5">
        <f>COUNTIFS(T_State,"Failed",T_Goal,"&gt;= 10000",T_Goal,"&lt;= 19999")</f>
        <v>234</v>
      </c>
      <c r="D5">
        <f>COUNTIFS(T_State,"Canceled",T_Goal,"&gt;= 10000",T_Goal,"&lt;= 19999")</f>
        <v>57</v>
      </c>
      <c r="E5">
        <f t="shared" si="1"/>
        <v>553</v>
      </c>
      <c r="F5" s="18">
        <f t="shared" si="2"/>
        <v>0.47377938517179025</v>
      </c>
      <c r="G5" s="18">
        <f t="shared" si="0"/>
        <v>0.42314647377938519</v>
      </c>
      <c r="H5" s="18">
        <f t="shared" si="0"/>
        <v>0.10307414104882459</v>
      </c>
    </row>
    <row r="6" spans="1:8" x14ac:dyDescent="0.25">
      <c r="A6" t="s">
        <v>8392</v>
      </c>
      <c r="B6">
        <f>COUNTIFS(T_State,"Successful",T_Goal,"&gt;= 15000",T_Goal,"&lt;= 19999")</f>
        <v>94</v>
      </c>
      <c r="C6">
        <f>COUNTIFS(T_State,"Failed",T_Goal,"&gt;= 15000",T_Goal,"&lt;= 19999")</f>
        <v>90</v>
      </c>
      <c r="D6">
        <f>COUNTIFS(T_State,"Canceled",T_Goal,"&gt;= 15000",T_Goal,"&lt;= 19999")</f>
        <v>17</v>
      </c>
      <c r="E6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x14ac:dyDescent="0.25">
      <c r="A7" t="s">
        <v>8393</v>
      </c>
      <c r="B7">
        <f>COUNTIFS(T_State,"Successful",T_Goal,"&gt;= 20000",T_Goal,"&lt;= 24999")</f>
        <v>62</v>
      </c>
      <c r="C7">
        <f>COUNTIFS(T_State,"Failed",T_Goal,"&gt;= 20000",T_Goal,"&lt;= 24999")</f>
        <v>72</v>
      </c>
      <c r="D7">
        <f>COUNTIFS(T_State,"Canceled",T_Goal,"&gt;= 20000",T_Goal,"&lt;= 24999")</f>
        <v>14</v>
      </c>
      <c r="E7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x14ac:dyDescent="0.25">
      <c r="A8" t="s">
        <v>8394</v>
      </c>
      <c r="B8">
        <f>COUNTIFS(T_State,"Successful",T_Goal,"&gt;= 25000",T_Goal,"&lt;= 29999")</f>
        <v>55</v>
      </c>
      <c r="C8">
        <f>COUNTIFS(T_State,"Failed",T_Goal,"&gt;= 25000",T_Goal,"&lt;= 29999")</f>
        <v>64</v>
      </c>
      <c r="D8">
        <f>COUNTIFS(T_State,"Canceled",T_Goal,"&gt;= 25000",T_Goal,"&lt;= 29999")</f>
        <v>18</v>
      </c>
      <c r="E8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x14ac:dyDescent="0.25">
      <c r="A9" t="s">
        <v>8395</v>
      </c>
      <c r="B9">
        <f>COUNTIFS(T_State,"Successful",T_Goal,"&gt;= 30000",T_Goal,"&lt;= 34999")</f>
        <v>32</v>
      </c>
      <c r="C9">
        <f>COUNTIFS(T_State,"Failed",T_Goal,"&gt;= 30000",T_Goal,"&lt;= 34999")</f>
        <v>37</v>
      </c>
      <c r="D9">
        <f>COUNTIFS(T_State,"Canceled",T_Goal,"&gt;= 30000",T_Goal,"&lt;= 34999")</f>
        <v>13</v>
      </c>
      <c r="E9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x14ac:dyDescent="0.25">
      <c r="A10" t="s">
        <v>8396</v>
      </c>
      <c r="B10">
        <f>COUNTIFS(T_State,"Successful",T_Goal,"&gt;= 35000",T_Goal,"&lt;= 39999")</f>
        <v>26</v>
      </c>
      <c r="C10">
        <f>COUNTIFS(T_State,"Failed",T_Goal,"&gt;= 35000",T_Goal,"&lt;= 39999")</f>
        <v>22</v>
      </c>
      <c r="D10">
        <f>COUNTIFS(T_State,"Canceled",T_Goal,"&gt;= 35000",T_Goal,"&lt;= 39999")</f>
        <v>7</v>
      </c>
      <c r="E10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x14ac:dyDescent="0.25">
      <c r="A11" t="s">
        <v>8397</v>
      </c>
      <c r="B11">
        <f>COUNTIFS(T_State,"Successful",T_Goal,"&gt;= 40000",T_Goal,"&lt;= 44999")</f>
        <v>21</v>
      </c>
      <c r="C11">
        <f>COUNTIFS(T_State,"Failed",T_Goal,"&gt;= 40000",T_Goal,"&lt;= 44999")</f>
        <v>16</v>
      </c>
      <c r="D11">
        <f>COUNTIFS(T_State,"Canceled",T_Goal,"&gt;= 40000",T_Goal,"&lt;= 44999")</f>
        <v>6</v>
      </c>
      <c r="E11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x14ac:dyDescent="0.25">
      <c r="A12" t="s">
        <v>8398</v>
      </c>
      <c r="B12">
        <f>COUNTIFS(T_State,"Successful",T_Goal,"&gt;= 45000",T_Goal,"&lt;= 49999")</f>
        <v>6</v>
      </c>
      <c r="C12">
        <f>COUNTIFS(T_State,"Failed",T_Goal,"&gt;= 45000",T_Goal,"&lt;= 49999")</f>
        <v>11</v>
      </c>
      <c r="D12">
        <f>COUNTIFS(T_State,"Canceled",T_Goal,"&gt;= 45000",T_Goal,"&lt;= 49999")</f>
        <v>4</v>
      </c>
      <c r="E12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x14ac:dyDescent="0.25">
      <c r="A13" t="s">
        <v>8399</v>
      </c>
      <c r="B13">
        <f>COUNTIFS(T_State,"Successful",T_Goal,"&gt;= 50000")</f>
        <v>86</v>
      </c>
      <c r="C13">
        <f>COUNTIFS(T_State,"Failed",T_Goal,"&gt;= 50000")</f>
        <v>258</v>
      </c>
      <c r="D13">
        <f>COUNTIFS(T_State,"Canceled",T_Goal,"&gt;= 50000")</f>
        <v>100</v>
      </c>
      <c r="E13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5641-8DCD-4BC5-94A4-DA5E1220E7F8}">
  <sheetPr codeName="Hoja6"/>
  <dimension ref="A1:O2186"/>
  <sheetViews>
    <sheetView tabSelected="1" topLeftCell="D1" workbookViewId="0">
      <selection activeCell="G23" sqref="G23"/>
    </sheetView>
  </sheetViews>
  <sheetFormatPr baseColWidth="10" defaultRowHeight="15" x14ac:dyDescent="0.25"/>
  <cols>
    <col min="7" max="9" width="20.7109375" customWidth="1"/>
  </cols>
  <sheetData>
    <row r="1" spans="1:12" x14ac:dyDescent="0.25">
      <c r="A1" s="12" t="s">
        <v>8218</v>
      </c>
      <c r="B1" s="12" t="s">
        <v>8262</v>
      </c>
      <c r="D1" s="12" t="s">
        <v>8218</v>
      </c>
      <c r="E1" s="12" t="s">
        <v>8262</v>
      </c>
      <c r="H1" s="17" t="s">
        <v>8407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12" t="s">
        <v>8400</v>
      </c>
      <c r="I2" s="12" t="s">
        <v>8408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G3" t="s">
        <v>8401</v>
      </c>
      <c r="H3">
        <f>AVERAGE($B$2:$B$2186)</f>
        <v>194.42517162471395</v>
      </c>
      <c r="I3">
        <f>AVERAGE($E$2:$E$2186)</f>
        <v>17.709803921568628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G4" t="s">
        <v>8402</v>
      </c>
      <c r="H4">
        <f>MEDIAN($B$2:$B$2186)</f>
        <v>62</v>
      </c>
      <c r="I4">
        <f>MEDIAN($E$2:$E$2186)</f>
        <v>4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G5" t="s">
        <v>8403</v>
      </c>
      <c r="H5">
        <f>MIN($B$2:$B$2186)</f>
        <v>1</v>
      </c>
      <c r="I5">
        <f>MIN($E$2:$E$2186)</f>
        <v>0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G6" t="s">
        <v>8404</v>
      </c>
      <c r="H6">
        <f>MAX($B$2:$B$2186)</f>
        <v>26457</v>
      </c>
      <c r="I6">
        <f>MAX($E$2:$E$2186)</f>
        <v>1293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G7" t="s">
        <v>8405</v>
      </c>
      <c r="H7">
        <f>_xlfn.VAR.P($B$2:$B$2186)</f>
        <v>712840.9867348104</v>
      </c>
      <c r="I7">
        <f>_xlfn.VAR.P($E$2:$E$2186)</f>
        <v>3773.2216685890044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G8" t="s">
        <v>8406</v>
      </c>
      <c r="H8">
        <f>_xlfn.STDEV.P($B$2:$B$2186)</f>
        <v>844.29910975602149</v>
      </c>
      <c r="I8">
        <f>_xlfn.STDEV.P($E$2:$E$2186)</f>
        <v>61.426555076684906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  <c r="G10" s="20" t="s">
        <v>8415</v>
      </c>
      <c r="H10" s="21"/>
      <c r="I10" s="21"/>
      <c r="J10" s="21"/>
      <c r="K10" s="21"/>
      <c r="L10" s="21"/>
    </row>
    <row r="11" spans="1:12" x14ac:dyDescent="0.25">
      <c r="A11" t="s">
        <v>8219</v>
      </c>
      <c r="B11">
        <v>20</v>
      </c>
      <c r="D11" t="s">
        <v>8221</v>
      </c>
      <c r="E11">
        <v>10</v>
      </c>
      <c r="G11" s="19" t="s">
        <v>8417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  <c r="G12" s="19"/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G13" s="19"/>
    </row>
    <row r="14" spans="1:12" x14ac:dyDescent="0.25">
      <c r="A14" t="s">
        <v>8219</v>
      </c>
      <c r="B14">
        <v>827</v>
      </c>
      <c r="D14" t="s">
        <v>8221</v>
      </c>
      <c r="E14">
        <v>0</v>
      </c>
      <c r="G14" s="19"/>
    </row>
    <row r="15" spans="1:12" x14ac:dyDescent="0.25">
      <c r="A15" t="s">
        <v>8219</v>
      </c>
      <c r="B15">
        <v>51</v>
      </c>
      <c r="D15" t="s">
        <v>8221</v>
      </c>
      <c r="E15">
        <v>0</v>
      </c>
      <c r="G15" s="19"/>
    </row>
    <row r="16" spans="1:12" x14ac:dyDescent="0.25">
      <c r="A16" t="s">
        <v>8219</v>
      </c>
      <c r="B16">
        <v>41</v>
      </c>
      <c r="D16" t="s">
        <v>8221</v>
      </c>
      <c r="E16">
        <v>0</v>
      </c>
      <c r="G16" s="19"/>
    </row>
    <row r="17" spans="1:15" x14ac:dyDescent="0.25">
      <c r="A17" t="s">
        <v>8219</v>
      </c>
      <c r="B17">
        <v>98</v>
      </c>
      <c r="D17" t="s">
        <v>8221</v>
      </c>
      <c r="E17">
        <v>26</v>
      </c>
      <c r="G17" s="19"/>
    </row>
    <row r="18" spans="1:15" x14ac:dyDescent="0.25">
      <c r="A18" t="s">
        <v>8219</v>
      </c>
      <c r="B18">
        <v>70</v>
      </c>
      <c r="D18" t="s">
        <v>8221</v>
      </c>
      <c r="E18">
        <v>0</v>
      </c>
    </row>
    <row r="19" spans="1:15" x14ac:dyDescent="0.25">
      <c r="A19" t="s">
        <v>8219</v>
      </c>
      <c r="B19">
        <v>36</v>
      </c>
      <c r="D19" t="s">
        <v>8221</v>
      </c>
      <c r="E19">
        <v>7</v>
      </c>
      <c r="G19" s="20" t="s">
        <v>8416</v>
      </c>
      <c r="H19" s="21"/>
      <c r="I19" s="21"/>
      <c r="J19" s="21"/>
      <c r="K19" s="21"/>
      <c r="L19" s="21"/>
      <c r="M19" s="21"/>
      <c r="N19" s="21"/>
      <c r="O19" s="21"/>
    </row>
    <row r="20" spans="1:15" x14ac:dyDescent="0.25">
      <c r="A20" t="s">
        <v>8219</v>
      </c>
      <c r="B20">
        <v>342</v>
      </c>
      <c r="D20" t="s">
        <v>8221</v>
      </c>
      <c r="E20">
        <v>0</v>
      </c>
      <c r="G20" s="19" t="s">
        <v>8414</v>
      </c>
    </row>
    <row r="21" spans="1:15" x14ac:dyDescent="0.25">
      <c r="A21" t="s">
        <v>8219</v>
      </c>
      <c r="B21">
        <v>22</v>
      </c>
      <c r="D21" t="s">
        <v>8221</v>
      </c>
      <c r="E21">
        <v>2</v>
      </c>
      <c r="G21" s="19"/>
    </row>
    <row r="22" spans="1:15" x14ac:dyDescent="0.25">
      <c r="A22" t="s">
        <v>8219</v>
      </c>
      <c r="B22">
        <v>25</v>
      </c>
      <c r="D22" t="s">
        <v>8221</v>
      </c>
      <c r="E22">
        <v>13</v>
      </c>
      <c r="G22" s="19" t="s">
        <v>8418</v>
      </c>
    </row>
    <row r="23" spans="1:15" x14ac:dyDescent="0.25">
      <c r="A23" t="s">
        <v>8219</v>
      </c>
      <c r="B23">
        <v>101</v>
      </c>
      <c r="D23" t="s">
        <v>8221</v>
      </c>
      <c r="E23">
        <v>4</v>
      </c>
      <c r="G23" s="19"/>
    </row>
    <row r="24" spans="1:15" x14ac:dyDescent="0.25">
      <c r="A24" t="s">
        <v>8219</v>
      </c>
      <c r="B24">
        <v>8</v>
      </c>
      <c r="D24" t="s">
        <v>8221</v>
      </c>
      <c r="E24">
        <v>0</v>
      </c>
      <c r="G24" s="19"/>
    </row>
    <row r="25" spans="1:15" x14ac:dyDescent="0.25">
      <c r="A25" t="s">
        <v>8219</v>
      </c>
      <c r="B25">
        <v>23</v>
      </c>
      <c r="D25" t="s">
        <v>8221</v>
      </c>
      <c r="E25">
        <v>12</v>
      </c>
      <c r="G25" s="19"/>
    </row>
    <row r="26" spans="1:15" x14ac:dyDescent="0.25">
      <c r="A26" t="s">
        <v>8219</v>
      </c>
      <c r="B26">
        <v>574</v>
      </c>
      <c r="D26" t="s">
        <v>8221</v>
      </c>
      <c r="E26">
        <v>2</v>
      </c>
      <c r="G26" s="19"/>
    </row>
    <row r="27" spans="1:15" x14ac:dyDescent="0.25">
      <c r="A27" t="s">
        <v>8219</v>
      </c>
      <c r="B27">
        <v>14</v>
      </c>
      <c r="D27" t="s">
        <v>8221</v>
      </c>
      <c r="E27">
        <v>10</v>
      </c>
      <c r="G27" s="19"/>
    </row>
    <row r="28" spans="1:15" x14ac:dyDescent="0.25">
      <c r="A28" t="s">
        <v>8219</v>
      </c>
      <c r="B28">
        <v>19</v>
      </c>
      <c r="D28" t="s">
        <v>8221</v>
      </c>
      <c r="E28">
        <v>0</v>
      </c>
    </row>
    <row r="29" spans="1:15" x14ac:dyDescent="0.25">
      <c r="A29" t="s">
        <v>8219</v>
      </c>
      <c r="B29">
        <v>150</v>
      </c>
      <c r="D29" t="s">
        <v>8221</v>
      </c>
      <c r="E29">
        <v>5</v>
      </c>
    </row>
    <row r="30" spans="1:15" x14ac:dyDescent="0.25">
      <c r="A30" t="s">
        <v>8219</v>
      </c>
      <c r="B30">
        <v>71</v>
      </c>
      <c r="D30" t="s">
        <v>8221</v>
      </c>
      <c r="E30">
        <v>0</v>
      </c>
    </row>
    <row r="31" spans="1:15" x14ac:dyDescent="0.25">
      <c r="A31" t="s">
        <v>8219</v>
      </c>
      <c r="B31">
        <v>117</v>
      </c>
      <c r="D31" t="s">
        <v>8221</v>
      </c>
      <c r="E31">
        <v>5</v>
      </c>
      <c r="G31" t="s">
        <v>8409</v>
      </c>
      <c r="H31">
        <f>_xlfn.QUARTILE.EXC($B$2:$B$2186,1)</f>
        <v>29</v>
      </c>
      <c r="I31">
        <f>_xlfn.QUARTILE.EXC($E$2:$E$2186,1)</f>
        <v>1</v>
      </c>
    </row>
    <row r="32" spans="1:15" x14ac:dyDescent="0.25">
      <c r="A32" t="s">
        <v>8219</v>
      </c>
      <c r="B32">
        <v>53</v>
      </c>
      <c r="D32" t="s">
        <v>8221</v>
      </c>
      <c r="E32">
        <v>1</v>
      </c>
      <c r="G32" t="s">
        <v>8410</v>
      </c>
      <c r="H32">
        <f>_xlfn.QUARTILE.EXC($B$2:$B$2186,3)</f>
        <v>141</v>
      </c>
      <c r="I32">
        <f>_xlfn.QUARTILE.EXC($E$2:$E$2186,3)</f>
        <v>12</v>
      </c>
    </row>
    <row r="33" spans="1:9" x14ac:dyDescent="0.25">
      <c r="A33" t="s">
        <v>8219</v>
      </c>
      <c r="B33">
        <v>1</v>
      </c>
      <c r="D33" t="s">
        <v>8221</v>
      </c>
      <c r="E33">
        <v>3</v>
      </c>
      <c r="G33" t="s">
        <v>8411</v>
      </c>
      <c r="H33">
        <f>H32-H31</f>
        <v>112</v>
      </c>
      <c r="I33">
        <f>I32-I31</f>
        <v>11</v>
      </c>
    </row>
    <row r="34" spans="1:9" x14ac:dyDescent="0.25">
      <c r="A34" t="s">
        <v>8219</v>
      </c>
      <c r="B34">
        <v>89</v>
      </c>
      <c r="D34" t="s">
        <v>8221</v>
      </c>
      <c r="E34">
        <v>3</v>
      </c>
    </row>
    <row r="35" spans="1:9" x14ac:dyDescent="0.25">
      <c r="A35" t="s">
        <v>8219</v>
      </c>
      <c r="B35">
        <v>64</v>
      </c>
      <c r="D35" t="s">
        <v>8221</v>
      </c>
      <c r="E35">
        <v>0</v>
      </c>
      <c r="G35" t="s">
        <v>8412</v>
      </c>
      <c r="H35">
        <f>H31-1.5*H33</f>
        <v>-139</v>
      </c>
      <c r="I35">
        <f>I31-1.5*I33</f>
        <v>-15.5</v>
      </c>
    </row>
    <row r="36" spans="1:9" x14ac:dyDescent="0.25">
      <c r="A36" t="s">
        <v>8219</v>
      </c>
      <c r="B36">
        <v>68</v>
      </c>
      <c r="D36" t="s">
        <v>8221</v>
      </c>
      <c r="E36">
        <v>3</v>
      </c>
      <c r="G36" t="s">
        <v>8413</v>
      </c>
      <c r="H36">
        <f>H32+1.5*H33</f>
        <v>309</v>
      </c>
      <c r="I36">
        <f>I32+1.5*I33</f>
        <v>28.5</v>
      </c>
    </row>
    <row r="37" spans="1:9" x14ac:dyDescent="0.25">
      <c r="A37" t="s">
        <v>8219</v>
      </c>
      <c r="B37">
        <v>28</v>
      </c>
      <c r="D37" t="s">
        <v>8221</v>
      </c>
      <c r="E37">
        <v>0</v>
      </c>
    </row>
    <row r="38" spans="1:9" x14ac:dyDescent="0.25">
      <c r="A38" t="s">
        <v>8219</v>
      </c>
      <c r="B38">
        <v>44</v>
      </c>
      <c r="D38" t="s">
        <v>8221</v>
      </c>
      <c r="E38">
        <v>19</v>
      </c>
    </row>
    <row r="39" spans="1:9" x14ac:dyDescent="0.25">
      <c r="A39" t="s">
        <v>8219</v>
      </c>
      <c r="B39">
        <v>253</v>
      </c>
      <c r="D39" t="s">
        <v>8221</v>
      </c>
      <c r="E39">
        <v>8</v>
      </c>
    </row>
    <row r="40" spans="1:9" x14ac:dyDescent="0.25">
      <c r="A40" t="s">
        <v>8219</v>
      </c>
      <c r="B40">
        <v>66</v>
      </c>
      <c r="D40" t="s">
        <v>8221</v>
      </c>
      <c r="E40">
        <v>6</v>
      </c>
    </row>
    <row r="41" spans="1:9" x14ac:dyDescent="0.25">
      <c r="A41" t="s">
        <v>8219</v>
      </c>
      <c r="B41">
        <v>217</v>
      </c>
      <c r="D41" t="s">
        <v>8221</v>
      </c>
      <c r="E41">
        <v>0</v>
      </c>
    </row>
    <row r="42" spans="1:9" x14ac:dyDescent="0.25">
      <c r="A42" t="s">
        <v>8219</v>
      </c>
      <c r="B42">
        <v>16</v>
      </c>
      <c r="D42" t="s">
        <v>8221</v>
      </c>
      <c r="E42">
        <v>18</v>
      </c>
    </row>
    <row r="43" spans="1:9" x14ac:dyDescent="0.25">
      <c r="A43" t="s">
        <v>8219</v>
      </c>
      <c r="B43">
        <v>19</v>
      </c>
      <c r="D43" t="s">
        <v>8221</v>
      </c>
      <c r="E43">
        <v>7</v>
      </c>
    </row>
    <row r="44" spans="1:9" x14ac:dyDescent="0.25">
      <c r="A44" t="s">
        <v>8219</v>
      </c>
      <c r="B44">
        <v>169</v>
      </c>
      <c r="D44" t="s">
        <v>8221</v>
      </c>
      <c r="E44">
        <v>0</v>
      </c>
    </row>
    <row r="45" spans="1:9" x14ac:dyDescent="0.25">
      <c r="A45" t="s">
        <v>8219</v>
      </c>
      <c r="B45">
        <v>263</v>
      </c>
      <c r="D45" t="s">
        <v>8221</v>
      </c>
      <c r="E45">
        <v>8</v>
      </c>
    </row>
    <row r="46" spans="1:9" x14ac:dyDescent="0.25">
      <c r="A46" t="s">
        <v>8219</v>
      </c>
      <c r="B46">
        <v>15</v>
      </c>
      <c r="D46" t="s">
        <v>8221</v>
      </c>
      <c r="E46">
        <v>1293</v>
      </c>
    </row>
    <row r="47" spans="1:9" x14ac:dyDescent="0.25">
      <c r="A47" t="s">
        <v>8219</v>
      </c>
      <c r="B47">
        <v>61</v>
      </c>
      <c r="D47" t="s">
        <v>8221</v>
      </c>
      <c r="E47">
        <v>17</v>
      </c>
    </row>
    <row r="48" spans="1:9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Data</vt:lpstr>
      <vt:lpstr>Pivot Table 1</vt:lpstr>
      <vt:lpstr>Pivot Table 2</vt:lpstr>
      <vt:lpstr>Pivot Table 3</vt:lpstr>
      <vt:lpstr>Bonus 1</vt:lpstr>
      <vt:lpstr>Bonus 2</vt:lpstr>
      <vt:lpstr>T_Goal</vt:lpstr>
      <vt:lpstr>T_State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 PM</cp:lastModifiedBy>
  <dcterms:created xsi:type="dcterms:W3CDTF">2017-04-20T15:17:24Z</dcterms:created>
  <dcterms:modified xsi:type="dcterms:W3CDTF">2021-03-13T16:18:42Z</dcterms:modified>
</cp:coreProperties>
</file>