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asilvar_cougarnet_uh_edu/Documents/Graduate/Research/Water-Energy Nexus Project/Water-Energy Nexus Model 2/Optimization Model/"/>
    </mc:Choice>
  </mc:AlternateContent>
  <xr:revisionPtr revIDLastSave="616" documentId="13_ncr:1_{753E29F5-90E0-4EEB-8317-FB42725E5C8E}" xr6:coauthVersionLast="47" xr6:coauthVersionMax="47" xr10:uidLastSave="{4C86F958-E65A-410F-866A-11C12A7E95C0}"/>
  <bookViews>
    <workbookView xWindow="57480" yWindow="-120" windowWidth="29040" windowHeight="15720" activeTab="1" xr2:uid="{344F13AB-3012-48A1-9219-0EB8DF349F71}"/>
  </bookViews>
  <sheets>
    <sheet name="Pump 1" sheetId="5" r:id="rId1"/>
    <sheet name="Pump 2" sheetId="6" r:id="rId2"/>
    <sheet name="Pump 2 Power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14" i="6"/>
  <c r="D15" i="6"/>
  <c r="D4" i="6"/>
  <c r="H5" i="5"/>
  <c r="B5" i="6"/>
  <c r="B6" i="6"/>
  <c r="B7" i="6"/>
  <c r="B8" i="6"/>
  <c r="B9" i="6"/>
  <c r="B10" i="6"/>
  <c r="B11" i="6"/>
  <c r="B12" i="6"/>
  <c r="B13" i="6"/>
  <c r="B14" i="6"/>
  <c r="B1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C41" i="6"/>
  <c r="C42" i="6"/>
  <c r="C43" i="6"/>
  <c r="C44" i="6"/>
  <c r="C45" i="6"/>
  <c r="C46" i="6"/>
  <c r="C47" i="6"/>
  <c r="C48" i="6"/>
  <c r="C40" i="6"/>
  <c r="G5" i="6"/>
  <c r="I5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4" i="6"/>
  <c r="I4" i="6" s="1"/>
  <c r="F4" i="5"/>
  <c r="F5" i="6"/>
  <c r="F6" i="6"/>
  <c r="F7" i="6"/>
  <c r="F8" i="6"/>
  <c r="F9" i="6"/>
  <c r="F10" i="6"/>
  <c r="F11" i="6"/>
  <c r="F12" i="6"/>
  <c r="F13" i="6"/>
  <c r="F14" i="6"/>
  <c r="F15" i="6"/>
  <c r="H11" i="5"/>
  <c r="F5" i="5"/>
  <c r="F6" i="5"/>
  <c r="H6" i="5" s="1"/>
  <c r="F7" i="5"/>
  <c r="H7" i="5" s="1"/>
  <c r="F8" i="5"/>
  <c r="H8" i="5" s="1"/>
  <c r="F9" i="5"/>
  <c r="H9" i="5" s="1"/>
  <c r="F10" i="5"/>
  <c r="H10" i="5" s="1"/>
  <c r="F11" i="5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4" i="6"/>
  <c r="C5" i="6"/>
  <c r="C6" i="6"/>
  <c r="C7" i="6"/>
  <c r="C8" i="6"/>
  <c r="C9" i="6"/>
  <c r="C10" i="6"/>
  <c r="C11" i="6"/>
  <c r="C12" i="6"/>
  <c r="C13" i="6"/>
  <c r="C14" i="6"/>
  <c r="C15" i="6"/>
  <c r="C4" i="6"/>
  <c r="C6" i="5"/>
  <c r="C7" i="5"/>
  <c r="C8" i="5"/>
  <c r="C9" i="5"/>
  <c r="C10" i="5"/>
  <c r="C11" i="5"/>
  <c r="C12" i="5"/>
  <c r="C13" i="5"/>
  <c r="C14" i="5"/>
  <c r="C15" i="5"/>
  <c r="C16" i="5"/>
  <c r="C17" i="5"/>
  <c r="C5" i="5"/>
  <c r="C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4" i="5"/>
</calcChain>
</file>

<file path=xl/sharedStrings.xml><?xml version="1.0" encoding="utf-8"?>
<sst xmlns="http://schemas.openxmlformats.org/spreadsheetml/2006/main" count="23" uniqueCount="12">
  <si>
    <t>Flow (m^3/h)</t>
  </si>
  <si>
    <t>Head (m)</t>
  </si>
  <si>
    <t>Flow (gal/h)</t>
  </si>
  <si>
    <t>Calc. Output Power [kW]</t>
  </si>
  <si>
    <t>Efficiency [%]</t>
  </si>
  <si>
    <t>Input Power [kW]</t>
  </si>
  <si>
    <t>GRUNDFOS CR 3 4-pole version pump (19 stages)</t>
  </si>
  <si>
    <t>Head (ft)</t>
  </si>
  <si>
    <t>Flow (gal/min)</t>
  </si>
  <si>
    <t>GRUNDFOS CR 3 4-pole version pump (25 stages)</t>
  </si>
  <si>
    <t>Efficiency Curve</t>
  </si>
  <si>
    <t>Flow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</si>
</sst>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510128428682373"/>
                  <c:y val="-2.394842118993692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1'!$C$4:$C$17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0.54509940493314957</c:v>
                </c:pt>
                <c:pt idx="2">
                  <c:v>0.90849900822191598</c:v>
                </c:pt>
                <c:pt idx="3">
                  <c:v>1.1356237602773951</c:v>
                </c:pt>
                <c:pt idx="4">
                  <c:v>1.2946110867162304</c:v>
                </c:pt>
                <c:pt idx="5">
                  <c:v>1.4535984131550657</c:v>
                </c:pt>
                <c:pt idx="6">
                  <c:v>1.5898732643883529</c:v>
                </c:pt>
                <c:pt idx="7">
                  <c:v>1.7261481156216403</c:v>
                </c:pt>
                <c:pt idx="8">
                  <c:v>1.9532728676771194</c:v>
                </c:pt>
                <c:pt idx="9">
                  <c:v>2.0441227684993111</c:v>
                </c:pt>
                <c:pt idx="10">
                  <c:v>2.2258225701436944</c:v>
                </c:pt>
                <c:pt idx="11">
                  <c:v>2.3166724709658855</c:v>
                </c:pt>
                <c:pt idx="12">
                  <c:v>2.5437972230213646</c:v>
                </c:pt>
                <c:pt idx="13">
                  <c:v>2.6800720742546522</c:v>
                </c:pt>
              </c:numCache>
            </c:numRef>
          </c:xVal>
          <c:yVal>
            <c:numRef>
              <c:f>'Pump 1'!$E$4:$E$17</c:f>
              <c:numCache>
                <c:formatCode>General</c:formatCode>
                <c:ptCount val="14"/>
                <c:pt idx="0">
                  <c:v>45.72</c:v>
                </c:pt>
                <c:pt idx="1">
                  <c:v>44.196000000000005</c:v>
                </c:pt>
                <c:pt idx="2">
                  <c:v>42.672000000000004</c:v>
                </c:pt>
                <c:pt idx="3">
                  <c:v>41.148000000000003</c:v>
                </c:pt>
                <c:pt idx="4">
                  <c:v>39.624000000000002</c:v>
                </c:pt>
                <c:pt idx="5">
                  <c:v>38.1</c:v>
                </c:pt>
                <c:pt idx="6">
                  <c:v>36.576000000000001</c:v>
                </c:pt>
                <c:pt idx="7">
                  <c:v>35.052</c:v>
                </c:pt>
                <c:pt idx="8">
                  <c:v>32.004000000000005</c:v>
                </c:pt>
                <c:pt idx="9">
                  <c:v>30.48</c:v>
                </c:pt>
                <c:pt idx="10">
                  <c:v>27.432000000000002</c:v>
                </c:pt>
                <c:pt idx="11">
                  <c:v>25.908000000000001</c:v>
                </c:pt>
                <c:pt idx="12">
                  <c:v>21.336000000000002</c:v>
                </c:pt>
                <c:pt idx="13">
                  <c:v>18.288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304-B91F-839F05B9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(m</a:t>
                </a:r>
                <a:r>
                  <a:rPr lang="en-US" baseline="30000"/>
                  <a:t>3</a:t>
                </a:r>
                <a:r>
                  <a:rPr lang="en-US" baseline="0"/>
                  <a:t>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Head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Curve Fitted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2.5611029152011126E-2"/>
                  <c:y val="0.20978198303767245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2'!$C$40:$C$48</c:f>
              <c:numCache>
                <c:formatCode>0.00000</c:formatCode>
                <c:ptCount val="9"/>
                <c:pt idx="0">
                  <c:v>0</c:v>
                </c:pt>
                <c:pt idx="1">
                  <c:v>0.227124752055479</c:v>
                </c:pt>
                <c:pt idx="2">
                  <c:v>0.49967445452205383</c:v>
                </c:pt>
                <c:pt idx="3">
                  <c:v>0.72679920657753283</c:v>
                </c:pt>
                <c:pt idx="4">
                  <c:v>1.0447738594552034</c:v>
                </c:pt>
                <c:pt idx="5">
                  <c:v>1.2946110867162304</c:v>
                </c:pt>
                <c:pt idx="6">
                  <c:v>2.1349726693215025</c:v>
                </c:pt>
                <c:pt idx="7">
                  <c:v>2.4075223717880774</c:v>
                </c:pt>
                <c:pt idx="8">
                  <c:v>2.6573595990491041</c:v>
                </c:pt>
              </c:numCache>
            </c:numRef>
          </c:xVal>
          <c:yVal>
            <c:numRef>
              <c:f>'Pump 2'!$E$40:$E$48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56</c:v>
                </c:pt>
                <c:pt idx="6">
                  <c:v>56</c:v>
                </c:pt>
                <c:pt idx="7">
                  <c:v>52</c:v>
                </c:pt>
                <c:pt idx="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5-4A21-AD58-19A8DBBA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Efficiency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821700343022536E-2"/>
                  <c:y val="0.48892334194659776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2'!$B$4:$B$15</c:f>
              <c:numCache>
                <c:formatCode>General</c:formatCode>
                <c:ptCount val="12"/>
                <c:pt idx="0">
                  <c:v>84</c:v>
                </c:pt>
                <c:pt idx="1">
                  <c:v>168</c:v>
                </c:pt>
                <c:pt idx="2">
                  <c:v>228</c:v>
                </c:pt>
                <c:pt idx="3">
                  <c:v>276</c:v>
                </c:pt>
                <c:pt idx="4">
                  <c:v>324</c:v>
                </c:pt>
                <c:pt idx="5">
                  <c:v>384</c:v>
                </c:pt>
                <c:pt idx="6">
                  <c:v>414</c:v>
                </c:pt>
                <c:pt idx="7">
                  <c:v>444</c:v>
                </c:pt>
                <c:pt idx="8">
                  <c:v>468</c:v>
                </c:pt>
                <c:pt idx="9">
                  <c:v>528</c:v>
                </c:pt>
                <c:pt idx="10">
                  <c:v>552</c:v>
                </c:pt>
                <c:pt idx="11">
                  <c:v>696</c:v>
                </c:pt>
              </c:numCache>
            </c:numRef>
          </c:xVal>
          <c:yVal>
            <c:numRef>
              <c:f>'Pump 2'!$I$4:$I$15</c:f>
              <c:numCache>
                <c:formatCode>0.00000</c:formatCode>
                <c:ptCount val="12"/>
                <c:pt idx="0">
                  <c:v>0.863743921873806</c:v>
                </c:pt>
                <c:pt idx="1">
                  <c:v>1.0849123571222898</c:v>
                </c:pt>
                <c:pt idx="2">
                  <c:v>1.2699425259881367</c:v>
                </c:pt>
                <c:pt idx="3">
                  <c:v>1.4190574691914497</c:v>
                </c:pt>
                <c:pt idx="4">
                  <c:v>1.5749992480400363</c:v>
                </c:pt>
                <c:pt idx="5">
                  <c:v>1.7701333555692169</c:v>
                </c:pt>
                <c:pt idx="6">
                  <c:v>1.8921239812046915</c:v>
                </c:pt>
                <c:pt idx="7">
                  <c:v>2.0154644807884501</c:v>
                </c:pt>
                <c:pt idx="8">
                  <c:v>2.1136521001138595</c:v>
                </c:pt>
                <c:pt idx="9">
                  <c:v>2.4723609926080106</c:v>
                </c:pt>
                <c:pt idx="10">
                  <c:v>2.6355241577158486</c:v>
                </c:pt>
                <c:pt idx="11">
                  <c:v>4.2198583337924278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D-41DD-BF91-6041210E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(gal/h)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Power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625209317580424E-2"/>
                  <c:y val="0.5329038923453475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2'!$D$4:$D$15</c:f>
              <c:numCache>
                <c:formatCode>0.0000000</c:formatCode>
                <c:ptCount val="12"/>
                <c:pt idx="0">
                  <c:v>8.8326292466019604E-5</c:v>
                </c:pt>
                <c:pt idx="1">
                  <c:v>1.7665258493203921E-4</c:v>
                </c:pt>
                <c:pt idx="2">
                  <c:v>2.3974279383633893E-4</c:v>
                </c:pt>
                <c:pt idx="3">
                  <c:v>2.9021496095977872E-4</c:v>
                </c:pt>
                <c:pt idx="4">
                  <c:v>3.4068712808321851E-4</c:v>
                </c:pt>
                <c:pt idx="5">
                  <c:v>4.0377733698751826E-4</c:v>
                </c:pt>
                <c:pt idx="6">
                  <c:v>4.3532244143966811E-4</c:v>
                </c:pt>
                <c:pt idx="7">
                  <c:v>4.6686754589181796E-4</c:v>
                </c:pt>
                <c:pt idx="8">
                  <c:v>4.9210362945353782E-4</c:v>
                </c:pt>
                <c:pt idx="9">
                  <c:v>5.5519383835783763E-4</c:v>
                </c:pt>
                <c:pt idx="10">
                  <c:v>5.8042992191955744E-4</c:v>
                </c:pt>
                <c:pt idx="11">
                  <c:v>7.3184642328987675E-4</c:v>
                </c:pt>
              </c:numCache>
            </c:numRef>
          </c:xVal>
          <c:yVal>
            <c:numRef>
              <c:f>'Pump 2'!$I$4:$I$15</c:f>
              <c:numCache>
                <c:formatCode>0.00000</c:formatCode>
                <c:ptCount val="12"/>
                <c:pt idx="0">
                  <c:v>0.863743921873806</c:v>
                </c:pt>
                <c:pt idx="1">
                  <c:v>1.0849123571222898</c:v>
                </c:pt>
                <c:pt idx="2">
                  <c:v>1.2699425259881367</c:v>
                </c:pt>
                <c:pt idx="3">
                  <c:v>1.4190574691914497</c:v>
                </c:pt>
                <c:pt idx="4">
                  <c:v>1.5749992480400363</c:v>
                </c:pt>
                <c:pt idx="5">
                  <c:v>1.7701333555692169</c:v>
                </c:pt>
                <c:pt idx="6">
                  <c:v>1.8921239812046915</c:v>
                </c:pt>
                <c:pt idx="7">
                  <c:v>2.0154644807884501</c:v>
                </c:pt>
                <c:pt idx="8">
                  <c:v>2.1136521001138595</c:v>
                </c:pt>
                <c:pt idx="9">
                  <c:v>2.4723609926080106</c:v>
                </c:pt>
                <c:pt idx="10">
                  <c:v>2.6355241577158486</c:v>
                </c:pt>
                <c:pt idx="11">
                  <c:v>4.2198583337924278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C-41A2-A15B-67CA1C99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78112"/>
        <c:axId val="1618076192"/>
      </c:scatterChart>
      <c:valAx>
        <c:axId val="16180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76192"/>
        <c:crosses val="autoZero"/>
        <c:crossBetween val="midCat"/>
      </c:valAx>
      <c:valAx>
        <c:axId val="1618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 Output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180374727728925"/>
                  <c:y val="1.350604123154468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1'!$C$4:$C$17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0.54509940493314957</c:v>
                </c:pt>
                <c:pt idx="2">
                  <c:v>0.90849900822191598</c:v>
                </c:pt>
                <c:pt idx="3">
                  <c:v>1.1356237602773951</c:v>
                </c:pt>
                <c:pt idx="4">
                  <c:v>1.2946110867162304</c:v>
                </c:pt>
                <c:pt idx="5">
                  <c:v>1.4535984131550657</c:v>
                </c:pt>
                <c:pt idx="6">
                  <c:v>1.5898732643883529</c:v>
                </c:pt>
                <c:pt idx="7">
                  <c:v>1.7261481156216403</c:v>
                </c:pt>
                <c:pt idx="8">
                  <c:v>1.9532728676771194</c:v>
                </c:pt>
                <c:pt idx="9">
                  <c:v>2.0441227684993111</c:v>
                </c:pt>
                <c:pt idx="10">
                  <c:v>2.2258225701436944</c:v>
                </c:pt>
                <c:pt idx="11">
                  <c:v>2.3166724709658855</c:v>
                </c:pt>
                <c:pt idx="12">
                  <c:v>2.5437972230213646</c:v>
                </c:pt>
                <c:pt idx="13">
                  <c:v>2.6800720742546522</c:v>
                </c:pt>
              </c:numCache>
            </c:numRef>
          </c:xVal>
          <c:yVal>
            <c:numRef>
              <c:f>'Pump 1'!$F$4:$F$17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0.29658661632899463</c:v>
                </c:pt>
                <c:pt idx="2">
                  <c:v>0.49431562344904939</c:v>
                </c:pt>
                <c:pt idx="3">
                  <c:v>0.61789810899336894</c:v>
                </c:pt>
                <c:pt idx="4">
                  <c:v>0.70440669503362174</c:v>
                </c:pt>
                <c:pt idx="5">
                  <c:v>0.79091597589797291</c:v>
                </c:pt>
                <c:pt idx="6">
                  <c:v>0.86506733975558225</c:v>
                </c:pt>
                <c:pt idx="7">
                  <c:v>0.93921921169302969</c:v>
                </c:pt>
                <c:pt idx="8">
                  <c:v>1.0628067909758905</c:v>
                </c:pt>
                <c:pt idx="9">
                  <c:v>1.1122422158493279</c:v>
                </c:pt>
                <c:pt idx="10">
                  <c:v>1.2111137377777625</c:v>
                </c:pt>
                <c:pt idx="11">
                  <c:v>1.2605498341754808</c:v>
                </c:pt>
                <c:pt idx="12">
                  <c:v>1.3841410508815317</c:v>
                </c:pt>
                <c:pt idx="13">
                  <c:v>1.4582964483214558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D-422A-8478-B1F92CE9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04831"/>
        <c:axId val="1402505247"/>
      </c:scatterChart>
      <c:valAx>
        <c:axId val="14025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5247"/>
        <c:crosses val="autoZero"/>
        <c:crossBetween val="midCat"/>
      </c:valAx>
      <c:valAx>
        <c:axId val="14025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5611029152011126E-2"/>
                  <c:y val="0.20978198303767245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1'!$C$4:$C$17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0.54509940493314957</c:v>
                </c:pt>
                <c:pt idx="2">
                  <c:v>0.90849900822191598</c:v>
                </c:pt>
                <c:pt idx="3">
                  <c:v>1.1356237602773951</c:v>
                </c:pt>
                <c:pt idx="4">
                  <c:v>1.2946110867162304</c:v>
                </c:pt>
                <c:pt idx="5">
                  <c:v>1.4535984131550657</c:v>
                </c:pt>
                <c:pt idx="6">
                  <c:v>1.5898732643883529</c:v>
                </c:pt>
                <c:pt idx="7">
                  <c:v>1.7261481156216403</c:v>
                </c:pt>
                <c:pt idx="8">
                  <c:v>1.9532728676771194</c:v>
                </c:pt>
                <c:pt idx="9">
                  <c:v>2.0441227684993111</c:v>
                </c:pt>
                <c:pt idx="10">
                  <c:v>2.2258225701436944</c:v>
                </c:pt>
                <c:pt idx="11">
                  <c:v>2.3166724709658855</c:v>
                </c:pt>
                <c:pt idx="12">
                  <c:v>2.5437972230213646</c:v>
                </c:pt>
                <c:pt idx="13">
                  <c:v>2.6800720742546522</c:v>
                </c:pt>
              </c:numCache>
            </c:numRef>
          </c:xVal>
          <c:yVal>
            <c:numRef>
              <c:f>'Pump 1'!$G$4:$G$17</c:f>
              <c:numCache>
                <c:formatCode>General</c:formatCode>
                <c:ptCount val="14"/>
                <c:pt idx="0">
                  <c:v>0</c:v>
                </c:pt>
                <c:pt idx="1">
                  <c:v>37.4</c:v>
                </c:pt>
                <c:pt idx="2">
                  <c:v>49.5</c:v>
                </c:pt>
                <c:pt idx="3">
                  <c:v>54</c:v>
                </c:pt>
                <c:pt idx="4">
                  <c:v>56.2</c:v>
                </c:pt>
                <c:pt idx="5">
                  <c:v>58</c:v>
                </c:pt>
                <c:pt idx="6">
                  <c:v>58.6</c:v>
                </c:pt>
                <c:pt idx="7">
                  <c:v>58</c:v>
                </c:pt>
                <c:pt idx="8">
                  <c:v>57</c:v>
                </c:pt>
                <c:pt idx="9">
                  <c:v>56.5</c:v>
                </c:pt>
                <c:pt idx="10">
                  <c:v>55</c:v>
                </c:pt>
                <c:pt idx="11">
                  <c:v>54</c:v>
                </c:pt>
                <c:pt idx="12">
                  <c:v>48</c:v>
                </c:pt>
                <c:pt idx="13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0A6-8A1F-B6B6CC36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Efficiency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259501882650244E-2"/>
                  <c:y val="0.4786880947827567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1'!$C$4:$C$17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0.54509940493314957</c:v>
                </c:pt>
                <c:pt idx="2">
                  <c:v>0.90849900822191598</c:v>
                </c:pt>
                <c:pt idx="3">
                  <c:v>1.1356237602773951</c:v>
                </c:pt>
                <c:pt idx="4">
                  <c:v>1.2946110867162304</c:v>
                </c:pt>
                <c:pt idx="5">
                  <c:v>1.4535984131550657</c:v>
                </c:pt>
                <c:pt idx="6">
                  <c:v>1.5898732643883529</c:v>
                </c:pt>
                <c:pt idx="7">
                  <c:v>1.7261481156216403</c:v>
                </c:pt>
                <c:pt idx="8">
                  <c:v>1.9532728676771194</c:v>
                </c:pt>
                <c:pt idx="9">
                  <c:v>2.0441227684993111</c:v>
                </c:pt>
                <c:pt idx="10">
                  <c:v>2.2258225701436944</c:v>
                </c:pt>
                <c:pt idx="11">
                  <c:v>2.3166724709658855</c:v>
                </c:pt>
                <c:pt idx="12">
                  <c:v>2.5437972230213646</c:v>
                </c:pt>
                <c:pt idx="13">
                  <c:v>2.6800720742546522</c:v>
                </c:pt>
              </c:numCache>
            </c:numRef>
          </c:xVal>
          <c:yVal>
            <c:numRef>
              <c:f>'Pump 1'!$H$4:$H$17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0.79301234312565405</c:v>
                </c:pt>
                <c:pt idx="2">
                  <c:v>0.99861742110919072</c:v>
                </c:pt>
                <c:pt idx="3">
                  <c:v>1.1442557573951275</c:v>
                </c:pt>
                <c:pt idx="4">
                  <c:v>1.2533926957893624</c:v>
                </c:pt>
                <c:pt idx="5">
                  <c:v>1.3636482343068499</c:v>
                </c:pt>
                <c:pt idx="6">
                  <c:v>1.4762241292757377</c:v>
                </c:pt>
                <c:pt idx="7">
                  <c:v>1.6193434684362582</c:v>
                </c:pt>
                <c:pt idx="8">
                  <c:v>1.8645733175015624</c:v>
                </c:pt>
                <c:pt idx="9">
                  <c:v>1.9685702935386338</c:v>
                </c:pt>
                <c:pt idx="10">
                  <c:v>2.2020249777777501</c:v>
                </c:pt>
                <c:pt idx="11">
                  <c:v>2.334351544769409</c:v>
                </c:pt>
                <c:pt idx="12">
                  <c:v>2.8836271893365244</c:v>
                </c:pt>
                <c:pt idx="13">
                  <c:v>3.3756862229663325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9-4C5B-BB68-9E158930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259501882650244E-2"/>
                  <c:y val="0.4786880947827567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1'!$B$4:$B$17</c:f>
              <c:numCache>
                <c:formatCode>General</c:formatCode>
                <c:ptCount val="14"/>
                <c:pt idx="0">
                  <c:v>0</c:v>
                </c:pt>
                <c:pt idx="1">
                  <c:v>144</c:v>
                </c:pt>
                <c:pt idx="2">
                  <c:v>240</c:v>
                </c:pt>
                <c:pt idx="3">
                  <c:v>300</c:v>
                </c:pt>
                <c:pt idx="4">
                  <c:v>342</c:v>
                </c:pt>
                <c:pt idx="5">
                  <c:v>384</c:v>
                </c:pt>
                <c:pt idx="6">
                  <c:v>420</c:v>
                </c:pt>
                <c:pt idx="7">
                  <c:v>456</c:v>
                </c:pt>
                <c:pt idx="8">
                  <c:v>516</c:v>
                </c:pt>
                <c:pt idx="9">
                  <c:v>540</c:v>
                </c:pt>
                <c:pt idx="10">
                  <c:v>588</c:v>
                </c:pt>
                <c:pt idx="11">
                  <c:v>612</c:v>
                </c:pt>
                <c:pt idx="12">
                  <c:v>672</c:v>
                </c:pt>
                <c:pt idx="13">
                  <c:v>708</c:v>
                </c:pt>
              </c:numCache>
            </c:numRef>
          </c:xVal>
          <c:yVal>
            <c:numRef>
              <c:f>'Pump 1'!$H$4:$H$17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0.79301234312565405</c:v>
                </c:pt>
                <c:pt idx="2">
                  <c:v>0.99861742110919072</c:v>
                </c:pt>
                <c:pt idx="3">
                  <c:v>1.1442557573951275</c:v>
                </c:pt>
                <c:pt idx="4">
                  <c:v>1.2533926957893624</c:v>
                </c:pt>
                <c:pt idx="5">
                  <c:v>1.3636482343068499</c:v>
                </c:pt>
                <c:pt idx="6">
                  <c:v>1.4762241292757377</c:v>
                </c:pt>
                <c:pt idx="7">
                  <c:v>1.6193434684362582</c:v>
                </c:pt>
                <c:pt idx="8">
                  <c:v>1.8645733175015624</c:v>
                </c:pt>
                <c:pt idx="9">
                  <c:v>1.9685702935386338</c:v>
                </c:pt>
                <c:pt idx="10">
                  <c:v>2.2020249777777501</c:v>
                </c:pt>
                <c:pt idx="11">
                  <c:v>2.334351544769409</c:v>
                </c:pt>
                <c:pt idx="12">
                  <c:v>2.8836271893365244</c:v>
                </c:pt>
                <c:pt idx="13">
                  <c:v>3.3756862229663325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8-4997-988D-60DA410AE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(gal/h)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Power (kW)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510128428682373"/>
                  <c:y val="-2.394842118993692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2'!$C$4:$C$15</c:f>
              <c:numCache>
                <c:formatCode>0.00000</c:formatCode>
                <c:ptCount val="12"/>
                <c:pt idx="0">
                  <c:v>0.31797465287767057</c:v>
                </c:pt>
                <c:pt idx="1">
                  <c:v>0.63594930575534114</c:v>
                </c:pt>
                <c:pt idx="2">
                  <c:v>0.86307405781082014</c:v>
                </c:pt>
                <c:pt idx="3">
                  <c:v>1.0447738594552034</c:v>
                </c:pt>
                <c:pt idx="4">
                  <c:v>1.2264736610995866</c:v>
                </c:pt>
                <c:pt idx="5">
                  <c:v>1.4535984131550657</c:v>
                </c:pt>
                <c:pt idx="6">
                  <c:v>1.5671607891828052</c:v>
                </c:pt>
                <c:pt idx="7">
                  <c:v>1.6807231652105445</c:v>
                </c:pt>
                <c:pt idx="8">
                  <c:v>1.7715730660327362</c:v>
                </c:pt>
                <c:pt idx="9">
                  <c:v>1.9986978180882153</c:v>
                </c:pt>
                <c:pt idx="10">
                  <c:v>2.0895477189104068</c:v>
                </c:pt>
                <c:pt idx="11">
                  <c:v>2.6346471238435565</c:v>
                </c:pt>
              </c:numCache>
            </c:numRef>
          </c:xVal>
          <c:yVal>
            <c:numRef>
              <c:f>'Pump 2'!$F$4:$F$15</c:f>
              <c:numCache>
                <c:formatCode>General</c:formatCode>
                <c:ptCount val="12"/>
                <c:pt idx="0">
                  <c:v>59.436</c:v>
                </c:pt>
                <c:pt idx="1">
                  <c:v>57.912000000000006</c:v>
                </c:pt>
                <c:pt idx="2">
                  <c:v>56.388000000000005</c:v>
                </c:pt>
                <c:pt idx="3">
                  <c:v>54.864000000000004</c:v>
                </c:pt>
                <c:pt idx="4">
                  <c:v>53.34</c:v>
                </c:pt>
                <c:pt idx="5">
                  <c:v>50.292000000000002</c:v>
                </c:pt>
                <c:pt idx="6">
                  <c:v>48.768000000000001</c:v>
                </c:pt>
                <c:pt idx="7">
                  <c:v>47.244</c:v>
                </c:pt>
                <c:pt idx="8">
                  <c:v>45.72</c:v>
                </c:pt>
                <c:pt idx="9">
                  <c:v>41.148000000000003</c:v>
                </c:pt>
                <c:pt idx="10">
                  <c:v>39.624000000000002</c:v>
                </c:pt>
                <c:pt idx="11">
                  <c:v>25.908000000000001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2-431C-B301-EF67C4BC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(m</a:t>
                </a:r>
                <a:r>
                  <a:rPr lang="en-US" baseline="30000"/>
                  <a:t>3</a:t>
                </a:r>
                <a:r>
                  <a:rPr lang="en-US" baseline="0"/>
                  <a:t>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Head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 Output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180374727728925"/>
                  <c:y val="1.350604123154468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2'!$C$4:$C$15</c:f>
              <c:numCache>
                <c:formatCode>0.00000</c:formatCode>
                <c:ptCount val="12"/>
                <c:pt idx="0">
                  <c:v>0.31797465287767057</c:v>
                </c:pt>
                <c:pt idx="1">
                  <c:v>0.63594930575534114</c:v>
                </c:pt>
                <c:pt idx="2">
                  <c:v>0.86307405781082014</c:v>
                </c:pt>
                <c:pt idx="3">
                  <c:v>1.0447738594552034</c:v>
                </c:pt>
                <c:pt idx="4">
                  <c:v>1.2264736610995866</c:v>
                </c:pt>
                <c:pt idx="5">
                  <c:v>1.4535984131550657</c:v>
                </c:pt>
                <c:pt idx="6">
                  <c:v>1.5671607891828052</c:v>
                </c:pt>
                <c:pt idx="7">
                  <c:v>1.6807231652105445</c:v>
                </c:pt>
                <c:pt idx="8">
                  <c:v>1.7715730660327362</c:v>
                </c:pt>
                <c:pt idx="9">
                  <c:v>1.9986978180882153</c:v>
                </c:pt>
                <c:pt idx="10">
                  <c:v>2.0895477189104068</c:v>
                </c:pt>
                <c:pt idx="11">
                  <c:v>2.6346471238435565</c:v>
                </c:pt>
              </c:numCache>
            </c:numRef>
          </c:xVal>
          <c:yVal>
            <c:numRef>
              <c:f>'Pump 2'!$G$4:$G$15</c:f>
              <c:numCache>
                <c:formatCode>0.00000</c:formatCode>
                <c:ptCount val="12"/>
                <c:pt idx="0">
                  <c:v>0.22457341968718958</c:v>
                </c:pt>
                <c:pt idx="1">
                  <c:v>0.44915371584862795</c:v>
                </c:pt>
                <c:pt idx="2">
                  <c:v>0.6095724124743056</c:v>
                </c:pt>
                <c:pt idx="3">
                  <c:v>0.73790988397955382</c:v>
                </c:pt>
                <c:pt idx="4">
                  <c:v>0.8662495864220201</c:v>
                </c:pt>
                <c:pt idx="5">
                  <c:v>1.0266773462301457</c:v>
                </c:pt>
                <c:pt idx="6">
                  <c:v>1.1068925290047444</c:v>
                </c:pt>
                <c:pt idx="7">
                  <c:v>1.1871085791843972</c:v>
                </c:pt>
                <c:pt idx="8">
                  <c:v>1.251282043267405</c:v>
                </c:pt>
                <c:pt idx="9">
                  <c:v>1.4117181267791743</c:v>
                </c:pt>
                <c:pt idx="10">
                  <c:v>1.4758935283208754</c:v>
                </c:pt>
                <c:pt idx="11">
                  <c:v>1.8609575252024608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2-4407-AD6C-D5DDE6C4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04831"/>
        <c:axId val="1402505247"/>
      </c:scatterChart>
      <c:valAx>
        <c:axId val="14025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5247"/>
        <c:crosses val="autoZero"/>
        <c:crossBetween val="midCat"/>
      </c:valAx>
      <c:valAx>
        <c:axId val="14025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5611029152011126E-2"/>
                  <c:y val="0.20978198303767245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2'!$C$4:$C$15</c:f>
              <c:numCache>
                <c:formatCode>0.00000</c:formatCode>
                <c:ptCount val="12"/>
                <c:pt idx="0">
                  <c:v>0.31797465287767057</c:v>
                </c:pt>
                <c:pt idx="1">
                  <c:v>0.63594930575534114</c:v>
                </c:pt>
                <c:pt idx="2">
                  <c:v>0.86307405781082014</c:v>
                </c:pt>
                <c:pt idx="3">
                  <c:v>1.0447738594552034</c:v>
                </c:pt>
                <c:pt idx="4">
                  <c:v>1.2264736610995866</c:v>
                </c:pt>
                <c:pt idx="5">
                  <c:v>1.4535984131550657</c:v>
                </c:pt>
                <c:pt idx="6">
                  <c:v>1.5671607891828052</c:v>
                </c:pt>
                <c:pt idx="7">
                  <c:v>1.6807231652105445</c:v>
                </c:pt>
                <c:pt idx="8">
                  <c:v>1.7715730660327362</c:v>
                </c:pt>
                <c:pt idx="9">
                  <c:v>1.9986978180882153</c:v>
                </c:pt>
                <c:pt idx="10">
                  <c:v>2.0895477189104068</c:v>
                </c:pt>
                <c:pt idx="11">
                  <c:v>2.6346471238435565</c:v>
                </c:pt>
              </c:numCache>
            </c:numRef>
          </c:xVal>
          <c:yVal>
            <c:numRef>
              <c:f>'Pump 2'!$H$4:$H$15</c:f>
              <c:numCache>
                <c:formatCode>General</c:formatCode>
                <c:ptCount val="12"/>
                <c:pt idx="0">
                  <c:v>26</c:v>
                </c:pt>
                <c:pt idx="1">
                  <c:v>41.4</c:v>
                </c:pt>
                <c:pt idx="2">
                  <c:v>48</c:v>
                </c:pt>
                <c:pt idx="3">
                  <c:v>52</c:v>
                </c:pt>
                <c:pt idx="4">
                  <c:v>55</c:v>
                </c:pt>
                <c:pt idx="5">
                  <c:v>58</c:v>
                </c:pt>
                <c:pt idx="6">
                  <c:v>58.5</c:v>
                </c:pt>
                <c:pt idx="7">
                  <c:v>58.9</c:v>
                </c:pt>
                <c:pt idx="8">
                  <c:v>59.2</c:v>
                </c:pt>
                <c:pt idx="9">
                  <c:v>57.1</c:v>
                </c:pt>
                <c:pt idx="10">
                  <c:v>56</c:v>
                </c:pt>
                <c:pt idx="11">
                  <c:v>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5-4C2E-AAA2-C414FEF5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Efficiency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Electrical 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2259501882650244E-2"/>
                  <c:y val="0.4786880947827567"/>
                </c:manualLayout>
              </c:layout>
              <c:numFmt formatCode="0.000E+00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'Pump 2'!$C$4:$C$15</c:f>
              <c:numCache>
                <c:formatCode>0.00000</c:formatCode>
                <c:ptCount val="12"/>
                <c:pt idx="0">
                  <c:v>0.31797465287767057</c:v>
                </c:pt>
                <c:pt idx="1">
                  <c:v>0.63594930575534114</c:v>
                </c:pt>
                <c:pt idx="2">
                  <c:v>0.86307405781082014</c:v>
                </c:pt>
                <c:pt idx="3">
                  <c:v>1.0447738594552034</c:v>
                </c:pt>
                <c:pt idx="4">
                  <c:v>1.2264736610995866</c:v>
                </c:pt>
                <c:pt idx="5">
                  <c:v>1.4535984131550657</c:v>
                </c:pt>
                <c:pt idx="6">
                  <c:v>1.5671607891828052</c:v>
                </c:pt>
                <c:pt idx="7">
                  <c:v>1.6807231652105445</c:v>
                </c:pt>
                <c:pt idx="8">
                  <c:v>1.7715730660327362</c:v>
                </c:pt>
                <c:pt idx="9">
                  <c:v>1.9986978180882153</c:v>
                </c:pt>
                <c:pt idx="10">
                  <c:v>2.0895477189104068</c:v>
                </c:pt>
                <c:pt idx="11">
                  <c:v>2.6346471238435565</c:v>
                </c:pt>
              </c:numCache>
            </c:numRef>
          </c:xVal>
          <c:yVal>
            <c:numRef>
              <c:f>'Pump 2'!$I$4:$I$15</c:f>
              <c:numCache>
                <c:formatCode>0.00000</c:formatCode>
                <c:ptCount val="12"/>
                <c:pt idx="0">
                  <c:v>0.863743921873806</c:v>
                </c:pt>
                <c:pt idx="1">
                  <c:v>1.0849123571222898</c:v>
                </c:pt>
                <c:pt idx="2">
                  <c:v>1.2699425259881367</c:v>
                </c:pt>
                <c:pt idx="3">
                  <c:v>1.4190574691914497</c:v>
                </c:pt>
                <c:pt idx="4">
                  <c:v>1.5749992480400363</c:v>
                </c:pt>
                <c:pt idx="5">
                  <c:v>1.7701333555692169</c:v>
                </c:pt>
                <c:pt idx="6">
                  <c:v>1.8921239812046915</c:v>
                </c:pt>
                <c:pt idx="7">
                  <c:v>2.0154644807884501</c:v>
                </c:pt>
                <c:pt idx="8">
                  <c:v>2.1136521001138595</c:v>
                </c:pt>
                <c:pt idx="9">
                  <c:v>2.4723609926080106</c:v>
                </c:pt>
                <c:pt idx="10">
                  <c:v>2.6355241577158486</c:v>
                </c:pt>
                <c:pt idx="11">
                  <c:v>4.2198583337924278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1-4E3E-B459-7D91377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793328"/>
        <c:axId val="1901078432"/>
      </c:scatterChart>
      <c:valAx>
        <c:axId val="19837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Flow Rate [m</a:t>
                </a:r>
                <a:r>
                  <a:rPr lang="en-US" baseline="30000"/>
                  <a:t>3</a:t>
                </a:r>
                <a:r>
                  <a:rPr lang="en-US" baseline="0"/>
                  <a:t>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78432"/>
        <c:crosses val="autoZero"/>
        <c:crossBetween val="midCat"/>
      </c:valAx>
      <c:valAx>
        <c:axId val="19010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044F8E-75A3-48D3-820B-C59CA669F71E}">
  <sheetPr/>
  <sheetViews>
    <sheetView zoomScale="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2</xdr:row>
      <xdr:rowOff>28576</xdr:rowOff>
    </xdr:from>
    <xdr:to>
      <xdr:col>16</xdr:col>
      <xdr:colOff>21165</xdr:colOff>
      <xdr:row>21</xdr:row>
      <xdr:rowOff>102659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2E60-4D44-4207-88EE-1BDFA7B8B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148166</xdr:colOff>
      <xdr:row>2</xdr:row>
      <xdr:rowOff>38100</xdr:rowOff>
    </xdr:from>
    <xdr:to>
      <xdr:col>24</xdr:col>
      <xdr:colOff>222251</xdr:colOff>
      <xdr:row>21</xdr:row>
      <xdr:rowOff>74085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95226-A0A3-468D-9574-05844C513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1032933</xdr:colOff>
      <xdr:row>22</xdr:row>
      <xdr:rowOff>42333</xdr:rowOff>
    </xdr:from>
    <xdr:to>
      <xdr:col>15</xdr:col>
      <xdr:colOff>618066</xdr:colOff>
      <xdr:row>42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E051-1BC5-49C1-AFC7-FDFE49A5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139699</xdr:colOff>
      <xdr:row>22</xdr:row>
      <xdr:rowOff>50800</xdr:rowOff>
    </xdr:from>
    <xdr:to>
      <xdr:col>24</xdr:col>
      <xdr:colOff>122765</xdr:colOff>
      <xdr:row>42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C1238-2808-4C4C-B560-883CF9627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721783</xdr:colOff>
      <xdr:row>18</xdr:row>
      <xdr:rowOff>152400</xdr:rowOff>
    </xdr:from>
    <xdr:to>
      <xdr:col>6</xdr:col>
      <xdr:colOff>275166</xdr:colOff>
      <xdr:row>39</xdr:row>
      <xdr:rowOff>39159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9EFC5-3661-4C80-B07F-E1DA08B0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165100</xdr:rowOff>
    </xdr:from>
    <xdr:to>
      <xdr:col>17</xdr:col>
      <xdr:colOff>31749</xdr:colOff>
      <xdr:row>21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7EE3D-11C1-432E-AF8A-495BF1DD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118533</xdr:colOff>
      <xdr:row>1</xdr:row>
      <xdr:rowOff>177800</xdr:rowOff>
    </xdr:from>
    <xdr:to>
      <xdr:col>25</xdr:col>
      <xdr:colOff>192618</xdr:colOff>
      <xdr:row>21</xdr:row>
      <xdr:rowOff>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E81B0-5029-4E02-970E-F4CC24F7D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42333</xdr:colOff>
      <xdr:row>22</xdr:row>
      <xdr:rowOff>4233</xdr:rowOff>
    </xdr:from>
    <xdr:to>
      <xdr:col>17</xdr:col>
      <xdr:colOff>21165</xdr:colOff>
      <xdr:row>42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6118E-D9BD-42F9-A56B-2F2E32F79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224366</xdr:colOff>
      <xdr:row>22</xdr:row>
      <xdr:rowOff>29633</xdr:rowOff>
    </xdr:from>
    <xdr:to>
      <xdr:col>25</xdr:col>
      <xdr:colOff>207432</xdr:colOff>
      <xdr:row>42</xdr:row>
      <xdr:rowOff>96308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2CF30-3903-412A-B186-A2FC0906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153459</xdr:colOff>
      <xdr:row>49</xdr:row>
      <xdr:rowOff>75141</xdr:rowOff>
    </xdr:from>
    <xdr:to>
      <xdr:col>7</xdr:col>
      <xdr:colOff>648758</xdr:colOff>
      <xdr:row>69</xdr:row>
      <xdr:rowOff>140759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E2233D-F0AF-4CA0-B2D4-F790036C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378884</xdr:colOff>
      <xdr:row>15</xdr:row>
      <xdr:rowOff>123825</xdr:rowOff>
    </xdr:from>
    <xdr:to>
      <xdr:col>7</xdr:col>
      <xdr:colOff>485776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A24B88-48AD-4305-AF9E-8DBC591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9482955" cy="141143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C9AC3-2AF0-67BB-784A-409A0B4F4E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3CAD-07DE-4841-8C99-23C18C3B1FBB}">
  <dimension ref="A1:H17"/>
  <sheetViews>
    <sheetView workbookViewId="0">
      <selection activeCell="H16" sqref="H16"/>
    </sheetView>
  </sheetViews>
  <sheetFormatPr defaultRowHeight="14.35" x14ac:dyDescent="0.5"/>
  <cols>
    <col min="1" max="2" width="13.41015625" customWidth="1"/>
    <col min="3" max="3" width="12" customWidth="1"/>
    <col min="4" max="4" width="13.17578125" customWidth="1"/>
    <col min="5" max="6" width="12.9375" customWidth="1"/>
    <col min="7" max="7" width="13.64453125" customWidth="1"/>
    <col min="8" max="8" width="14.41015625" customWidth="1"/>
  </cols>
  <sheetData>
    <row r="1" spans="1:8" x14ac:dyDescent="0.5">
      <c r="A1" t="s">
        <v>6</v>
      </c>
    </row>
    <row r="3" spans="1:8" ht="28.7" x14ac:dyDescent="0.5">
      <c r="A3" s="1" t="s">
        <v>8</v>
      </c>
      <c r="B3" s="1" t="s">
        <v>2</v>
      </c>
      <c r="C3" s="1" t="s">
        <v>0</v>
      </c>
      <c r="D3" s="1" t="s">
        <v>7</v>
      </c>
      <c r="E3" s="1" t="s">
        <v>1</v>
      </c>
      <c r="F3" s="2" t="s">
        <v>3</v>
      </c>
      <c r="G3" s="1" t="s">
        <v>4</v>
      </c>
      <c r="H3" s="2" t="s">
        <v>5</v>
      </c>
    </row>
    <row r="4" spans="1:8" x14ac:dyDescent="0.5">
      <c r="A4">
        <v>0</v>
      </c>
      <c r="B4">
        <f>60*A4</f>
        <v>0</v>
      </c>
      <c r="C4">
        <f>(60/264.172)*A4</f>
        <v>0</v>
      </c>
      <c r="D4">
        <v>150</v>
      </c>
      <c r="E4">
        <f>0.3048*D4</f>
        <v>45.72</v>
      </c>
      <c r="F4">
        <f>(1000*9.81*((-4.0703)*(A4/3600)^3+0.956*(A4/3600)^2+45.349*(A4/3600)))/1000</f>
        <v>0</v>
      </c>
      <c r="G4">
        <v>0</v>
      </c>
      <c r="H4">
        <v>0</v>
      </c>
    </row>
    <row r="5" spans="1:8" x14ac:dyDescent="0.5">
      <c r="A5">
        <v>2.4</v>
      </c>
      <c r="B5">
        <f t="shared" ref="B5:B17" si="0">60*A5</f>
        <v>144</v>
      </c>
      <c r="C5" s="3">
        <f>(60/264.172)*A5</f>
        <v>0.54509940493314957</v>
      </c>
      <c r="D5">
        <v>145</v>
      </c>
      <c r="E5">
        <f t="shared" ref="E5:E17" si="1">0.3048*D5</f>
        <v>44.196000000000005</v>
      </c>
      <c r="F5" s="3">
        <f t="shared" ref="F5:F17" si="2">(1000*9.81*((-4.0703)*(A5/3600)^3+0.956*(A5/3600)^2+45.349*(A5/3600)))/1000</f>
        <v>0.29658661632899463</v>
      </c>
      <c r="G5">
        <v>37.4</v>
      </c>
      <c r="H5" s="3">
        <f>F5/(G5/100)</f>
        <v>0.79301234312565405</v>
      </c>
    </row>
    <row r="6" spans="1:8" x14ac:dyDescent="0.5">
      <c r="A6">
        <v>4</v>
      </c>
      <c r="B6">
        <f t="shared" si="0"/>
        <v>240</v>
      </c>
      <c r="C6" s="3">
        <f t="shared" ref="C6:C17" si="3">(60/264.172)*A6</f>
        <v>0.90849900822191598</v>
      </c>
      <c r="D6">
        <v>140</v>
      </c>
      <c r="E6">
        <f t="shared" si="1"/>
        <v>42.672000000000004</v>
      </c>
      <c r="F6" s="3">
        <f t="shared" si="2"/>
        <v>0.49431562344904939</v>
      </c>
      <c r="G6">
        <v>49.5</v>
      </c>
      <c r="H6" s="3">
        <f t="shared" ref="H6:H17" si="4">F6/(G6/100)</f>
        <v>0.99861742110919072</v>
      </c>
    </row>
    <row r="7" spans="1:8" x14ac:dyDescent="0.5">
      <c r="A7">
        <v>5</v>
      </c>
      <c r="B7">
        <f t="shared" si="0"/>
        <v>300</v>
      </c>
      <c r="C7" s="3">
        <f t="shared" si="3"/>
        <v>1.1356237602773951</v>
      </c>
      <c r="D7">
        <v>135</v>
      </c>
      <c r="E7">
        <f t="shared" si="1"/>
        <v>41.148000000000003</v>
      </c>
      <c r="F7" s="3">
        <f t="shared" si="2"/>
        <v>0.61789810899336894</v>
      </c>
      <c r="G7">
        <v>54</v>
      </c>
      <c r="H7" s="3">
        <f t="shared" si="4"/>
        <v>1.1442557573951275</v>
      </c>
    </row>
    <row r="8" spans="1:8" x14ac:dyDescent="0.5">
      <c r="A8">
        <v>5.7</v>
      </c>
      <c r="B8">
        <f t="shared" si="0"/>
        <v>342</v>
      </c>
      <c r="C8" s="3">
        <f t="shared" si="3"/>
        <v>1.2946110867162304</v>
      </c>
      <c r="D8">
        <v>130</v>
      </c>
      <c r="E8">
        <f t="shared" si="1"/>
        <v>39.624000000000002</v>
      </c>
      <c r="F8" s="3">
        <f t="shared" si="2"/>
        <v>0.70440669503362174</v>
      </c>
      <c r="G8">
        <v>56.2</v>
      </c>
      <c r="H8" s="3">
        <f t="shared" si="4"/>
        <v>1.2533926957893624</v>
      </c>
    </row>
    <row r="9" spans="1:8" x14ac:dyDescent="0.5">
      <c r="A9">
        <v>6.4</v>
      </c>
      <c r="B9">
        <f t="shared" si="0"/>
        <v>384</v>
      </c>
      <c r="C9" s="3">
        <f t="shared" si="3"/>
        <v>1.4535984131550657</v>
      </c>
      <c r="D9">
        <v>125</v>
      </c>
      <c r="E9">
        <f t="shared" si="1"/>
        <v>38.1</v>
      </c>
      <c r="F9" s="3">
        <f t="shared" si="2"/>
        <v>0.79091597589797291</v>
      </c>
      <c r="G9">
        <v>58</v>
      </c>
      <c r="H9" s="3">
        <f t="shared" si="4"/>
        <v>1.3636482343068499</v>
      </c>
    </row>
    <row r="10" spans="1:8" x14ac:dyDescent="0.5">
      <c r="A10">
        <v>7</v>
      </c>
      <c r="B10">
        <f t="shared" si="0"/>
        <v>420</v>
      </c>
      <c r="C10" s="3">
        <f t="shared" si="3"/>
        <v>1.5898732643883529</v>
      </c>
      <c r="D10">
        <v>120</v>
      </c>
      <c r="E10">
        <f t="shared" si="1"/>
        <v>36.576000000000001</v>
      </c>
      <c r="F10" s="3">
        <f t="shared" si="2"/>
        <v>0.86506733975558225</v>
      </c>
      <c r="G10">
        <v>58.6</v>
      </c>
      <c r="H10" s="3">
        <f t="shared" si="4"/>
        <v>1.4762241292757377</v>
      </c>
    </row>
    <row r="11" spans="1:8" x14ac:dyDescent="0.5">
      <c r="A11">
        <v>7.6</v>
      </c>
      <c r="B11">
        <f t="shared" si="0"/>
        <v>456</v>
      </c>
      <c r="C11" s="3">
        <f t="shared" si="3"/>
        <v>1.7261481156216403</v>
      </c>
      <c r="D11">
        <v>115</v>
      </c>
      <c r="E11">
        <f t="shared" si="1"/>
        <v>35.052</v>
      </c>
      <c r="F11" s="3">
        <f t="shared" si="2"/>
        <v>0.93921921169302969</v>
      </c>
      <c r="G11">
        <v>58</v>
      </c>
      <c r="H11" s="3">
        <f t="shared" si="4"/>
        <v>1.6193434684362582</v>
      </c>
    </row>
    <row r="12" spans="1:8" x14ac:dyDescent="0.5">
      <c r="A12">
        <v>8.6</v>
      </c>
      <c r="B12">
        <f t="shared" si="0"/>
        <v>516</v>
      </c>
      <c r="C12" s="3">
        <f t="shared" si="3"/>
        <v>1.9532728676771194</v>
      </c>
      <c r="D12">
        <v>105</v>
      </c>
      <c r="E12">
        <f t="shared" si="1"/>
        <v>32.004000000000005</v>
      </c>
      <c r="F12" s="3">
        <f t="shared" si="2"/>
        <v>1.0628067909758905</v>
      </c>
      <c r="G12">
        <v>57</v>
      </c>
      <c r="H12" s="3">
        <f t="shared" si="4"/>
        <v>1.8645733175015624</v>
      </c>
    </row>
    <row r="13" spans="1:8" x14ac:dyDescent="0.5">
      <c r="A13">
        <v>9</v>
      </c>
      <c r="B13">
        <f t="shared" si="0"/>
        <v>540</v>
      </c>
      <c r="C13" s="3">
        <f t="shared" si="3"/>
        <v>2.0441227684993111</v>
      </c>
      <c r="D13">
        <v>100</v>
      </c>
      <c r="E13">
        <f t="shared" si="1"/>
        <v>30.48</v>
      </c>
      <c r="F13" s="3">
        <f t="shared" si="2"/>
        <v>1.1122422158493279</v>
      </c>
      <c r="G13">
        <v>56.5</v>
      </c>
      <c r="H13" s="3">
        <f t="shared" si="4"/>
        <v>1.9685702935386338</v>
      </c>
    </row>
    <row r="14" spans="1:8" x14ac:dyDescent="0.5">
      <c r="A14">
        <v>9.8000000000000007</v>
      </c>
      <c r="B14">
        <f t="shared" si="0"/>
        <v>588</v>
      </c>
      <c r="C14" s="3">
        <f t="shared" si="3"/>
        <v>2.2258225701436944</v>
      </c>
      <c r="D14">
        <v>90</v>
      </c>
      <c r="E14">
        <f t="shared" si="1"/>
        <v>27.432000000000002</v>
      </c>
      <c r="F14" s="3">
        <f t="shared" si="2"/>
        <v>1.2111137377777625</v>
      </c>
      <c r="G14">
        <v>55</v>
      </c>
      <c r="H14" s="3">
        <f t="shared" si="4"/>
        <v>2.2020249777777501</v>
      </c>
    </row>
    <row r="15" spans="1:8" x14ac:dyDescent="0.5">
      <c r="A15">
        <v>10.199999999999999</v>
      </c>
      <c r="B15">
        <f t="shared" si="0"/>
        <v>612</v>
      </c>
      <c r="C15" s="3">
        <f t="shared" si="3"/>
        <v>2.3166724709658855</v>
      </c>
      <c r="D15">
        <v>85</v>
      </c>
      <c r="E15">
        <f t="shared" si="1"/>
        <v>25.908000000000001</v>
      </c>
      <c r="F15" s="3">
        <f t="shared" si="2"/>
        <v>1.2605498341754808</v>
      </c>
      <c r="G15">
        <v>54</v>
      </c>
      <c r="H15" s="3">
        <f t="shared" si="4"/>
        <v>2.334351544769409</v>
      </c>
    </row>
    <row r="16" spans="1:8" x14ac:dyDescent="0.5">
      <c r="A16">
        <v>11.2</v>
      </c>
      <c r="B16">
        <f t="shared" si="0"/>
        <v>672</v>
      </c>
      <c r="C16" s="3">
        <f t="shared" si="3"/>
        <v>2.5437972230213646</v>
      </c>
      <c r="D16">
        <v>70</v>
      </c>
      <c r="E16">
        <f t="shared" si="1"/>
        <v>21.336000000000002</v>
      </c>
      <c r="F16" s="3">
        <f t="shared" si="2"/>
        <v>1.3841410508815317</v>
      </c>
      <c r="G16">
        <v>48</v>
      </c>
      <c r="H16" s="3">
        <f t="shared" si="4"/>
        <v>2.8836271893365244</v>
      </c>
    </row>
    <row r="17" spans="1:8" x14ac:dyDescent="0.5">
      <c r="A17">
        <v>11.8</v>
      </c>
      <c r="B17">
        <f t="shared" si="0"/>
        <v>708</v>
      </c>
      <c r="C17" s="3">
        <f t="shared" si="3"/>
        <v>2.6800720742546522</v>
      </c>
      <c r="D17">
        <v>60</v>
      </c>
      <c r="E17">
        <f t="shared" si="1"/>
        <v>18.288</v>
      </c>
      <c r="F17" s="3">
        <f t="shared" si="2"/>
        <v>1.4582964483214558</v>
      </c>
      <c r="G17">
        <v>43.2</v>
      </c>
      <c r="H17" s="3">
        <f t="shared" si="4"/>
        <v>3.3756862229663325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AE98-CFBB-4215-9EAA-540996F67A1D}">
  <dimension ref="A1:I48"/>
  <sheetViews>
    <sheetView tabSelected="1" workbookViewId="0">
      <selection activeCell="I4" activeCellId="1" sqref="D4:D15 I4:I15"/>
    </sheetView>
  </sheetViews>
  <sheetFormatPr defaultRowHeight="14.35" x14ac:dyDescent="0.5"/>
  <cols>
    <col min="1" max="2" width="13.41015625" customWidth="1"/>
    <col min="3" max="4" width="12" customWidth="1"/>
    <col min="5" max="5" width="13.17578125" customWidth="1"/>
    <col min="6" max="7" width="12.9375" customWidth="1"/>
    <col min="8" max="8" width="13.64453125" customWidth="1"/>
    <col min="9" max="9" width="14.41015625" customWidth="1"/>
  </cols>
  <sheetData>
    <row r="1" spans="1:9" x14ac:dyDescent="0.5">
      <c r="A1" t="s">
        <v>9</v>
      </c>
    </row>
    <row r="3" spans="1:9" ht="28.7" x14ac:dyDescent="0.5">
      <c r="A3" s="1" t="s">
        <v>8</v>
      </c>
      <c r="B3" s="1" t="s">
        <v>2</v>
      </c>
      <c r="C3" s="1" t="s">
        <v>0</v>
      </c>
      <c r="D3" s="1" t="s">
        <v>11</v>
      </c>
      <c r="E3" s="1" t="s">
        <v>7</v>
      </c>
      <c r="F3" s="1" t="s">
        <v>1</v>
      </c>
      <c r="G3" s="2" t="s">
        <v>3</v>
      </c>
      <c r="H3" s="1" t="s">
        <v>4</v>
      </c>
      <c r="I3" s="2" t="s">
        <v>5</v>
      </c>
    </row>
    <row r="4" spans="1:9" x14ac:dyDescent="0.5">
      <c r="A4">
        <v>1.4</v>
      </c>
      <c r="B4">
        <f>60*A4</f>
        <v>84</v>
      </c>
      <c r="C4" s="3">
        <f>(60/264.172)*A4</f>
        <v>0.31797465287767057</v>
      </c>
      <c r="D4" s="4">
        <f>C4/3600</f>
        <v>8.8326292466019604E-5</v>
      </c>
      <c r="E4">
        <v>195</v>
      </c>
      <c r="F4">
        <f>0.3048*E4</f>
        <v>59.436</v>
      </c>
      <c r="G4" s="3">
        <f>(1000*9.81*((-5.5897)*(A4/3600)^3+2.324*(A4/3600)^2+58.865*(A4/3600)))/1000</f>
        <v>0.22457341968718958</v>
      </c>
      <c r="H4">
        <v>26</v>
      </c>
      <c r="I4" s="3">
        <f>G4/(H4/100)</f>
        <v>0.863743921873806</v>
      </c>
    </row>
    <row r="5" spans="1:9" x14ac:dyDescent="0.5">
      <c r="A5">
        <v>2.8</v>
      </c>
      <c r="B5">
        <f t="shared" ref="B5:B15" si="0">60*A5</f>
        <v>168</v>
      </c>
      <c r="C5" s="3">
        <f t="shared" ref="C5:C15" si="1">(60/264.172)*A5</f>
        <v>0.63594930575534114</v>
      </c>
      <c r="D5" s="4">
        <f t="shared" ref="D5:D15" si="2">C5/3600</f>
        <v>1.7665258493203921E-4</v>
      </c>
      <c r="E5">
        <v>190</v>
      </c>
      <c r="F5">
        <f t="shared" ref="F5:F15" si="3">0.3048*E5</f>
        <v>57.912000000000006</v>
      </c>
      <c r="G5" s="3">
        <f t="shared" ref="G5:G15" si="4">(1000*9.81*((-5.5897)*(A5/3600)^3+2.324*(A5/3600)^2+58.865*(A5/3600)))/1000</f>
        <v>0.44915371584862795</v>
      </c>
      <c r="H5">
        <v>41.4</v>
      </c>
      <c r="I5" s="3">
        <f t="shared" ref="I5:I15" si="5">G5/(H5/100)</f>
        <v>1.0849123571222898</v>
      </c>
    </row>
    <row r="6" spans="1:9" x14ac:dyDescent="0.5">
      <c r="A6">
        <v>3.8</v>
      </c>
      <c r="B6">
        <f t="shared" si="0"/>
        <v>228</v>
      </c>
      <c r="C6" s="3">
        <f t="shared" si="1"/>
        <v>0.86307405781082014</v>
      </c>
      <c r="D6" s="4">
        <f t="shared" si="2"/>
        <v>2.3974279383633893E-4</v>
      </c>
      <c r="E6">
        <v>185</v>
      </c>
      <c r="F6">
        <f t="shared" si="3"/>
        <v>56.388000000000005</v>
      </c>
      <c r="G6" s="3">
        <f t="shared" si="4"/>
        <v>0.6095724124743056</v>
      </c>
      <c r="H6">
        <v>48</v>
      </c>
      <c r="I6" s="3">
        <f t="shared" si="5"/>
        <v>1.2699425259881367</v>
      </c>
    </row>
    <row r="7" spans="1:9" x14ac:dyDescent="0.5">
      <c r="A7">
        <v>4.5999999999999996</v>
      </c>
      <c r="B7">
        <f t="shared" si="0"/>
        <v>276</v>
      </c>
      <c r="C7" s="3">
        <f t="shared" si="1"/>
        <v>1.0447738594552034</v>
      </c>
      <c r="D7" s="4">
        <f t="shared" si="2"/>
        <v>2.9021496095977872E-4</v>
      </c>
      <c r="E7">
        <v>180</v>
      </c>
      <c r="F7">
        <f t="shared" si="3"/>
        <v>54.864000000000004</v>
      </c>
      <c r="G7" s="3">
        <f t="shared" si="4"/>
        <v>0.73790988397955382</v>
      </c>
      <c r="H7">
        <v>52</v>
      </c>
      <c r="I7" s="3">
        <f t="shared" si="5"/>
        <v>1.4190574691914497</v>
      </c>
    </row>
    <row r="8" spans="1:9" x14ac:dyDescent="0.5">
      <c r="A8">
        <v>5.4</v>
      </c>
      <c r="B8">
        <f t="shared" si="0"/>
        <v>324</v>
      </c>
      <c r="C8" s="3">
        <f t="shared" si="1"/>
        <v>1.2264736610995866</v>
      </c>
      <c r="D8" s="4">
        <f t="shared" si="2"/>
        <v>3.4068712808321851E-4</v>
      </c>
      <c r="E8">
        <v>175</v>
      </c>
      <c r="F8">
        <f t="shared" si="3"/>
        <v>53.34</v>
      </c>
      <c r="G8" s="3">
        <f t="shared" si="4"/>
        <v>0.8662495864220201</v>
      </c>
      <c r="H8">
        <v>55</v>
      </c>
      <c r="I8" s="3">
        <f t="shared" si="5"/>
        <v>1.5749992480400363</v>
      </c>
    </row>
    <row r="9" spans="1:9" x14ac:dyDescent="0.5">
      <c r="A9">
        <v>6.4</v>
      </c>
      <c r="B9">
        <f t="shared" si="0"/>
        <v>384</v>
      </c>
      <c r="C9" s="3">
        <f t="shared" si="1"/>
        <v>1.4535984131550657</v>
      </c>
      <c r="D9" s="4">
        <f t="shared" si="2"/>
        <v>4.0377733698751826E-4</v>
      </c>
      <c r="E9">
        <v>165</v>
      </c>
      <c r="F9">
        <f t="shared" si="3"/>
        <v>50.292000000000002</v>
      </c>
      <c r="G9" s="3">
        <f t="shared" si="4"/>
        <v>1.0266773462301457</v>
      </c>
      <c r="H9">
        <v>58</v>
      </c>
      <c r="I9" s="3">
        <f t="shared" si="5"/>
        <v>1.7701333555692169</v>
      </c>
    </row>
    <row r="10" spans="1:9" x14ac:dyDescent="0.5">
      <c r="A10">
        <v>6.9</v>
      </c>
      <c r="B10">
        <f t="shared" si="0"/>
        <v>414</v>
      </c>
      <c r="C10" s="3">
        <f t="shared" si="1"/>
        <v>1.5671607891828052</v>
      </c>
      <c r="D10" s="4">
        <f t="shared" si="2"/>
        <v>4.3532244143966811E-4</v>
      </c>
      <c r="E10">
        <v>160</v>
      </c>
      <c r="F10">
        <f t="shared" si="3"/>
        <v>48.768000000000001</v>
      </c>
      <c r="G10" s="3">
        <f t="shared" si="4"/>
        <v>1.1068925290047444</v>
      </c>
      <c r="H10">
        <v>58.5</v>
      </c>
      <c r="I10" s="3">
        <f t="shared" si="5"/>
        <v>1.8921239812046915</v>
      </c>
    </row>
    <row r="11" spans="1:9" x14ac:dyDescent="0.5">
      <c r="A11">
        <v>7.4</v>
      </c>
      <c r="B11">
        <f t="shared" si="0"/>
        <v>444</v>
      </c>
      <c r="C11" s="3">
        <f t="shared" si="1"/>
        <v>1.6807231652105445</v>
      </c>
      <c r="D11" s="4">
        <f t="shared" si="2"/>
        <v>4.6686754589181796E-4</v>
      </c>
      <c r="E11">
        <v>155</v>
      </c>
      <c r="F11">
        <f t="shared" si="3"/>
        <v>47.244</v>
      </c>
      <c r="G11" s="3">
        <f t="shared" si="4"/>
        <v>1.1871085791843972</v>
      </c>
      <c r="H11">
        <v>58.9</v>
      </c>
      <c r="I11" s="3">
        <f t="shared" si="5"/>
        <v>2.0154644807884501</v>
      </c>
    </row>
    <row r="12" spans="1:9" x14ac:dyDescent="0.5">
      <c r="A12">
        <v>7.8</v>
      </c>
      <c r="B12">
        <f t="shared" si="0"/>
        <v>468</v>
      </c>
      <c r="C12" s="3">
        <f t="shared" si="1"/>
        <v>1.7715730660327362</v>
      </c>
      <c r="D12" s="4">
        <f t="shared" si="2"/>
        <v>4.9210362945353782E-4</v>
      </c>
      <c r="E12">
        <v>150</v>
      </c>
      <c r="F12">
        <f t="shared" si="3"/>
        <v>45.72</v>
      </c>
      <c r="G12" s="3">
        <f t="shared" si="4"/>
        <v>1.251282043267405</v>
      </c>
      <c r="H12">
        <v>59.2</v>
      </c>
      <c r="I12" s="3">
        <f t="shared" si="5"/>
        <v>2.1136521001138595</v>
      </c>
    </row>
    <row r="13" spans="1:9" x14ac:dyDescent="0.5">
      <c r="A13">
        <v>8.8000000000000007</v>
      </c>
      <c r="B13">
        <f t="shared" si="0"/>
        <v>528</v>
      </c>
      <c r="C13" s="3">
        <f t="shared" si="1"/>
        <v>1.9986978180882153</v>
      </c>
      <c r="D13" s="4">
        <f t="shared" si="2"/>
        <v>5.5519383835783763E-4</v>
      </c>
      <c r="E13">
        <v>135</v>
      </c>
      <c r="F13">
        <f t="shared" si="3"/>
        <v>41.148000000000003</v>
      </c>
      <c r="G13" s="3">
        <f t="shared" si="4"/>
        <v>1.4117181267791743</v>
      </c>
      <c r="H13">
        <v>57.1</v>
      </c>
      <c r="I13" s="3">
        <f t="shared" si="5"/>
        <v>2.4723609926080106</v>
      </c>
    </row>
    <row r="14" spans="1:9" x14ac:dyDescent="0.5">
      <c r="A14">
        <v>9.1999999999999993</v>
      </c>
      <c r="B14">
        <f t="shared" si="0"/>
        <v>552</v>
      </c>
      <c r="C14" s="3">
        <f t="shared" si="1"/>
        <v>2.0895477189104068</v>
      </c>
      <c r="D14" s="4">
        <f t="shared" si="2"/>
        <v>5.8042992191955744E-4</v>
      </c>
      <c r="E14">
        <v>130</v>
      </c>
      <c r="F14">
        <f t="shared" si="3"/>
        <v>39.624000000000002</v>
      </c>
      <c r="G14" s="3">
        <f t="shared" si="4"/>
        <v>1.4758935283208754</v>
      </c>
      <c r="H14">
        <v>56</v>
      </c>
      <c r="I14" s="3">
        <f t="shared" si="5"/>
        <v>2.6355241577158486</v>
      </c>
    </row>
    <row r="15" spans="1:9" x14ac:dyDescent="0.5">
      <c r="A15">
        <v>11.6</v>
      </c>
      <c r="B15">
        <f t="shared" si="0"/>
        <v>696</v>
      </c>
      <c r="C15" s="3">
        <f t="shared" si="1"/>
        <v>2.6346471238435565</v>
      </c>
      <c r="D15" s="4">
        <f t="shared" si="2"/>
        <v>7.3184642328987675E-4</v>
      </c>
      <c r="E15">
        <v>85</v>
      </c>
      <c r="F15">
        <f t="shared" si="3"/>
        <v>25.908000000000001</v>
      </c>
      <c r="G15" s="3">
        <f t="shared" si="4"/>
        <v>1.8609575252024608</v>
      </c>
      <c r="H15">
        <v>44.1</v>
      </c>
      <c r="I15" s="3">
        <f t="shared" si="5"/>
        <v>4.2198583337924278</v>
      </c>
    </row>
    <row r="38" spans="1:5" x14ac:dyDescent="0.5">
      <c r="A38" t="s">
        <v>10</v>
      </c>
    </row>
    <row r="39" spans="1:5" x14ac:dyDescent="0.5">
      <c r="A39" s="1" t="s">
        <v>8</v>
      </c>
      <c r="B39" s="1"/>
      <c r="C39" s="1" t="s">
        <v>0</v>
      </c>
      <c r="D39" s="1"/>
      <c r="E39" s="1" t="s">
        <v>4</v>
      </c>
    </row>
    <row r="40" spans="1:5" x14ac:dyDescent="0.5">
      <c r="A40">
        <v>0</v>
      </c>
      <c r="C40" s="3">
        <f>(60/264.172)*A40</f>
        <v>0</v>
      </c>
      <c r="D40" s="3"/>
      <c r="E40">
        <v>0</v>
      </c>
    </row>
    <row r="41" spans="1:5" x14ac:dyDescent="0.5">
      <c r="A41">
        <v>1</v>
      </c>
      <c r="C41" s="3">
        <f t="shared" ref="C41:C48" si="6">(60/264.172)*A41</f>
        <v>0.227124752055479</v>
      </c>
      <c r="D41" s="3"/>
      <c r="E41">
        <v>20</v>
      </c>
    </row>
    <row r="42" spans="1:5" x14ac:dyDescent="0.5">
      <c r="A42">
        <v>2.2000000000000002</v>
      </c>
      <c r="C42" s="3">
        <f t="shared" si="6"/>
        <v>0.49967445452205383</v>
      </c>
      <c r="D42" s="3"/>
      <c r="E42">
        <v>36</v>
      </c>
    </row>
    <row r="43" spans="1:5" x14ac:dyDescent="0.5">
      <c r="A43">
        <v>3.2</v>
      </c>
      <c r="C43" s="3">
        <f t="shared" si="6"/>
        <v>0.72679920657753283</v>
      </c>
      <c r="D43" s="3"/>
      <c r="E43">
        <v>44</v>
      </c>
    </row>
    <row r="44" spans="1:5" x14ac:dyDescent="0.5">
      <c r="A44">
        <v>4.5999999999999996</v>
      </c>
      <c r="C44" s="3">
        <f t="shared" si="6"/>
        <v>1.0447738594552034</v>
      </c>
      <c r="D44" s="3"/>
      <c r="E44">
        <v>52</v>
      </c>
    </row>
    <row r="45" spans="1:5" x14ac:dyDescent="0.5">
      <c r="A45">
        <v>5.7</v>
      </c>
      <c r="C45" s="3">
        <f t="shared" si="6"/>
        <v>1.2946110867162304</v>
      </c>
      <c r="D45" s="3"/>
      <c r="E45">
        <v>56</v>
      </c>
    </row>
    <row r="46" spans="1:5" x14ac:dyDescent="0.5">
      <c r="A46">
        <v>9.4</v>
      </c>
      <c r="C46" s="3">
        <f t="shared" si="6"/>
        <v>2.1349726693215025</v>
      </c>
      <c r="D46" s="3"/>
      <c r="E46">
        <v>56</v>
      </c>
    </row>
    <row r="47" spans="1:5" x14ac:dyDescent="0.5">
      <c r="A47">
        <v>10.6</v>
      </c>
      <c r="C47" s="3">
        <f t="shared" si="6"/>
        <v>2.4075223717880774</v>
      </c>
      <c r="D47" s="3"/>
      <c r="E47">
        <v>52</v>
      </c>
    </row>
    <row r="48" spans="1:5" x14ac:dyDescent="0.5">
      <c r="A48">
        <v>11.7</v>
      </c>
      <c r="C48" s="3">
        <f t="shared" si="6"/>
        <v>2.6573595990491041</v>
      </c>
      <c r="D48" s="3"/>
      <c r="E48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Pump 1</vt:lpstr>
      <vt:lpstr>Pump 2</vt:lpstr>
      <vt:lpstr>Pump 2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chuys</dc:creator>
  <cp:lastModifiedBy>Silva Rodriguez, Jesus A</cp:lastModifiedBy>
  <dcterms:created xsi:type="dcterms:W3CDTF">2021-11-23T01:36:06Z</dcterms:created>
  <dcterms:modified xsi:type="dcterms:W3CDTF">2024-03-26T00:31:25Z</dcterms:modified>
</cp:coreProperties>
</file>