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aj\Documents\GitHub\Spring2021_final_project\"/>
    </mc:Choice>
  </mc:AlternateContent>
  <xr:revisionPtr revIDLastSave="0" documentId="8_{2DA4AE56-FA63-4BE9-97C9-CAB3A4F48053}" xr6:coauthVersionLast="46" xr6:coauthVersionMax="46" xr10:uidLastSave="{00000000-0000-0000-0000-000000000000}"/>
  <bookViews>
    <workbookView xWindow="-108" yWindow="-108" windowWidth="23256" windowHeight="12576" xr2:uid="{C7B5FA31-AB5F-4E72-8163-1CF5C11D1953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K61" i="1"/>
  <c r="K2" i="1" l="1"/>
  <c r="K14" i="1"/>
  <c r="K26" i="1"/>
  <c r="K38" i="1"/>
  <c r="K50" i="1"/>
  <c r="K3" i="1"/>
  <c r="K15" i="1"/>
  <c r="K27" i="1"/>
  <c r="K39" i="1"/>
  <c r="K51" i="1"/>
  <c r="K4" i="1"/>
  <c r="K16" i="1"/>
  <c r="K28" i="1"/>
  <c r="K40" i="1"/>
  <c r="K52" i="1"/>
  <c r="K5" i="1"/>
  <c r="K17" i="1"/>
  <c r="K29" i="1"/>
  <c r="K41" i="1"/>
  <c r="K53" i="1"/>
  <c r="K6" i="1"/>
  <c r="K18" i="1"/>
  <c r="K30" i="1"/>
  <c r="K42" i="1"/>
  <c r="K54" i="1"/>
  <c r="K7" i="1"/>
  <c r="K19" i="1"/>
  <c r="K31" i="1"/>
  <c r="K43" i="1"/>
  <c r="K55" i="1"/>
  <c r="K8" i="1"/>
  <c r="K20" i="1"/>
  <c r="K32" i="1"/>
  <c r="K44" i="1"/>
  <c r="K56" i="1"/>
  <c r="K9" i="1"/>
  <c r="K21" i="1"/>
  <c r="K33" i="1"/>
  <c r="K45" i="1"/>
  <c r="K57" i="1"/>
  <c r="K10" i="1"/>
  <c r="K22" i="1"/>
  <c r="K34" i="1"/>
  <c r="K46" i="1"/>
  <c r="K58" i="1"/>
  <c r="K11" i="1"/>
  <c r="K23" i="1"/>
  <c r="K35" i="1"/>
  <c r="K47" i="1"/>
  <c r="K59" i="1"/>
  <c r="K12" i="1"/>
  <c r="K24" i="1"/>
  <c r="K36" i="1"/>
  <c r="K48" i="1"/>
  <c r="K60" i="1"/>
  <c r="F11" i="1"/>
  <c r="K13" i="1"/>
  <c r="K25" i="1"/>
  <c r="K37" i="1"/>
  <c r="K49" i="1"/>
  <c r="F2" i="1"/>
  <c r="F26" i="1"/>
  <c r="F3" i="1"/>
  <c r="F50" i="1"/>
  <c r="F14" i="1"/>
  <c r="F61" i="1"/>
  <c r="F49" i="1"/>
  <c r="F37" i="1"/>
  <c r="F25" i="1"/>
  <c r="F13" i="1"/>
  <c r="F38" i="1"/>
  <c r="F60" i="1"/>
  <c r="F48" i="1"/>
  <c r="F36" i="1"/>
  <c r="F24" i="1"/>
  <c r="F12" i="1"/>
  <c r="F59" i="1"/>
  <c r="F47" i="1"/>
  <c r="F35" i="1"/>
  <c r="F23" i="1"/>
  <c r="F58" i="1"/>
  <c r="F46" i="1"/>
  <c r="F34" i="1"/>
  <c r="F22" i="1"/>
  <c r="F10" i="1"/>
  <c r="F57" i="1"/>
  <c r="F45" i="1"/>
  <c r="F33" i="1"/>
  <c r="F21" i="1"/>
  <c r="F9" i="1"/>
  <c r="F56" i="1"/>
  <c r="F44" i="1"/>
  <c r="F32" i="1"/>
  <c r="F20" i="1"/>
  <c r="F8" i="1"/>
  <c r="F55" i="1"/>
  <c r="F43" i="1"/>
  <c r="F31" i="1"/>
  <c r="F19" i="1"/>
  <c r="F7" i="1"/>
  <c r="F54" i="1"/>
  <c r="F42" i="1"/>
  <c r="F30" i="1"/>
  <c r="F18" i="1"/>
  <c r="F6" i="1"/>
  <c r="F53" i="1"/>
  <c r="F41" i="1"/>
  <c r="F29" i="1"/>
  <c r="F17" i="1"/>
  <c r="F5" i="1"/>
  <c r="F52" i="1"/>
  <c r="F40" i="1"/>
  <c r="F28" i="1"/>
  <c r="F16" i="1"/>
  <c r="F4" i="1"/>
  <c r="F51" i="1"/>
  <c r="F39" i="1"/>
  <c r="F27" i="1"/>
  <c r="F15" i="1"/>
  <c r="E3" i="1" l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44" i="1"/>
  <c r="G44" i="1" s="1"/>
  <c r="E45" i="1"/>
  <c r="G45" i="1" s="1"/>
  <c r="E46" i="1"/>
  <c r="G46" i="1" s="1"/>
  <c r="E47" i="1"/>
  <c r="G47" i="1" s="1"/>
  <c r="E48" i="1"/>
  <c r="G48" i="1" s="1"/>
  <c r="E49" i="1"/>
  <c r="G49" i="1" s="1"/>
  <c r="E50" i="1"/>
  <c r="G50" i="1" s="1"/>
  <c r="E51" i="1"/>
  <c r="G51" i="1" s="1"/>
  <c r="E52" i="1"/>
  <c r="G52" i="1" s="1"/>
  <c r="E53" i="1"/>
  <c r="G53" i="1" s="1"/>
  <c r="E54" i="1"/>
  <c r="G54" i="1" s="1"/>
  <c r="E55" i="1"/>
  <c r="G55" i="1" s="1"/>
  <c r="E56" i="1"/>
  <c r="G56" i="1" s="1"/>
  <c r="E57" i="1"/>
  <c r="G57" i="1" s="1"/>
  <c r="E58" i="1"/>
  <c r="G58" i="1" s="1"/>
  <c r="E59" i="1"/>
  <c r="G59" i="1" s="1"/>
  <c r="E60" i="1"/>
  <c r="G60" i="1" s="1"/>
  <c r="E61" i="1"/>
  <c r="G61" i="1" s="1"/>
  <c r="E2" i="1"/>
  <c r="G2" i="1" s="1"/>
  <c r="H7" i="1" l="1"/>
  <c r="I7" i="1"/>
  <c r="H54" i="1"/>
  <c r="I54" i="1"/>
  <c r="H42" i="1"/>
  <c r="I42" i="1"/>
  <c r="I30" i="1"/>
  <c r="H30" i="1"/>
  <c r="I18" i="1"/>
  <c r="H18" i="1"/>
  <c r="I6" i="1"/>
  <c r="H6" i="1"/>
  <c r="H43" i="1"/>
  <c r="I43" i="1"/>
  <c r="H29" i="1"/>
  <c r="I29" i="1"/>
  <c r="H17" i="1"/>
  <c r="I17" i="1"/>
  <c r="H5" i="1"/>
  <c r="I5" i="1"/>
  <c r="I52" i="1"/>
  <c r="H52" i="1"/>
  <c r="H40" i="1"/>
  <c r="I40" i="1"/>
  <c r="H28" i="1"/>
  <c r="I28" i="1"/>
  <c r="H16" i="1"/>
  <c r="I16" i="1"/>
  <c r="H4" i="1"/>
  <c r="I4" i="1"/>
  <c r="H39" i="1"/>
  <c r="I39" i="1"/>
  <c r="H27" i="1"/>
  <c r="I27" i="1"/>
  <c r="H3" i="1"/>
  <c r="I3" i="1"/>
  <c r="I31" i="1"/>
  <c r="H31" i="1"/>
  <c r="I15" i="1"/>
  <c r="H15" i="1"/>
  <c r="I2" i="1"/>
  <c r="H2" i="1"/>
  <c r="I50" i="1"/>
  <c r="H50" i="1"/>
  <c r="H38" i="1"/>
  <c r="I38" i="1"/>
  <c r="H26" i="1"/>
  <c r="I26" i="1"/>
  <c r="I14" i="1"/>
  <c r="H14" i="1"/>
  <c r="I41" i="1"/>
  <c r="H41" i="1"/>
  <c r="I61" i="1"/>
  <c r="H61" i="1"/>
  <c r="H49" i="1"/>
  <c r="I49" i="1"/>
  <c r="H37" i="1"/>
  <c r="I37" i="1"/>
  <c r="H25" i="1"/>
  <c r="I25" i="1"/>
  <c r="H13" i="1"/>
  <c r="I13" i="1"/>
  <c r="I53" i="1"/>
  <c r="H53" i="1"/>
  <c r="H51" i="1"/>
  <c r="I51" i="1"/>
  <c r="I60" i="1"/>
  <c r="H60" i="1"/>
  <c r="H48" i="1"/>
  <c r="I48" i="1"/>
  <c r="I36" i="1"/>
  <c r="H36" i="1"/>
  <c r="H24" i="1"/>
  <c r="I24" i="1"/>
  <c r="I12" i="1"/>
  <c r="H12" i="1"/>
  <c r="I59" i="1"/>
  <c r="H59" i="1"/>
  <c r="I47" i="1"/>
  <c r="H47" i="1"/>
  <c r="I35" i="1"/>
  <c r="H35" i="1"/>
  <c r="H23" i="1"/>
  <c r="I23" i="1"/>
  <c r="H11" i="1"/>
  <c r="I11" i="1"/>
  <c r="H19" i="1"/>
  <c r="I19" i="1"/>
  <c r="H34" i="1"/>
  <c r="I34" i="1"/>
  <c r="H22" i="1"/>
  <c r="I22" i="1"/>
  <c r="I10" i="1"/>
  <c r="H10" i="1"/>
  <c r="H55" i="1"/>
  <c r="I55" i="1"/>
  <c r="H46" i="1"/>
  <c r="I46" i="1"/>
  <c r="H57" i="1"/>
  <c r="I57" i="1"/>
  <c r="H45" i="1"/>
  <c r="I45" i="1"/>
  <c r="I33" i="1"/>
  <c r="H33" i="1"/>
  <c r="H21" i="1"/>
  <c r="I21" i="1"/>
  <c r="I9" i="1"/>
  <c r="H9" i="1"/>
  <c r="I58" i="1"/>
  <c r="H58" i="1"/>
  <c r="H56" i="1"/>
  <c r="I56" i="1"/>
  <c r="H44" i="1"/>
  <c r="I44" i="1"/>
  <c r="I32" i="1"/>
  <c r="H32" i="1"/>
  <c r="I20" i="1"/>
  <c r="H20" i="1"/>
  <c r="H8" i="1"/>
  <c r="I8" i="1"/>
</calcChain>
</file>

<file path=xl/sharedStrings.xml><?xml version="1.0" encoding="utf-8"?>
<sst xmlns="http://schemas.openxmlformats.org/spreadsheetml/2006/main" count="64" uniqueCount="64">
  <si>
    <t>NY STATE</t>
  </si>
  <si>
    <t>MCTD</t>
  </si>
  <si>
    <t>ALBANY</t>
  </si>
  <si>
    <t>ALLEGANY</t>
  </si>
  <si>
    <t>BROOME</t>
  </si>
  <si>
    <t>CATTARAUGUS</t>
  </si>
  <si>
    <t>CAYUGA</t>
  </si>
  <si>
    <t>CHAUTAUQUA</t>
  </si>
  <si>
    <t>CHEMUNG</t>
  </si>
  <si>
    <t>CHENANGO</t>
  </si>
  <si>
    <t>CLINTON</t>
  </si>
  <si>
    <t>COLUMBIA</t>
  </si>
  <si>
    <t>CORTLAND</t>
  </si>
  <si>
    <t>DELAWARE</t>
  </si>
  <si>
    <t>DUTCHESS</t>
  </si>
  <si>
    <t>ERIE</t>
  </si>
  <si>
    <t>ESSEX</t>
  </si>
  <si>
    <t>FRANKLIN</t>
  </si>
  <si>
    <t>FULTON</t>
  </si>
  <si>
    <t>GENESEE</t>
  </si>
  <si>
    <t>GREENE</t>
  </si>
  <si>
    <t>HAMILTON</t>
  </si>
  <si>
    <t>HERKIMER</t>
  </si>
  <si>
    <t>JEFFERSON</t>
  </si>
  <si>
    <t>LEWIS</t>
  </si>
  <si>
    <t>LIVINGSTON</t>
  </si>
  <si>
    <t>MADISON</t>
  </si>
  <si>
    <t>MONROE</t>
  </si>
  <si>
    <t>MONTGOMERY</t>
  </si>
  <si>
    <t>NASSAU</t>
  </si>
  <si>
    <t>NIAGARA</t>
  </si>
  <si>
    <t>NY CITY</t>
  </si>
  <si>
    <t>ONEIDA</t>
  </si>
  <si>
    <t>ONONDAGA</t>
  </si>
  <si>
    <t>ONTARIO</t>
  </si>
  <si>
    <t>ORANGE</t>
  </si>
  <si>
    <t>ORLEANS</t>
  </si>
  <si>
    <t>OSWEGO</t>
  </si>
  <si>
    <t>OTSEGO</t>
  </si>
  <si>
    <t>PUTNAM</t>
  </si>
  <si>
    <t>RENSSELAER</t>
  </si>
  <si>
    <t>ROCKLAND</t>
  </si>
  <si>
    <t>SARATOGA</t>
  </si>
  <si>
    <t>SCHENECTADY</t>
  </si>
  <si>
    <t>SCHOHARIE</t>
  </si>
  <si>
    <t>SCHUYLER</t>
  </si>
  <si>
    <t>SENECA</t>
  </si>
  <si>
    <t>ST LAWRENCE</t>
  </si>
  <si>
    <t>STEUBEN</t>
  </si>
  <si>
    <t>SUFFOLK</t>
  </si>
  <si>
    <t>SULLIVAN</t>
  </si>
  <si>
    <t>TIOGA</t>
  </si>
  <si>
    <t>TOMPKINS</t>
  </si>
  <si>
    <t>ULSTER</t>
  </si>
  <si>
    <t>WARREN</t>
  </si>
  <si>
    <t>WASHINGTON</t>
  </si>
  <si>
    <t>WAYNE</t>
  </si>
  <si>
    <t>WESTCHESTER</t>
  </si>
  <si>
    <t>WYOMING</t>
  </si>
  <si>
    <t>YATES</t>
  </si>
  <si>
    <t>sales/purch</t>
  </si>
  <si>
    <t>tax</t>
  </si>
  <si>
    <t>distrib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</si>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</sst>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3" fontId="0" fillId="0" borderId="0" xfId="0" applyNumberFormat="1"/>
    <xf numFmtId="43" fontId="0" fillId="0" borderId="0" xfId="1" applyFont="1"/>
    <xf numFmtId="169" fontId="0" fillId="0" borderId="0" xfId="1" applyNumberFormat="1" applyFont="1"/>
    <xf numFmtId="43" fontId="0" fillId="0" borderId="0" xfId="0" applyNumberFormat="1"/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aj/Documents/Clarkson/06%20Spring%202021/Final%20project/data%20sets/tax_rates_st10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aj/Documents/Clarkson/06%20Spring%202021/Final%20project/data%20sets/working_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_rates_st101"/>
    </sheetNames>
    <sheetDataSet>
      <sheetData sheetId="0">
        <row r="1">
          <cell r="A1" t="str">
            <v>Jurisdiction</v>
          </cell>
          <cell r="G1" t="str">
            <v>Local_non_mctd</v>
          </cell>
        </row>
        <row r="2">
          <cell r="A2" t="str">
            <v>Albany</v>
          </cell>
          <cell r="G2">
            <v>0.04</v>
          </cell>
        </row>
        <row r="3">
          <cell r="A3" t="str">
            <v>Allegany</v>
          </cell>
          <cell r="G3">
            <v>4.4999999999999998E-2</v>
          </cell>
        </row>
        <row r="4">
          <cell r="A4" t="str">
            <v>Broome</v>
          </cell>
          <cell r="G4">
            <v>0.04</v>
          </cell>
        </row>
        <row r="5">
          <cell r="A5" t="str">
            <v>Cattaraugus</v>
          </cell>
          <cell r="G5">
            <v>0.04</v>
          </cell>
        </row>
        <row r="6">
          <cell r="A6" t="str">
            <v>Olean</v>
          </cell>
          <cell r="G6">
            <v>0.04</v>
          </cell>
        </row>
        <row r="7">
          <cell r="A7" t="str">
            <v>Salamanca</v>
          </cell>
          <cell r="G7">
            <v>0.04</v>
          </cell>
        </row>
        <row r="8">
          <cell r="A8" t="str">
            <v>Cayuga</v>
          </cell>
          <cell r="G8">
            <v>0.04</v>
          </cell>
        </row>
        <row r="9">
          <cell r="A9" t="str">
            <v>Auburn</v>
          </cell>
          <cell r="G9">
            <v>0.04</v>
          </cell>
        </row>
        <row r="10">
          <cell r="A10" t="str">
            <v>Chautauqua</v>
          </cell>
          <cell r="G10">
            <v>0.04</v>
          </cell>
        </row>
        <row r="11">
          <cell r="A11" t="str">
            <v>Chemung</v>
          </cell>
          <cell r="G11">
            <v>0.04</v>
          </cell>
        </row>
        <row r="12">
          <cell r="A12" t="str">
            <v>Chenango</v>
          </cell>
          <cell r="G12">
            <v>0.04</v>
          </cell>
        </row>
        <row r="13">
          <cell r="A13" t="str">
            <v>Norwich</v>
          </cell>
          <cell r="G13">
            <v>0.04</v>
          </cell>
        </row>
        <row r="14">
          <cell r="A14" t="str">
            <v>Clinton</v>
          </cell>
          <cell r="G14">
            <v>0.04</v>
          </cell>
        </row>
        <row r="15">
          <cell r="A15" t="str">
            <v>Columbia</v>
          </cell>
          <cell r="G15">
            <v>0.04</v>
          </cell>
        </row>
        <row r="16">
          <cell r="A16" t="str">
            <v>Cortland</v>
          </cell>
          <cell r="G16">
            <v>0.04</v>
          </cell>
        </row>
        <row r="17">
          <cell r="A17" t="str">
            <v>Delaware</v>
          </cell>
          <cell r="G17">
            <v>0.04</v>
          </cell>
        </row>
        <row r="18">
          <cell r="A18" t="str">
            <v>Dutchess</v>
          </cell>
          <cell r="G18">
            <v>3.7500000000000006E-2</v>
          </cell>
        </row>
        <row r="19">
          <cell r="A19" t="str">
            <v>Erie</v>
          </cell>
          <cell r="G19">
            <v>4.7500000000000001E-2</v>
          </cell>
        </row>
        <row r="20">
          <cell r="A20" t="str">
            <v>Essex</v>
          </cell>
          <cell r="G20">
            <v>0.04</v>
          </cell>
        </row>
        <row r="21">
          <cell r="A21" t="str">
            <v>Franklin</v>
          </cell>
          <cell r="G21">
            <v>0.04</v>
          </cell>
        </row>
        <row r="22">
          <cell r="A22" t="str">
            <v>Fulton</v>
          </cell>
          <cell r="G22">
            <v>0.04</v>
          </cell>
        </row>
        <row r="23">
          <cell r="A23" t="str">
            <v>Gloversville</v>
          </cell>
          <cell r="G23">
            <v>0.04</v>
          </cell>
        </row>
        <row r="24">
          <cell r="A24" t="str">
            <v>Johnstown</v>
          </cell>
          <cell r="G24">
            <v>0.04</v>
          </cell>
        </row>
        <row r="25">
          <cell r="A25" t="str">
            <v>Genesee</v>
          </cell>
          <cell r="G25">
            <v>0.04</v>
          </cell>
        </row>
        <row r="26">
          <cell r="A26" t="str">
            <v>Greene</v>
          </cell>
          <cell r="G26">
            <v>0.04</v>
          </cell>
        </row>
        <row r="27">
          <cell r="A27" t="str">
            <v>Hamilton</v>
          </cell>
          <cell r="G27">
            <v>0.04</v>
          </cell>
        </row>
        <row r="28">
          <cell r="A28" t="str">
            <v>Herkimer</v>
          </cell>
          <cell r="G28">
            <v>4.2500000000000003E-2</v>
          </cell>
        </row>
        <row r="29">
          <cell r="A29" t="str">
            <v>Jefferson</v>
          </cell>
          <cell r="G29">
            <v>0.04</v>
          </cell>
        </row>
        <row r="30">
          <cell r="A30" t="str">
            <v>Lewis</v>
          </cell>
          <cell r="G30">
            <v>0.04</v>
          </cell>
        </row>
        <row r="31">
          <cell r="A31" t="str">
            <v>Livingston</v>
          </cell>
          <cell r="G31">
            <v>0.04</v>
          </cell>
        </row>
        <row r="32">
          <cell r="A32" t="str">
            <v>Madison</v>
          </cell>
          <cell r="G32">
            <v>0.04</v>
          </cell>
        </row>
        <row r="33">
          <cell r="A33" t="str">
            <v>Oneida</v>
          </cell>
          <cell r="G33">
            <v>0.04</v>
          </cell>
        </row>
        <row r="34">
          <cell r="A34" t="str">
            <v>MCTD</v>
          </cell>
          <cell r="G34">
            <v>3.7499999999999999E-3</v>
          </cell>
        </row>
        <row r="35">
          <cell r="A35" t="str">
            <v>Monroe</v>
          </cell>
          <cell r="G35">
            <v>0.04</v>
          </cell>
        </row>
        <row r="36">
          <cell r="A36" t="str">
            <v>Montgomery</v>
          </cell>
          <cell r="G36">
            <v>0.04</v>
          </cell>
        </row>
        <row r="37">
          <cell r="A37" t="str">
            <v>Nassau</v>
          </cell>
          <cell r="G37">
            <v>4.2499999999999996E-2</v>
          </cell>
        </row>
        <row r="38">
          <cell r="A38" t="str">
            <v>Niagara</v>
          </cell>
          <cell r="G38">
            <v>0.04</v>
          </cell>
        </row>
        <row r="39">
          <cell r="A39" t="str">
            <v>NY City</v>
          </cell>
          <cell r="G39">
            <v>4.4999999999999998E-2</v>
          </cell>
        </row>
        <row r="40">
          <cell r="A40" t="str">
            <v>NYC Local</v>
          </cell>
          <cell r="G40">
            <v>4.4999999999999998E-2</v>
          </cell>
        </row>
        <row r="41">
          <cell r="A41" t="str">
            <v>NY State</v>
          </cell>
          <cell r="G41">
            <v>0.04</v>
          </cell>
        </row>
        <row r="42">
          <cell r="A42" t="str">
            <v>Oneida</v>
          </cell>
          <cell r="G42">
            <v>4.7500000000000001E-2</v>
          </cell>
        </row>
        <row r="43">
          <cell r="A43" t="str">
            <v>Rome</v>
          </cell>
          <cell r="G43">
            <v>4.7500000000000001E-2</v>
          </cell>
        </row>
        <row r="44">
          <cell r="A44" t="str">
            <v>Utica</v>
          </cell>
          <cell r="G44">
            <v>4.7500000000000001E-2</v>
          </cell>
        </row>
        <row r="45">
          <cell r="A45" t="str">
            <v>Onondaga</v>
          </cell>
          <cell r="G45">
            <v>0.04</v>
          </cell>
        </row>
        <row r="46">
          <cell r="A46" t="str">
            <v>Ontario</v>
          </cell>
          <cell r="G46">
            <v>3.5000000000000003E-2</v>
          </cell>
        </row>
        <row r="47">
          <cell r="A47" t="str">
            <v>Orange</v>
          </cell>
          <cell r="G47">
            <v>3.7500000000000006E-2</v>
          </cell>
        </row>
        <row r="48">
          <cell r="A48" t="str">
            <v>Orleans</v>
          </cell>
          <cell r="G48">
            <v>0.04</v>
          </cell>
        </row>
        <row r="49">
          <cell r="A49" t="str">
            <v>Oswego</v>
          </cell>
          <cell r="G49">
            <v>0.04</v>
          </cell>
        </row>
        <row r="50">
          <cell r="A50" t="str">
            <v>Oswego</v>
          </cell>
          <cell r="G50">
            <v>0.04</v>
          </cell>
        </row>
        <row r="51">
          <cell r="A51" t="str">
            <v>Otsego</v>
          </cell>
          <cell r="G51">
            <v>0.04</v>
          </cell>
        </row>
        <row r="52">
          <cell r="A52" t="str">
            <v>Putnam</v>
          </cell>
          <cell r="G52">
            <v>3.9999999999999994E-2</v>
          </cell>
        </row>
        <row r="53">
          <cell r="A53" t="str">
            <v>Rensselaer</v>
          </cell>
          <cell r="G53">
            <v>0.04</v>
          </cell>
        </row>
        <row r="54">
          <cell r="A54" t="str">
            <v>Rockland</v>
          </cell>
          <cell r="G54">
            <v>3.9999999999999994E-2</v>
          </cell>
        </row>
        <row r="55">
          <cell r="A55" t="str">
            <v>Saratoga</v>
          </cell>
          <cell r="G55">
            <v>0.03</v>
          </cell>
        </row>
        <row r="56">
          <cell r="A56" t="str">
            <v>Saratoga Springs</v>
          </cell>
          <cell r="G56">
            <v>0.03</v>
          </cell>
        </row>
        <row r="57">
          <cell r="A57" t="str">
            <v>Schenectady</v>
          </cell>
          <cell r="G57">
            <v>0.04</v>
          </cell>
        </row>
        <row r="58">
          <cell r="A58" t="str">
            <v>Schoharie</v>
          </cell>
          <cell r="G58">
            <v>0.04</v>
          </cell>
        </row>
        <row r="59">
          <cell r="A59" t="str">
            <v>Schuyler</v>
          </cell>
          <cell r="G59">
            <v>0.04</v>
          </cell>
        </row>
        <row r="60">
          <cell r="A60" t="str">
            <v>Seneca</v>
          </cell>
          <cell r="G60">
            <v>0.04</v>
          </cell>
        </row>
        <row r="61">
          <cell r="A61" t="str">
            <v>St Lawrence</v>
          </cell>
          <cell r="G61">
            <v>0.04</v>
          </cell>
        </row>
        <row r="62">
          <cell r="A62" t="str">
            <v>St. Lawrence</v>
          </cell>
          <cell r="G62">
            <v>0.04</v>
          </cell>
        </row>
        <row r="63">
          <cell r="A63" t="str">
            <v>Steuben</v>
          </cell>
          <cell r="G63">
            <v>0.04</v>
          </cell>
        </row>
        <row r="64">
          <cell r="A64" t="str">
            <v>Suffolk</v>
          </cell>
          <cell r="G64">
            <v>4.2499999999999996E-2</v>
          </cell>
        </row>
        <row r="65">
          <cell r="A65" t="str">
            <v>Sullivan</v>
          </cell>
          <cell r="G65">
            <v>0.04</v>
          </cell>
        </row>
        <row r="66">
          <cell r="A66" t="str">
            <v>Tioga</v>
          </cell>
          <cell r="G66">
            <v>0.04</v>
          </cell>
        </row>
        <row r="67">
          <cell r="A67" t="str">
            <v>Tompkins</v>
          </cell>
          <cell r="G67">
            <v>0.04</v>
          </cell>
        </row>
        <row r="68">
          <cell r="A68" t="str">
            <v>Ithaca</v>
          </cell>
          <cell r="G68">
            <v>0.04</v>
          </cell>
        </row>
        <row r="69">
          <cell r="A69" t="str">
            <v>Ulster</v>
          </cell>
          <cell r="G69">
            <v>0.04</v>
          </cell>
        </row>
        <row r="70">
          <cell r="A70" t="str">
            <v>Warren</v>
          </cell>
          <cell r="G70">
            <v>0.03</v>
          </cell>
        </row>
        <row r="71">
          <cell r="A71" t="str">
            <v>Glens Falls</v>
          </cell>
          <cell r="G71">
            <v>0.03</v>
          </cell>
        </row>
        <row r="72">
          <cell r="A72" t="str">
            <v>Washington</v>
          </cell>
          <cell r="G72">
            <v>0.03</v>
          </cell>
        </row>
        <row r="73">
          <cell r="A73" t="str">
            <v>Wayne</v>
          </cell>
          <cell r="G73">
            <v>0.04</v>
          </cell>
        </row>
        <row r="74">
          <cell r="A74" t="str">
            <v>Westchester</v>
          </cell>
          <cell r="G74">
            <v>3.9999999999999994E-2</v>
          </cell>
        </row>
        <row r="75">
          <cell r="A75" t="str">
            <v>Mount Vernon</v>
          </cell>
          <cell r="G75">
            <v>3.9999999999999994E-2</v>
          </cell>
        </row>
        <row r="76">
          <cell r="A76" t="str">
            <v>New Rochelle</v>
          </cell>
          <cell r="G76">
            <v>3.9999999999999994E-2</v>
          </cell>
        </row>
        <row r="77">
          <cell r="A77" t="str">
            <v>White Plains</v>
          </cell>
          <cell r="G77">
            <v>3.9999999999999994E-2</v>
          </cell>
        </row>
        <row r="78">
          <cell r="A78" t="str">
            <v>Yonkers</v>
          </cell>
          <cell r="G78">
            <v>4.4999999999999998E-2</v>
          </cell>
        </row>
        <row r="79">
          <cell r="A79" t="str">
            <v>Wyoming</v>
          </cell>
          <cell r="G79">
            <v>0.04</v>
          </cell>
        </row>
        <row r="80">
          <cell r="A80" t="str">
            <v>Yates</v>
          </cell>
          <cell r="G80">
            <v>0.04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Sheet2"/>
      <sheetName val="Sheet4"/>
    </sheetNames>
    <sheetDataSet>
      <sheetData sheetId="0"/>
      <sheetData sheetId="1"/>
      <sheetData sheetId="2"/>
      <sheetData sheetId="3">
        <row r="1">
          <cell r="C1" t="str">
            <v>Dist</v>
          </cell>
        </row>
        <row r="2">
          <cell r="B2" t="str">
            <v>Jefferson</v>
          </cell>
          <cell r="C2">
            <v>996100</v>
          </cell>
        </row>
        <row r="3">
          <cell r="B3" t="str">
            <v>Cayuga</v>
          </cell>
          <cell r="C3">
            <v>9825652</v>
          </cell>
        </row>
        <row r="4">
          <cell r="B4" t="str">
            <v>Rensselaer</v>
          </cell>
          <cell r="C4">
            <v>95550571</v>
          </cell>
        </row>
        <row r="5">
          <cell r="B5" t="str">
            <v>Westchester</v>
          </cell>
          <cell r="C5">
            <v>939573</v>
          </cell>
        </row>
        <row r="6">
          <cell r="B6" t="str">
            <v>Ontario</v>
          </cell>
          <cell r="C6">
            <v>89812399</v>
          </cell>
        </row>
        <row r="7">
          <cell r="B7" t="str">
            <v>Erie</v>
          </cell>
          <cell r="C7">
            <v>836394566</v>
          </cell>
        </row>
        <row r="8">
          <cell r="B8" t="str">
            <v>NY City</v>
          </cell>
          <cell r="C8">
            <v>8344340629</v>
          </cell>
        </row>
        <row r="9">
          <cell r="B9" t="str">
            <v>Oswego</v>
          </cell>
          <cell r="C9">
            <v>816</v>
          </cell>
        </row>
        <row r="10">
          <cell r="B10" t="str">
            <v>Niagara</v>
          </cell>
          <cell r="C10">
            <v>8152812</v>
          </cell>
        </row>
        <row r="11">
          <cell r="B11" t="str">
            <v>Oneida</v>
          </cell>
          <cell r="C11">
            <v>8126701</v>
          </cell>
        </row>
        <row r="12">
          <cell r="B12" t="str">
            <v>Jefferson</v>
          </cell>
          <cell r="C12">
            <v>80617718</v>
          </cell>
        </row>
        <row r="13">
          <cell r="B13" t="str">
            <v>Westchester</v>
          </cell>
          <cell r="C13">
            <v>773108</v>
          </cell>
        </row>
        <row r="14">
          <cell r="B14" t="str">
            <v>Chautauqua</v>
          </cell>
          <cell r="C14">
            <v>71619758</v>
          </cell>
        </row>
        <row r="15">
          <cell r="B15" t="str">
            <v>Cattaraugus</v>
          </cell>
          <cell r="C15">
            <v>686702</v>
          </cell>
        </row>
        <row r="16">
          <cell r="B16" t="str">
            <v>Putnam</v>
          </cell>
          <cell r="C16">
            <v>67269965</v>
          </cell>
        </row>
        <row r="17">
          <cell r="B17" t="str">
            <v>Genesee</v>
          </cell>
          <cell r="C17">
            <v>669697</v>
          </cell>
        </row>
        <row r="18">
          <cell r="B18" t="str">
            <v>Westchester</v>
          </cell>
          <cell r="C18">
            <v>66265710</v>
          </cell>
        </row>
        <row r="19">
          <cell r="B19" t="str">
            <v>Westchester</v>
          </cell>
          <cell r="C19">
            <v>649251752</v>
          </cell>
        </row>
        <row r="20">
          <cell r="B20" t="str">
            <v>Chemung</v>
          </cell>
          <cell r="C20">
            <v>63223017</v>
          </cell>
        </row>
        <row r="21">
          <cell r="B21" t="str">
            <v>St Lawrence</v>
          </cell>
          <cell r="C21">
            <v>62914230</v>
          </cell>
        </row>
        <row r="22">
          <cell r="B22" t="str">
            <v>Columbia</v>
          </cell>
          <cell r="C22">
            <v>607739</v>
          </cell>
        </row>
        <row r="23">
          <cell r="B23" t="str">
            <v>Clinton</v>
          </cell>
          <cell r="C23">
            <v>60479199</v>
          </cell>
        </row>
        <row r="24">
          <cell r="B24" t="str">
            <v>Steuben</v>
          </cell>
          <cell r="C24">
            <v>60170344</v>
          </cell>
        </row>
        <row r="25">
          <cell r="B25" t="str">
            <v>Tompkins</v>
          </cell>
          <cell r="C25">
            <v>57490186</v>
          </cell>
        </row>
        <row r="26">
          <cell r="B26" t="str">
            <v>Warren</v>
          </cell>
          <cell r="C26">
            <v>56634121</v>
          </cell>
        </row>
        <row r="27">
          <cell r="B27" t="str">
            <v>Fulton</v>
          </cell>
          <cell r="C27">
            <v>557260</v>
          </cell>
        </row>
        <row r="28">
          <cell r="B28" t="str">
            <v>Ontario</v>
          </cell>
          <cell r="C28">
            <v>55</v>
          </cell>
        </row>
        <row r="29">
          <cell r="B29" t="str">
            <v>Albany</v>
          </cell>
          <cell r="C29">
            <v>547927</v>
          </cell>
        </row>
        <row r="30">
          <cell r="B30" t="str">
            <v>Oneida</v>
          </cell>
          <cell r="C30">
            <v>539</v>
          </cell>
        </row>
        <row r="31">
          <cell r="B31" t="str">
            <v>Erie</v>
          </cell>
          <cell r="C31">
            <v>533173</v>
          </cell>
        </row>
        <row r="32">
          <cell r="B32" t="str">
            <v>Westchester</v>
          </cell>
          <cell r="C32">
            <v>53249549</v>
          </cell>
        </row>
        <row r="33">
          <cell r="B33" t="str">
            <v>Monroe</v>
          </cell>
          <cell r="C33">
            <v>531285254</v>
          </cell>
        </row>
        <row r="34">
          <cell r="B34" t="str">
            <v>NY City</v>
          </cell>
          <cell r="C34">
            <v>52271408</v>
          </cell>
        </row>
        <row r="35">
          <cell r="B35" t="str">
            <v>Madison</v>
          </cell>
          <cell r="C35">
            <v>4870151</v>
          </cell>
        </row>
        <row r="36">
          <cell r="B36" t="str">
            <v>Wayne</v>
          </cell>
          <cell r="C36">
            <v>48630921</v>
          </cell>
        </row>
        <row r="37">
          <cell r="B37" t="str">
            <v>Oswego</v>
          </cell>
          <cell r="C37">
            <v>48165864</v>
          </cell>
        </row>
        <row r="38">
          <cell r="B38" t="str">
            <v>Sullivan</v>
          </cell>
          <cell r="C38">
            <v>48069082</v>
          </cell>
        </row>
        <row r="39">
          <cell r="B39" t="str">
            <v>Columbia</v>
          </cell>
          <cell r="C39">
            <v>45393059</v>
          </cell>
        </row>
        <row r="40">
          <cell r="B40" t="str">
            <v>Fulton</v>
          </cell>
          <cell r="C40">
            <v>449404</v>
          </cell>
        </row>
        <row r="41">
          <cell r="B41" t="str">
            <v>Cattaraugus</v>
          </cell>
          <cell r="C41">
            <v>4400768</v>
          </cell>
        </row>
        <row r="42">
          <cell r="B42" t="str">
            <v>Hamilton</v>
          </cell>
          <cell r="C42">
            <v>4356230</v>
          </cell>
        </row>
        <row r="43">
          <cell r="B43" t="str">
            <v>Genesee</v>
          </cell>
          <cell r="C43">
            <v>42780502</v>
          </cell>
        </row>
        <row r="44">
          <cell r="B44" t="str">
            <v>Fulton</v>
          </cell>
          <cell r="C44">
            <v>4204170</v>
          </cell>
        </row>
        <row r="45">
          <cell r="B45" t="str">
            <v>Albany</v>
          </cell>
          <cell r="C45">
            <v>4129193</v>
          </cell>
        </row>
        <row r="46">
          <cell r="B46" t="str">
            <v>Otsego</v>
          </cell>
          <cell r="C46">
            <v>40773768</v>
          </cell>
        </row>
        <row r="47">
          <cell r="B47" t="str">
            <v>Cattaraugus</v>
          </cell>
          <cell r="C47">
            <v>40650597</v>
          </cell>
        </row>
        <row r="48">
          <cell r="B48" t="str">
            <v>Fulton</v>
          </cell>
          <cell r="C48">
            <v>3952507</v>
          </cell>
        </row>
        <row r="49">
          <cell r="B49" t="str">
            <v>Cayuga</v>
          </cell>
          <cell r="C49">
            <v>38458949</v>
          </cell>
        </row>
        <row r="50">
          <cell r="B50" t="str">
            <v>Rensselaer</v>
          </cell>
          <cell r="C50">
            <v>375247</v>
          </cell>
        </row>
        <row r="51">
          <cell r="B51" t="str">
            <v>Onondaga</v>
          </cell>
          <cell r="C51">
            <v>373779992</v>
          </cell>
        </row>
        <row r="52">
          <cell r="B52" t="str">
            <v>Orange</v>
          </cell>
          <cell r="C52">
            <v>358861</v>
          </cell>
        </row>
        <row r="53">
          <cell r="B53" t="str">
            <v>Livingston</v>
          </cell>
          <cell r="C53">
            <v>35850617</v>
          </cell>
        </row>
        <row r="54">
          <cell r="B54" t="str">
            <v>Westchester</v>
          </cell>
          <cell r="C54">
            <v>3572883</v>
          </cell>
        </row>
        <row r="55">
          <cell r="B55" t="str">
            <v>Warren</v>
          </cell>
          <cell r="C55">
            <v>3558635</v>
          </cell>
        </row>
        <row r="56">
          <cell r="B56" t="str">
            <v>Greene</v>
          </cell>
          <cell r="C56">
            <v>35065007</v>
          </cell>
        </row>
        <row r="57">
          <cell r="B57" t="str">
            <v>St Lawrence</v>
          </cell>
          <cell r="C57">
            <v>350283</v>
          </cell>
        </row>
        <row r="58">
          <cell r="B58" t="str">
            <v>Herkimer</v>
          </cell>
          <cell r="C58">
            <v>34382256</v>
          </cell>
        </row>
        <row r="59">
          <cell r="B59" t="str">
            <v>Albany</v>
          </cell>
          <cell r="C59">
            <v>338060</v>
          </cell>
        </row>
        <row r="60">
          <cell r="B60" t="str">
            <v>Montgomery</v>
          </cell>
          <cell r="C60">
            <v>33244786</v>
          </cell>
        </row>
        <row r="61">
          <cell r="B61" t="str">
            <v>Westchester</v>
          </cell>
          <cell r="C61">
            <v>33220791</v>
          </cell>
        </row>
        <row r="62">
          <cell r="B62" t="str">
            <v>Essex</v>
          </cell>
          <cell r="C62">
            <v>32117401</v>
          </cell>
        </row>
        <row r="63">
          <cell r="B63" t="str">
            <v>Westchester</v>
          </cell>
          <cell r="C63">
            <v>31463991</v>
          </cell>
        </row>
        <row r="64">
          <cell r="B64" t="str">
            <v>Cortland</v>
          </cell>
          <cell r="C64">
            <v>31451008</v>
          </cell>
        </row>
        <row r="65">
          <cell r="B65" t="str">
            <v>Steuben</v>
          </cell>
          <cell r="C65">
            <v>3108</v>
          </cell>
        </row>
        <row r="66">
          <cell r="B66" t="str">
            <v>Madison</v>
          </cell>
          <cell r="C66">
            <v>30872086</v>
          </cell>
        </row>
        <row r="67">
          <cell r="B67" t="str">
            <v>Orange</v>
          </cell>
          <cell r="C67">
            <v>303205237</v>
          </cell>
        </row>
        <row r="68">
          <cell r="B68" t="str">
            <v>Westchester</v>
          </cell>
          <cell r="C68">
            <v>3026766</v>
          </cell>
        </row>
        <row r="69">
          <cell r="B69" t="str">
            <v>Steuben</v>
          </cell>
          <cell r="C69">
            <v>296215</v>
          </cell>
        </row>
        <row r="70">
          <cell r="B70" t="str">
            <v>Albany</v>
          </cell>
          <cell r="C70">
            <v>288115767</v>
          </cell>
        </row>
        <row r="71">
          <cell r="B71" t="str">
            <v>Ontario</v>
          </cell>
          <cell r="C71">
            <v>2869</v>
          </cell>
        </row>
        <row r="72">
          <cell r="B72" t="str">
            <v>Nassau</v>
          </cell>
          <cell r="C72">
            <v>2808977</v>
          </cell>
        </row>
        <row r="73">
          <cell r="B73" t="str">
            <v>Seneca</v>
          </cell>
          <cell r="C73">
            <v>28086159</v>
          </cell>
        </row>
        <row r="74">
          <cell r="B74" t="str">
            <v>Orange</v>
          </cell>
          <cell r="C74">
            <v>2578108</v>
          </cell>
        </row>
        <row r="75">
          <cell r="B75" t="str">
            <v>Westchester</v>
          </cell>
          <cell r="C75">
            <v>2564449</v>
          </cell>
        </row>
        <row r="76">
          <cell r="B76" t="str">
            <v>Franklin</v>
          </cell>
          <cell r="C76">
            <v>25340804</v>
          </cell>
        </row>
        <row r="77">
          <cell r="B77" t="str">
            <v>Tioga</v>
          </cell>
          <cell r="C77">
            <v>25219749</v>
          </cell>
        </row>
        <row r="78">
          <cell r="B78" t="str">
            <v>Chenango</v>
          </cell>
          <cell r="C78">
            <v>24952209</v>
          </cell>
        </row>
        <row r="79">
          <cell r="B79" t="str">
            <v>Rockland</v>
          </cell>
          <cell r="C79">
            <v>236498544</v>
          </cell>
        </row>
        <row r="80">
          <cell r="B80" t="str">
            <v>Schenectady</v>
          </cell>
          <cell r="C80">
            <v>2283723</v>
          </cell>
        </row>
        <row r="81">
          <cell r="B81" t="str">
            <v>Fulton</v>
          </cell>
          <cell r="C81">
            <v>22626804</v>
          </cell>
        </row>
        <row r="82">
          <cell r="B82" t="str">
            <v>Westchester</v>
          </cell>
          <cell r="C82">
            <v>22606606</v>
          </cell>
        </row>
        <row r="83">
          <cell r="B83" t="str">
            <v>Allegany</v>
          </cell>
          <cell r="C83">
            <v>22564636</v>
          </cell>
        </row>
        <row r="84">
          <cell r="B84" t="str">
            <v>Delaware</v>
          </cell>
          <cell r="C84">
            <v>22545987</v>
          </cell>
        </row>
        <row r="85">
          <cell r="B85" t="str">
            <v>Dutchess</v>
          </cell>
          <cell r="C85">
            <v>220102123</v>
          </cell>
        </row>
        <row r="86">
          <cell r="B86" t="str">
            <v>Washington</v>
          </cell>
          <cell r="C86">
            <v>21949732</v>
          </cell>
        </row>
        <row r="87">
          <cell r="B87" t="str">
            <v>Niagara</v>
          </cell>
          <cell r="C87">
            <v>2094859</v>
          </cell>
        </row>
        <row r="88">
          <cell r="B88" t="str">
            <v>Dutchess</v>
          </cell>
          <cell r="C88">
            <v>207735</v>
          </cell>
        </row>
        <row r="89">
          <cell r="B89" t="str">
            <v>Orange</v>
          </cell>
          <cell r="C89">
            <v>1998668</v>
          </cell>
        </row>
        <row r="90">
          <cell r="B90" t="str">
            <v>Wyoming</v>
          </cell>
          <cell r="C90">
            <v>19334968</v>
          </cell>
        </row>
        <row r="91">
          <cell r="B91" t="str">
            <v>Niagara</v>
          </cell>
          <cell r="C91">
            <v>1909523</v>
          </cell>
        </row>
        <row r="92">
          <cell r="B92" t="str">
            <v>Chenango</v>
          </cell>
          <cell r="C92">
            <v>1844812</v>
          </cell>
        </row>
        <row r="93">
          <cell r="B93" t="str">
            <v>Oneida</v>
          </cell>
          <cell r="C93">
            <v>1800360</v>
          </cell>
        </row>
        <row r="94">
          <cell r="B94" t="str">
            <v>Orleans</v>
          </cell>
          <cell r="C94">
            <v>17866968</v>
          </cell>
        </row>
        <row r="95">
          <cell r="B95" t="str">
            <v>Nassau</v>
          </cell>
          <cell r="C95">
            <v>1654398</v>
          </cell>
        </row>
        <row r="96">
          <cell r="B96" t="str">
            <v>Schoharie</v>
          </cell>
          <cell r="C96">
            <v>16284302</v>
          </cell>
        </row>
        <row r="97">
          <cell r="B97" t="str">
            <v>Steuben</v>
          </cell>
          <cell r="C97">
            <v>160024</v>
          </cell>
        </row>
        <row r="98">
          <cell r="B98" t="str">
            <v>Suffolk</v>
          </cell>
          <cell r="C98">
            <v>1530406740</v>
          </cell>
        </row>
        <row r="99">
          <cell r="B99" t="str">
            <v>Oneida</v>
          </cell>
          <cell r="C99">
            <v>150884277</v>
          </cell>
        </row>
        <row r="100">
          <cell r="B100" t="str">
            <v>NY State</v>
          </cell>
          <cell r="C100">
            <v>15073717366</v>
          </cell>
        </row>
        <row r="101">
          <cell r="B101" t="str">
            <v>Nassau</v>
          </cell>
          <cell r="C101">
            <v>1490543</v>
          </cell>
        </row>
        <row r="102">
          <cell r="B102" t="str">
            <v>Oswego</v>
          </cell>
          <cell r="C102">
            <v>14644088</v>
          </cell>
        </row>
        <row r="103">
          <cell r="B103" t="str">
            <v>Broome</v>
          </cell>
          <cell r="C103">
            <v>143445520</v>
          </cell>
        </row>
        <row r="104">
          <cell r="B104" t="str">
            <v>Yates</v>
          </cell>
          <cell r="C104">
            <v>13916823</v>
          </cell>
        </row>
        <row r="105">
          <cell r="B105" t="str">
            <v>Saratoga</v>
          </cell>
          <cell r="C105">
            <v>13511323</v>
          </cell>
        </row>
        <row r="106">
          <cell r="B106" t="str">
            <v>Rensselaer</v>
          </cell>
          <cell r="C106">
            <v>1340385</v>
          </cell>
        </row>
        <row r="107">
          <cell r="B107" t="str">
            <v>Niagara</v>
          </cell>
          <cell r="C107">
            <v>131368554</v>
          </cell>
        </row>
        <row r="108">
          <cell r="B108" t="str">
            <v>Lewis</v>
          </cell>
          <cell r="C108">
            <v>13129528</v>
          </cell>
        </row>
        <row r="109">
          <cell r="B109" t="str">
            <v>Saratoga</v>
          </cell>
          <cell r="C109">
            <v>131136996</v>
          </cell>
        </row>
        <row r="110">
          <cell r="B110" t="str">
            <v>Ulster</v>
          </cell>
          <cell r="C110">
            <v>129081133</v>
          </cell>
        </row>
        <row r="111">
          <cell r="B111" t="str">
            <v>Nassau</v>
          </cell>
          <cell r="C111">
            <v>1259962447</v>
          </cell>
        </row>
        <row r="112">
          <cell r="B112" t="str">
            <v>Tompkins</v>
          </cell>
          <cell r="C112">
            <v>12503916</v>
          </cell>
        </row>
        <row r="113">
          <cell r="B113" t="str">
            <v>Schuyler</v>
          </cell>
          <cell r="C113">
            <v>12157577</v>
          </cell>
        </row>
        <row r="114">
          <cell r="B114" t="str">
            <v>Oneida</v>
          </cell>
          <cell r="C114">
            <v>11355767</v>
          </cell>
        </row>
        <row r="115">
          <cell r="B115" t="str">
            <v>Orange</v>
          </cell>
          <cell r="C115">
            <v>1115862</v>
          </cell>
        </row>
        <row r="116">
          <cell r="B116" t="str">
            <v>MCTD</v>
          </cell>
          <cell r="C116">
            <v>1058531050</v>
          </cell>
        </row>
        <row r="117">
          <cell r="B117" t="str">
            <v>Schenectady</v>
          </cell>
          <cell r="C117">
            <v>105310560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935DA-9ABA-4294-92D1-4EB427C63A06}">
  <dimension ref="A1:K6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4.4"/>
  <cols>
    <col min="1" max="1" width="14.88671875" bestFit="1" customWidth="1"/>
    <col min="2" max="2" width="14.44140625" bestFit="1" customWidth="1"/>
    <col min="5" max="6" width="17.21875" bestFit="1" customWidth="1"/>
    <col min="7" max="7" width="17.77734375" bestFit="1" customWidth="1"/>
  </cols>
  <sheetData>
    <row r="1" spans="1:11">
      <c r="B1" t="s">
        <v>60</v>
      </c>
      <c r="E1" t="s">
        <v>61</v>
      </c>
      <c r="F1" t="s">
        <v>62</v>
      </c>
      <c r="G1" t="s">
        <v>63</v>
      </c>
    </row>
    <row r="2" spans="1:11">
      <c r="A2" s="1" t="s">
        <v>0</v>
      </c>
      <c r="B2" s="2">
        <v>371710781733</v>
      </c>
      <c r="D2">
        <f>INDEX([1]tax_rates_st101!$G:$G,MATCH(A2,[1]tax_rates_st101!$A:$A,0))</f>
        <v>0.04</v>
      </c>
      <c r="E2" s="4">
        <f>B2*D2</f>
        <v>14868431269.32</v>
      </c>
      <c r="F2" s="3">
        <f>SUMIF([2]Sheet4!$B:$B,A2,[2]Sheet4!$C:$C)</f>
        <v>15073717366</v>
      </c>
      <c r="G2" s="5">
        <f>F2-E2</f>
        <v>205286096.68000031</v>
      </c>
      <c r="H2" s="6">
        <f>G2/E2</f>
        <v>1.380684303283523E-2</v>
      </c>
      <c r="I2" s="6">
        <f>G2/F2</f>
        <v>1.3618810257318467E-2</v>
      </c>
      <c r="K2">
        <f>COUNTIF([2]Sheet4!$B:$B,A2)</f>
        <v>1</v>
      </c>
    </row>
    <row r="3" spans="1:11">
      <c r="A3" s="1" t="s">
        <v>1</v>
      </c>
      <c r="B3" s="2">
        <v>274904994264</v>
      </c>
      <c r="D3">
        <f>INDEX([1]tax_rates_st101!$G:$G,MATCH(A3,[1]tax_rates_st101!$A:$A,0))</f>
        <v>3.7499999999999999E-3</v>
      </c>
      <c r="E3" s="4">
        <f t="shared" ref="E3:E61" si="0">B3*D3</f>
        <v>1030893728.49</v>
      </c>
      <c r="F3" s="3">
        <f>SUMIF([2]Sheet4!$B:$B,A3,[2]Sheet4!$C:$C)</f>
        <v>1058531050</v>
      </c>
      <c r="G3" s="5">
        <f t="shared" ref="G3:G61" si="1">F3-E3</f>
        <v>27637321.50999999</v>
      </c>
      <c r="H3" s="6">
        <f t="shared" ref="H3:H61" si="2">G3/E3</f>
        <v>2.6809088799562023E-2</v>
      </c>
      <c r="I3" s="6">
        <f t="shared" ref="I3:I61" si="3">G3/F3</f>
        <v>2.6109126898072561E-2</v>
      </c>
      <c r="K3">
        <f>COUNTIF([2]Sheet4!$B:$B,A3)</f>
        <v>1</v>
      </c>
    </row>
    <row r="4" spans="1:11">
      <c r="A4" s="1" t="s">
        <v>2</v>
      </c>
      <c r="B4" s="2">
        <v>7151232372</v>
      </c>
      <c r="D4">
        <f>INDEX([1]tax_rates_st101!$G:$G,MATCH(A4,[1]tax_rates_st101!$A:$A,0))</f>
        <v>0.04</v>
      </c>
      <c r="E4" s="4">
        <f t="shared" si="0"/>
        <v>286049294.88</v>
      </c>
      <c r="F4" s="3">
        <f>SUMIF([2]Sheet4!$B:$B,A4,[2]Sheet4!$C:$C)</f>
        <v>293130947</v>
      </c>
      <c r="G4" s="5">
        <f t="shared" si="1"/>
        <v>7081652.1200000048</v>
      </c>
      <c r="H4" s="6">
        <f t="shared" si="2"/>
        <v>2.4756754331349832E-2</v>
      </c>
      <c r="I4" s="6">
        <f t="shared" si="3"/>
        <v>2.4158664216371549E-2</v>
      </c>
      <c r="K4">
        <f>COUNTIF([2]Sheet4!$B:$B,A4)</f>
        <v>4</v>
      </c>
    </row>
    <row r="5" spans="1:11">
      <c r="A5" s="1" t="s">
        <v>3</v>
      </c>
      <c r="B5" s="2">
        <v>506551674</v>
      </c>
      <c r="D5">
        <f>INDEX([1]tax_rates_st101!$G:$G,MATCH(A5,[1]tax_rates_st101!$A:$A,0))</f>
        <v>4.4999999999999998E-2</v>
      </c>
      <c r="E5" s="4">
        <f t="shared" si="0"/>
        <v>22794825.329999998</v>
      </c>
      <c r="F5" s="3">
        <f>SUMIF([2]Sheet4!$B:$B,A5,[2]Sheet4!$C:$C)</f>
        <v>22564636</v>
      </c>
      <c r="G5" s="5">
        <f t="shared" si="1"/>
        <v>-230189.32999999821</v>
      </c>
      <c r="H5" s="6">
        <f t="shared" si="2"/>
        <v>-1.009831515124833E-2</v>
      </c>
      <c r="I5" s="6">
        <f t="shared" si="3"/>
        <v>-1.0201331410796887E-2</v>
      </c>
      <c r="K5">
        <f>COUNTIF([2]Sheet4!$B:$B,A5)</f>
        <v>1</v>
      </c>
    </row>
    <row r="6" spans="1:11">
      <c r="A6" s="1" t="s">
        <v>4</v>
      </c>
      <c r="B6" s="2">
        <v>3568651038</v>
      </c>
      <c r="D6">
        <f>INDEX([1]tax_rates_st101!$G:$G,MATCH(A6,[1]tax_rates_st101!$A:$A,0))</f>
        <v>0.04</v>
      </c>
      <c r="E6" s="4">
        <f t="shared" si="0"/>
        <v>142746041.52000001</v>
      </c>
      <c r="F6" s="3">
        <f>SUMIF([2]Sheet4!$B:$B,A6,[2]Sheet4!$C:$C)</f>
        <v>143445520</v>
      </c>
      <c r="G6" s="5">
        <f t="shared" si="1"/>
        <v>699478.47999998927</v>
      </c>
      <c r="H6" s="6">
        <f t="shared" si="2"/>
        <v>4.9001602605000154E-3</v>
      </c>
      <c r="I6" s="6">
        <f t="shared" si="3"/>
        <v>4.8762657767212891E-3</v>
      </c>
      <c r="K6">
        <f>COUNTIF([2]Sheet4!$B:$B,A6)</f>
        <v>1</v>
      </c>
    </row>
    <row r="7" spans="1:11">
      <c r="A7" s="1" t="s">
        <v>5</v>
      </c>
      <c r="B7" s="2">
        <v>1158160922</v>
      </c>
      <c r="D7">
        <f>INDEX([1]tax_rates_st101!$G:$G,MATCH(A7,[1]tax_rates_st101!$A:$A,0))</f>
        <v>0.04</v>
      </c>
      <c r="E7" s="4">
        <f t="shared" si="0"/>
        <v>46326436.880000003</v>
      </c>
      <c r="F7" s="3">
        <f>SUMIF([2]Sheet4!$B:$B,A7,[2]Sheet4!$C:$C)</f>
        <v>45738067</v>
      </c>
      <c r="G7" s="5">
        <f t="shared" si="1"/>
        <v>-588369.88000000268</v>
      </c>
      <c r="H7" s="6">
        <f t="shared" si="2"/>
        <v>-1.2700520903950916E-2</v>
      </c>
      <c r="I7" s="6">
        <f t="shared" si="3"/>
        <v>-1.2863899123677499E-2</v>
      </c>
      <c r="K7">
        <f>COUNTIF([2]Sheet4!$B:$B,A7)</f>
        <v>3</v>
      </c>
    </row>
    <row r="8" spans="1:11">
      <c r="A8" s="1" t="s">
        <v>6</v>
      </c>
      <c r="B8" s="2">
        <v>1204441572</v>
      </c>
      <c r="D8">
        <f>INDEX([1]tax_rates_st101!$G:$G,MATCH(A8,[1]tax_rates_st101!$A:$A,0))</f>
        <v>0.04</v>
      </c>
      <c r="E8" s="4">
        <f t="shared" si="0"/>
        <v>48177662.880000003</v>
      </c>
      <c r="F8" s="3">
        <f>SUMIF([2]Sheet4!$B:$B,A8,[2]Sheet4!$C:$C)</f>
        <v>48284601</v>
      </c>
      <c r="G8" s="5">
        <f t="shared" si="1"/>
        <v>106938.11999999732</v>
      </c>
      <c r="H8" s="6">
        <f t="shared" si="2"/>
        <v>2.2196618434222669E-3</v>
      </c>
      <c r="I8" s="6">
        <f t="shared" si="3"/>
        <v>2.2147458565516015E-3</v>
      </c>
      <c r="K8">
        <f>COUNTIF([2]Sheet4!$B:$B,A8)</f>
        <v>2</v>
      </c>
    </row>
    <row r="9" spans="1:11">
      <c r="A9" s="1" t="s">
        <v>7</v>
      </c>
      <c r="B9" s="2">
        <v>1803369681</v>
      </c>
      <c r="D9">
        <f>INDEX([1]tax_rates_st101!$G:$G,MATCH(A9,[1]tax_rates_st101!$A:$A,0))</f>
        <v>0.04</v>
      </c>
      <c r="E9" s="4">
        <f t="shared" si="0"/>
        <v>72134787.239999995</v>
      </c>
      <c r="F9" s="3">
        <f>SUMIF([2]Sheet4!$B:$B,A9,[2]Sheet4!$C:$C)</f>
        <v>71619758</v>
      </c>
      <c r="G9" s="5">
        <f t="shared" si="1"/>
        <v>-515029.23999999464</v>
      </c>
      <c r="H9" s="6">
        <f t="shared" si="2"/>
        <v>-7.1398178286218323E-3</v>
      </c>
      <c r="I9" s="6">
        <f t="shared" si="3"/>
        <v>-7.1911614110731093E-3</v>
      </c>
      <c r="K9">
        <f>COUNTIF([2]Sheet4!$B:$B,A9)</f>
        <v>1</v>
      </c>
    </row>
    <row r="10" spans="1:11">
      <c r="A10" s="1" t="s">
        <v>8</v>
      </c>
      <c r="B10" s="2">
        <v>1591317980</v>
      </c>
      <c r="D10">
        <f>INDEX([1]tax_rates_st101!$G:$G,MATCH(A10,[1]tax_rates_st101!$A:$A,0))</f>
        <v>0.04</v>
      </c>
      <c r="E10" s="4">
        <f t="shared" si="0"/>
        <v>63652719.200000003</v>
      </c>
      <c r="F10" s="3">
        <f>SUMIF([2]Sheet4!$B:$B,A10,[2]Sheet4!$C:$C)</f>
        <v>63223017</v>
      </c>
      <c r="G10" s="5">
        <f t="shared" si="1"/>
        <v>-429702.20000000298</v>
      </c>
      <c r="H10" s="6">
        <f t="shared" si="2"/>
        <v>-6.750728097724425E-3</v>
      </c>
      <c r="I10" s="6">
        <f t="shared" si="3"/>
        <v>-6.7966101649341252E-3</v>
      </c>
      <c r="K10">
        <f>COUNTIF([2]Sheet4!$B:$B,A10)</f>
        <v>1</v>
      </c>
    </row>
    <row r="11" spans="1:11">
      <c r="A11" s="1" t="s">
        <v>9</v>
      </c>
      <c r="B11" s="2">
        <v>669225121</v>
      </c>
      <c r="D11">
        <f>INDEX([1]tax_rates_st101!$G:$G,MATCH(A11,[1]tax_rates_st101!$A:$A,0))</f>
        <v>0.04</v>
      </c>
      <c r="E11" s="4">
        <f t="shared" si="0"/>
        <v>26769004.84</v>
      </c>
      <c r="F11" s="3">
        <f>SUMIF([2]Sheet4!$B:$B,A11,[2]Sheet4!$C:$C)</f>
        <v>26797021</v>
      </c>
      <c r="G11" s="5">
        <f t="shared" si="1"/>
        <v>28016.160000000149</v>
      </c>
      <c r="H11" s="6">
        <f t="shared" si="2"/>
        <v>1.0465895227504524E-3</v>
      </c>
      <c r="I11" s="6">
        <f t="shared" si="3"/>
        <v>1.0454953183042304E-3</v>
      </c>
      <c r="K11">
        <f>COUNTIF([2]Sheet4!$B:$B,A11)</f>
        <v>2</v>
      </c>
    </row>
    <row r="12" spans="1:11">
      <c r="A12" s="1" t="s">
        <v>10</v>
      </c>
      <c r="B12" s="2">
        <v>1500874545</v>
      </c>
      <c r="D12">
        <f>INDEX([1]tax_rates_st101!$G:$G,MATCH(A12,[1]tax_rates_st101!$A:$A,0))</f>
        <v>0.04</v>
      </c>
      <c r="E12" s="4">
        <f t="shared" si="0"/>
        <v>60034981.800000004</v>
      </c>
      <c r="F12" s="3">
        <f>SUMIF([2]Sheet4!$B:$B,A12,[2]Sheet4!$C:$C)</f>
        <v>60479199</v>
      </c>
      <c r="G12" s="5">
        <f t="shared" si="1"/>
        <v>444217.19999999553</v>
      </c>
      <c r="H12" s="6">
        <f t="shared" si="2"/>
        <v>7.3993059826328702E-3</v>
      </c>
      <c r="I12" s="6">
        <f t="shared" si="3"/>
        <v>7.3449583880896892E-3</v>
      </c>
      <c r="K12">
        <f>COUNTIF([2]Sheet4!$B:$B,A12)</f>
        <v>1</v>
      </c>
    </row>
    <row r="13" spans="1:11">
      <c r="A13" s="1" t="s">
        <v>11</v>
      </c>
      <c r="B13" s="2">
        <v>1132542017</v>
      </c>
      <c r="D13">
        <f>INDEX([1]tax_rates_st101!$G:$G,MATCH(A13,[1]tax_rates_st101!$A:$A,0))</f>
        <v>0.04</v>
      </c>
      <c r="E13" s="4">
        <f t="shared" si="0"/>
        <v>45301680.68</v>
      </c>
      <c r="F13" s="3">
        <f>SUMIF([2]Sheet4!$B:$B,A13,[2]Sheet4!$C:$C)</f>
        <v>46000798</v>
      </c>
      <c r="G13" s="5">
        <f t="shared" si="1"/>
        <v>699117.3200000003</v>
      </c>
      <c r="H13" s="6">
        <f t="shared" si="2"/>
        <v>1.5432480859560027E-2</v>
      </c>
      <c r="I13" s="6">
        <f t="shared" si="3"/>
        <v>1.5197938957493743E-2</v>
      </c>
      <c r="K13">
        <f>COUNTIF([2]Sheet4!$B:$B,A13)</f>
        <v>2</v>
      </c>
    </row>
    <row r="14" spans="1:11">
      <c r="A14" s="1" t="s">
        <v>12</v>
      </c>
      <c r="B14" s="2">
        <v>789812441</v>
      </c>
      <c r="D14">
        <f>INDEX([1]tax_rates_st101!$G:$G,MATCH(A14,[1]tax_rates_st101!$A:$A,0))</f>
        <v>0.04</v>
      </c>
      <c r="E14" s="4">
        <f t="shared" si="0"/>
        <v>31592497.640000001</v>
      </c>
      <c r="F14" s="3">
        <f>SUMIF([2]Sheet4!$B:$B,A14,[2]Sheet4!$C:$C)</f>
        <v>31451008</v>
      </c>
      <c r="G14" s="5">
        <f t="shared" si="1"/>
        <v>-141489.6400000006</v>
      </c>
      <c r="H14" s="6">
        <f t="shared" si="2"/>
        <v>-4.4785835425957985E-3</v>
      </c>
      <c r="I14" s="6">
        <f t="shared" si="3"/>
        <v>-4.4987314873978154E-3</v>
      </c>
      <c r="K14">
        <f>COUNTIF([2]Sheet4!$B:$B,A14)</f>
        <v>1</v>
      </c>
    </row>
    <row r="15" spans="1:11">
      <c r="A15" s="1" t="s">
        <v>13</v>
      </c>
      <c r="B15" s="2">
        <v>595578611</v>
      </c>
      <c r="D15">
        <f>INDEX([1]tax_rates_st101!$G:$G,MATCH(A15,[1]tax_rates_st101!$A:$A,0))</f>
        <v>0.04</v>
      </c>
      <c r="E15" s="4">
        <f t="shared" si="0"/>
        <v>23823144.440000001</v>
      </c>
      <c r="F15" s="3">
        <f>SUMIF([2]Sheet4!$B:$B,A15,[2]Sheet4!$C:$C)</f>
        <v>22545987</v>
      </c>
      <c r="G15" s="5">
        <f t="shared" si="1"/>
        <v>-1277157.4400000013</v>
      </c>
      <c r="H15" s="6">
        <f t="shared" si="2"/>
        <v>-5.3609944028026942E-2</v>
      </c>
      <c r="I15" s="6">
        <f t="shared" si="3"/>
        <v>-5.6646774434847377E-2</v>
      </c>
      <c r="K15">
        <f>COUNTIF([2]Sheet4!$B:$B,A15)</f>
        <v>1</v>
      </c>
    </row>
    <row r="16" spans="1:11">
      <c r="A16" s="1" t="s">
        <v>14</v>
      </c>
      <c r="B16" s="2">
        <v>5572499809</v>
      </c>
      <c r="D16">
        <f>INDEX([1]tax_rates_st101!$G:$G,MATCH(A16,[1]tax_rates_st101!$A:$A,0))</f>
        <v>3.7500000000000006E-2</v>
      </c>
      <c r="E16" s="4">
        <f t="shared" si="0"/>
        <v>208968742.83750004</v>
      </c>
      <c r="F16" s="3">
        <f>SUMIF([2]Sheet4!$B:$B,A16,[2]Sheet4!$C:$C)</f>
        <v>220309858</v>
      </c>
      <c r="G16" s="5">
        <f t="shared" si="1"/>
        <v>11341115.162499964</v>
      </c>
      <c r="H16" s="6">
        <f t="shared" si="2"/>
        <v>5.4271825577852734E-2</v>
      </c>
      <c r="I16" s="6">
        <f t="shared" si="3"/>
        <v>5.1478019483358589E-2</v>
      </c>
      <c r="K16">
        <f>COUNTIF([2]Sheet4!$B:$B,A16)</f>
        <v>2</v>
      </c>
    </row>
    <row r="17" spans="1:11">
      <c r="A17" s="1" t="s">
        <v>15</v>
      </c>
      <c r="B17" s="2">
        <v>17726574653</v>
      </c>
      <c r="D17">
        <f>INDEX([1]tax_rates_st101!$G:$G,MATCH(A17,[1]tax_rates_st101!$A:$A,0))</f>
        <v>4.7500000000000001E-2</v>
      </c>
      <c r="E17" s="4">
        <f t="shared" si="0"/>
        <v>842012296.01750004</v>
      </c>
      <c r="F17" s="3">
        <f>SUMIF([2]Sheet4!$B:$B,A17,[2]Sheet4!$C:$C)</f>
        <v>836927739</v>
      </c>
      <c r="G17" s="5">
        <f t="shared" si="1"/>
        <v>-5084557.0175000429</v>
      </c>
      <c r="H17" s="6">
        <f t="shared" si="2"/>
        <v>-6.0385781081210808E-3</v>
      </c>
      <c r="I17" s="6">
        <f t="shared" si="3"/>
        <v>-6.0752640647032527E-3</v>
      </c>
      <c r="K17">
        <f>COUNTIF([2]Sheet4!$B:$B,A17)</f>
        <v>2</v>
      </c>
    </row>
    <row r="18" spans="1:11">
      <c r="A18" s="1" t="s">
        <v>16</v>
      </c>
      <c r="B18" s="2">
        <v>808794727</v>
      </c>
      <c r="D18">
        <f>INDEX([1]tax_rates_st101!$G:$G,MATCH(A18,[1]tax_rates_st101!$A:$A,0))</f>
        <v>0.04</v>
      </c>
      <c r="E18" s="4">
        <f t="shared" si="0"/>
        <v>32351789.080000002</v>
      </c>
      <c r="F18" s="3">
        <f>SUMIF([2]Sheet4!$B:$B,A18,[2]Sheet4!$C:$C)</f>
        <v>32117401</v>
      </c>
      <c r="G18" s="5">
        <f t="shared" si="1"/>
        <v>-234388.08000000194</v>
      </c>
      <c r="H18" s="6">
        <f t="shared" si="2"/>
        <v>-7.2449804683259863E-3</v>
      </c>
      <c r="I18" s="6">
        <f t="shared" si="3"/>
        <v>-7.2978532727477523E-3</v>
      </c>
      <c r="K18">
        <f>COUNTIF([2]Sheet4!$B:$B,A18)</f>
        <v>1</v>
      </c>
    </row>
    <row r="19" spans="1:11">
      <c r="A19" s="1" t="s">
        <v>17</v>
      </c>
      <c r="B19" s="2">
        <v>659641880</v>
      </c>
      <c r="D19">
        <f>INDEX([1]tax_rates_st101!$G:$G,MATCH(A19,[1]tax_rates_st101!$A:$A,0))</f>
        <v>0.04</v>
      </c>
      <c r="E19" s="4">
        <f t="shared" si="0"/>
        <v>26385675.199999999</v>
      </c>
      <c r="F19" s="3">
        <f>SUMIF([2]Sheet4!$B:$B,A19,[2]Sheet4!$C:$C)</f>
        <v>25340804</v>
      </c>
      <c r="G19" s="5">
        <f t="shared" si="1"/>
        <v>-1044871.1999999993</v>
      </c>
      <c r="H19" s="6">
        <f t="shared" si="2"/>
        <v>-3.9599941713828087E-2</v>
      </c>
      <c r="I19" s="6">
        <f t="shared" si="3"/>
        <v>-4.1232756466606159E-2</v>
      </c>
      <c r="K19">
        <f>COUNTIF([2]Sheet4!$B:$B,A19)</f>
        <v>1</v>
      </c>
    </row>
    <row r="20" spans="1:11">
      <c r="A20" s="1" t="s">
        <v>18</v>
      </c>
      <c r="B20" s="2">
        <v>770222658</v>
      </c>
      <c r="D20">
        <f>INDEX([1]tax_rates_st101!$G:$G,MATCH(A20,[1]tax_rates_st101!$A:$A,0))</f>
        <v>0.04</v>
      </c>
      <c r="E20" s="4">
        <f t="shared" si="0"/>
        <v>30808906.32</v>
      </c>
      <c r="F20" s="3">
        <f>SUMIF([2]Sheet4!$B:$B,A20,[2]Sheet4!$C:$C)</f>
        <v>31790145</v>
      </c>
      <c r="G20" s="5">
        <f t="shared" si="1"/>
        <v>981238.6799999997</v>
      </c>
      <c r="H20" s="6">
        <f t="shared" si="2"/>
        <v>3.1849188991269574E-2</v>
      </c>
      <c r="I20" s="6">
        <f t="shared" si="3"/>
        <v>3.0866127851886166E-2</v>
      </c>
      <c r="K20">
        <f>COUNTIF([2]Sheet4!$B:$B,A20)</f>
        <v>5</v>
      </c>
    </row>
    <row r="21" spans="1:11">
      <c r="A21" s="1" t="s">
        <v>19</v>
      </c>
      <c r="B21" s="2">
        <v>1081350661</v>
      </c>
      <c r="D21">
        <f>INDEX([1]tax_rates_st101!$G:$G,MATCH(A21,[1]tax_rates_st101!$A:$A,0))</f>
        <v>0.04</v>
      </c>
      <c r="E21" s="4">
        <f t="shared" si="0"/>
        <v>43254026.439999998</v>
      </c>
      <c r="F21" s="3">
        <f>SUMIF([2]Sheet4!$B:$B,A21,[2]Sheet4!$C:$C)</f>
        <v>43450199</v>
      </c>
      <c r="G21" s="5">
        <f t="shared" si="1"/>
        <v>196172.56000000238</v>
      </c>
      <c r="H21" s="6">
        <f t="shared" si="2"/>
        <v>4.5353595062906796E-3</v>
      </c>
      <c r="I21" s="6">
        <f t="shared" si="3"/>
        <v>4.5148828892590887E-3</v>
      </c>
      <c r="K21">
        <f>COUNTIF([2]Sheet4!$B:$B,A21)</f>
        <v>2</v>
      </c>
    </row>
    <row r="22" spans="1:11">
      <c r="A22" s="1" t="s">
        <v>20</v>
      </c>
      <c r="B22" s="2">
        <v>879086590</v>
      </c>
      <c r="D22">
        <f>INDEX([1]tax_rates_st101!$G:$G,MATCH(A22,[1]tax_rates_st101!$A:$A,0))</f>
        <v>0.04</v>
      </c>
      <c r="E22" s="4">
        <f t="shared" si="0"/>
        <v>35163463.600000001</v>
      </c>
      <c r="F22" s="3">
        <f>SUMIF([2]Sheet4!$B:$B,A22,[2]Sheet4!$C:$C)</f>
        <v>35065007</v>
      </c>
      <c r="G22" s="5">
        <f t="shared" si="1"/>
        <v>-98456.60000000149</v>
      </c>
      <c r="H22" s="6">
        <f t="shared" si="2"/>
        <v>-2.7999687721320344E-3</v>
      </c>
      <c r="I22" s="6">
        <f t="shared" si="3"/>
        <v>-2.8078306101579128E-3</v>
      </c>
      <c r="K22">
        <f>COUNTIF([2]Sheet4!$B:$B,A22)</f>
        <v>1</v>
      </c>
    </row>
    <row r="23" spans="1:11">
      <c r="A23" s="1" t="s">
        <v>21</v>
      </c>
      <c r="B23" s="2">
        <v>109948456</v>
      </c>
      <c r="D23">
        <f>INDEX([1]tax_rates_st101!$G:$G,MATCH(A23,[1]tax_rates_st101!$A:$A,0))</f>
        <v>0.04</v>
      </c>
      <c r="E23" s="4">
        <f t="shared" si="0"/>
        <v>4397938.24</v>
      </c>
      <c r="F23" s="3">
        <f>SUMIF([2]Sheet4!$B:$B,A23,[2]Sheet4!$C:$C)</f>
        <v>4356230</v>
      </c>
      <c r="G23" s="5">
        <f t="shared" si="1"/>
        <v>-41708.240000000224</v>
      </c>
      <c r="H23" s="6">
        <f t="shared" si="2"/>
        <v>-9.4835892920588673E-3</v>
      </c>
      <c r="I23" s="6">
        <f t="shared" si="3"/>
        <v>-9.5743888637652794E-3</v>
      </c>
      <c r="K23">
        <f>COUNTIF([2]Sheet4!$B:$B,A23)</f>
        <v>1</v>
      </c>
    </row>
    <row r="24" spans="1:11">
      <c r="A24" s="1" t="s">
        <v>22</v>
      </c>
      <c r="B24" s="2">
        <v>810479133</v>
      </c>
      <c r="D24">
        <f>INDEX([1]tax_rates_st101!$G:$G,MATCH(A24,[1]tax_rates_st101!$A:$A,0))</f>
        <v>4.2500000000000003E-2</v>
      </c>
      <c r="E24" s="4">
        <f t="shared" si="0"/>
        <v>34445363.152500004</v>
      </c>
      <c r="F24" s="3">
        <f>SUMIF([2]Sheet4!$B:$B,A24,[2]Sheet4!$C:$C)</f>
        <v>34382256</v>
      </c>
      <c r="G24" s="5">
        <f t="shared" si="1"/>
        <v>-63107.152500003576</v>
      </c>
      <c r="H24" s="6">
        <f t="shared" si="2"/>
        <v>-1.8320942711682032E-3</v>
      </c>
      <c r="I24" s="6">
        <f t="shared" si="3"/>
        <v>-1.8354570014254903E-3</v>
      </c>
      <c r="K24">
        <f>COUNTIF([2]Sheet4!$B:$B,A24)</f>
        <v>1</v>
      </c>
    </row>
    <row r="25" spans="1:11">
      <c r="A25" s="1" t="s">
        <v>23</v>
      </c>
      <c r="B25" s="2">
        <v>2030375765</v>
      </c>
      <c r="D25">
        <f>INDEX([1]tax_rates_st101!$G:$G,MATCH(A25,[1]tax_rates_st101!$A:$A,0))</f>
        <v>0.04</v>
      </c>
      <c r="E25" s="4">
        <f t="shared" si="0"/>
        <v>81215030.600000009</v>
      </c>
      <c r="F25" s="3">
        <f>SUMIF([2]Sheet4!$B:$B,A25,[2]Sheet4!$C:$C)</f>
        <v>81613818</v>
      </c>
      <c r="G25" s="5">
        <f t="shared" si="1"/>
        <v>398787.39999999106</v>
      </c>
      <c r="H25" s="6">
        <f t="shared" si="2"/>
        <v>4.9102659575922273E-3</v>
      </c>
      <c r="I25" s="6">
        <f t="shared" si="3"/>
        <v>4.886273057339274E-3</v>
      </c>
      <c r="K25">
        <f>COUNTIF([2]Sheet4!$B:$B,A25)</f>
        <v>2</v>
      </c>
    </row>
    <row r="26" spans="1:11">
      <c r="A26" s="1" t="s">
        <v>24</v>
      </c>
      <c r="B26" s="2">
        <v>329571552</v>
      </c>
      <c r="D26">
        <f>INDEX([1]tax_rates_st101!$G:$G,MATCH(A26,[1]tax_rates_st101!$A:$A,0))</f>
        <v>0.04</v>
      </c>
      <c r="E26" s="4">
        <f t="shared" si="0"/>
        <v>13182862.08</v>
      </c>
      <c r="F26" s="3">
        <f>SUMIF([2]Sheet4!$B:$B,A26,[2]Sheet4!$C:$C)</f>
        <v>13129528</v>
      </c>
      <c r="G26" s="5">
        <f t="shared" si="1"/>
        <v>-53334.080000000075</v>
      </c>
      <c r="H26" s="6">
        <f t="shared" si="2"/>
        <v>-4.0457132659314048E-3</v>
      </c>
      <c r="I26" s="6">
        <f t="shared" si="3"/>
        <v>-4.0621475501632712E-3</v>
      </c>
      <c r="K26">
        <f>COUNTIF([2]Sheet4!$B:$B,A26)</f>
        <v>1</v>
      </c>
    </row>
    <row r="27" spans="1:11">
      <c r="A27" s="1" t="s">
        <v>25</v>
      </c>
      <c r="B27" s="2">
        <v>899990527</v>
      </c>
      <c r="D27">
        <f>INDEX([1]tax_rates_st101!$G:$G,MATCH(A27,[1]tax_rates_st101!$A:$A,0))</f>
        <v>0.04</v>
      </c>
      <c r="E27" s="4">
        <f t="shared" si="0"/>
        <v>35999621.079999998</v>
      </c>
      <c r="F27" s="3">
        <f>SUMIF([2]Sheet4!$B:$B,A27,[2]Sheet4!$C:$C)</f>
        <v>35850617</v>
      </c>
      <c r="G27" s="5">
        <f t="shared" si="1"/>
        <v>-149004.07999999821</v>
      </c>
      <c r="H27" s="6">
        <f t="shared" si="2"/>
        <v>-4.1390457879785609E-3</v>
      </c>
      <c r="I27" s="6">
        <f t="shared" si="3"/>
        <v>-4.1562486916194002E-3</v>
      </c>
      <c r="K27">
        <f>COUNTIF([2]Sheet4!$B:$B,A27)</f>
        <v>1</v>
      </c>
    </row>
    <row r="28" spans="1:11">
      <c r="A28" s="1" t="s">
        <v>26</v>
      </c>
      <c r="B28" s="2">
        <v>894749876</v>
      </c>
      <c r="D28">
        <f>INDEX([1]tax_rates_st101!$G:$G,MATCH(A28,[1]tax_rates_st101!$A:$A,0))</f>
        <v>0.04</v>
      </c>
      <c r="E28" s="4">
        <f t="shared" si="0"/>
        <v>35789995.039999999</v>
      </c>
      <c r="F28" s="3">
        <f>SUMIF([2]Sheet4!$B:$B,A28,[2]Sheet4!$C:$C)</f>
        <v>35742237</v>
      </c>
      <c r="G28" s="5">
        <f t="shared" si="1"/>
        <v>-47758.039999999106</v>
      </c>
      <c r="H28" s="6">
        <f t="shared" si="2"/>
        <v>-1.3343963849847772E-3</v>
      </c>
      <c r="I28" s="6">
        <f t="shared" si="3"/>
        <v>-1.3361793779163599E-3</v>
      </c>
      <c r="K28">
        <f>COUNTIF([2]Sheet4!$B:$B,A28)</f>
        <v>2</v>
      </c>
    </row>
    <row r="29" spans="1:11">
      <c r="A29" s="1" t="s">
        <v>27</v>
      </c>
      <c r="B29" s="2">
        <v>13349750016</v>
      </c>
      <c r="D29">
        <f>INDEX([1]tax_rates_st101!$G:$G,MATCH(A29,[1]tax_rates_st101!$A:$A,0))</f>
        <v>0.04</v>
      </c>
      <c r="E29" s="4">
        <f t="shared" si="0"/>
        <v>533990000.63999999</v>
      </c>
      <c r="F29" s="3">
        <f>SUMIF([2]Sheet4!$B:$B,A29,[2]Sheet4!$C:$C)</f>
        <v>531285254</v>
      </c>
      <c r="G29" s="5">
        <f t="shared" si="1"/>
        <v>-2704746.6399999857</v>
      </c>
      <c r="H29" s="6">
        <f t="shared" si="2"/>
        <v>-5.0651634614099165E-3</v>
      </c>
      <c r="I29" s="6">
        <f t="shared" si="3"/>
        <v>-5.0909499551063872E-3</v>
      </c>
      <c r="K29">
        <f>COUNTIF([2]Sheet4!$B:$B,A29)</f>
        <v>1</v>
      </c>
    </row>
    <row r="30" spans="1:11">
      <c r="A30" s="1" t="s">
        <v>28</v>
      </c>
      <c r="B30" s="2">
        <v>840838675</v>
      </c>
      <c r="D30">
        <f>INDEX([1]tax_rates_st101!$G:$G,MATCH(A30,[1]tax_rates_st101!$A:$A,0))</f>
        <v>0.04</v>
      </c>
      <c r="E30" s="4">
        <f t="shared" si="0"/>
        <v>33633547</v>
      </c>
      <c r="F30" s="3">
        <f>SUMIF([2]Sheet4!$B:$B,A30,[2]Sheet4!$C:$C)</f>
        <v>33244786</v>
      </c>
      <c r="G30" s="5">
        <f t="shared" si="1"/>
        <v>-388761</v>
      </c>
      <c r="H30" s="6">
        <f t="shared" si="2"/>
        <v>-1.1558727362296935E-2</v>
      </c>
      <c r="I30" s="6">
        <f t="shared" si="3"/>
        <v>-1.1693893893616882E-2</v>
      </c>
      <c r="K30">
        <f>COUNTIF([2]Sheet4!$B:$B,A30)</f>
        <v>1</v>
      </c>
    </row>
    <row r="31" spans="1:11">
      <c r="A31" s="1" t="s">
        <v>29</v>
      </c>
      <c r="B31" s="2">
        <v>29793365345</v>
      </c>
      <c r="D31">
        <f>INDEX([1]tax_rates_st101!$G:$G,MATCH(A31,[1]tax_rates_st101!$A:$A,0))</f>
        <v>4.2499999999999996E-2</v>
      </c>
      <c r="E31" s="4">
        <f t="shared" si="0"/>
        <v>1266218027.1624999</v>
      </c>
      <c r="F31" s="3">
        <f>SUMIF([2]Sheet4!$B:$B,A31,[2]Sheet4!$C:$C)</f>
        <v>1265916365</v>
      </c>
      <c r="G31" s="5">
        <f t="shared" si="1"/>
        <v>-301662.16249990463</v>
      </c>
      <c r="H31" s="6">
        <f t="shared" si="2"/>
        <v>-2.3823872036943513E-4</v>
      </c>
      <c r="I31" s="6">
        <f t="shared" si="3"/>
        <v>-2.3829549158241954E-4</v>
      </c>
      <c r="K31">
        <f>COUNTIF([2]Sheet4!$B:$B,A31)</f>
        <v>4</v>
      </c>
    </row>
    <row r="32" spans="1:11">
      <c r="A32" s="1" t="s">
        <v>30</v>
      </c>
      <c r="B32" s="2">
        <v>3580183667</v>
      </c>
      <c r="D32">
        <f>INDEX([1]tax_rates_st101!$G:$G,MATCH(A32,[1]tax_rates_st101!$A:$A,0))</f>
        <v>0.04</v>
      </c>
      <c r="E32" s="4">
        <f t="shared" si="0"/>
        <v>143207346.68000001</v>
      </c>
      <c r="F32" s="3">
        <f>SUMIF([2]Sheet4!$B:$B,A32,[2]Sheet4!$C:$C)</f>
        <v>143525748</v>
      </c>
      <c r="G32" s="5">
        <f t="shared" si="1"/>
        <v>318401.31999999285</v>
      </c>
      <c r="H32" s="6">
        <f t="shared" si="2"/>
        <v>2.2233588386458111E-3</v>
      </c>
      <c r="I32" s="6">
        <f t="shared" si="3"/>
        <v>2.2184264805224555E-3</v>
      </c>
      <c r="K32">
        <f>COUNTIF([2]Sheet4!$B:$B,A32)</f>
        <v>4</v>
      </c>
    </row>
    <row r="33" spans="1:11">
      <c r="A33" s="1" t="s">
        <v>31</v>
      </c>
      <c r="B33" s="2">
        <v>182016447224</v>
      </c>
      <c r="D33">
        <f>INDEX([1]tax_rates_st101!$G:$G,MATCH(A33,[1]tax_rates_st101!$A:$A,0))</f>
        <v>4.4999999999999998E-2</v>
      </c>
      <c r="E33" s="4">
        <f t="shared" si="0"/>
        <v>8190740125.0799999</v>
      </c>
      <c r="F33" s="3">
        <f>SUMIF([2]Sheet4!$B:$B,A33,[2]Sheet4!$C:$C)</f>
        <v>8396612037</v>
      </c>
      <c r="G33" s="5">
        <f t="shared" si="1"/>
        <v>205871911.92000008</v>
      </c>
      <c r="H33" s="6">
        <f t="shared" si="2"/>
        <v>2.5134714174317587E-2</v>
      </c>
      <c r="I33" s="6">
        <f t="shared" si="3"/>
        <v>2.4518449943002896E-2</v>
      </c>
      <c r="K33">
        <f>COUNTIF([2]Sheet4!$B:$B,A33)</f>
        <v>2</v>
      </c>
    </row>
    <row r="34" spans="1:11">
      <c r="A34" s="1" t="s">
        <v>32</v>
      </c>
      <c r="B34" s="2">
        <v>3603680871</v>
      </c>
      <c r="D34">
        <f>INDEX([1]tax_rates_st101!$G:$G,MATCH(A34,[1]tax_rates_st101!$A:$A,0))</f>
        <v>0.04</v>
      </c>
      <c r="E34" s="4">
        <f t="shared" si="0"/>
        <v>144147234.84</v>
      </c>
      <c r="F34" s="3">
        <f>SUMIF([2]Sheet4!$B:$B,A34,[2]Sheet4!$C:$C)</f>
        <v>172167644</v>
      </c>
      <c r="G34" s="5">
        <f t="shared" si="1"/>
        <v>28020409.159999996</v>
      </c>
      <c r="H34" s="6">
        <f t="shared" si="2"/>
        <v>0.19438742055025879</v>
      </c>
      <c r="I34" s="6">
        <f t="shared" si="3"/>
        <v>0.16275072661155773</v>
      </c>
      <c r="K34">
        <f>COUNTIF([2]Sheet4!$B:$B,A34)</f>
        <v>5</v>
      </c>
    </row>
    <row r="35" spans="1:11">
      <c r="A35" s="1" t="s">
        <v>33</v>
      </c>
      <c r="B35" s="2">
        <v>9426354178</v>
      </c>
      <c r="D35">
        <f>INDEX([1]tax_rates_st101!$G:$G,MATCH(A35,[1]tax_rates_st101!$A:$A,0))</f>
        <v>0.04</v>
      </c>
      <c r="E35" s="4">
        <f t="shared" si="0"/>
        <v>377054167.12</v>
      </c>
      <c r="F35" s="3">
        <f>SUMIF([2]Sheet4!$B:$B,A35,[2]Sheet4!$C:$C)</f>
        <v>373779992</v>
      </c>
      <c r="G35" s="5">
        <f t="shared" si="1"/>
        <v>-3274175.1200000048</v>
      </c>
      <c r="H35" s="6">
        <f t="shared" si="2"/>
        <v>-8.6835669925323395E-3</v>
      </c>
      <c r="I35" s="6">
        <f t="shared" si="3"/>
        <v>-8.7596318424663158E-3</v>
      </c>
      <c r="K35">
        <f>COUNTIF([2]Sheet4!$B:$B,A35)</f>
        <v>1</v>
      </c>
    </row>
    <row r="36" spans="1:11">
      <c r="A36" s="1" t="s">
        <v>34</v>
      </c>
      <c r="B36" s="2">
        <v>2582299011</v>
      </c>
      <c r="D36">
        <f>INDEX([1]tax_rates_st101!$G:$G,MATCH(A36,[1]tax_rates_st101!$A:$A,0))</f>
        <v>3.5000000000000003E-2</v>
      </c>
      <c r="E36" s="4">
        <f t="shared" si="0"/>
        <v>90380465.385000005</v>
      </c>
      <c r="F36" s="3">
        <f>SUMIF([2]Sheet4!$B:$B,A36,[2]Sheet4!$C:$C)</f>
        <v>89815323</v>
      </c>
      <c r="G36" s="5">
        <f t="shared" si="1"/>
        <v>-565142.38500000536</v>
      </c>
      <c r="H36" s="6">
        <f t="shared" si="2"/>
        <v>-6.2529262556087614E-3</v>
      </c>
      <c r="I36" s="6">
        <f t="shared" si="3"/>
        <v>-6.2922713644308261E-3</v>
      </c>
      <c r="K36">
        <f>COUNTIF([2]Sheet4!$B:$B,A36)</f>
        <v>3</v>
      </c>
    </row>
    <row r="37" spans="1:11">
      <c r="A37" s="1" t="s">
        <v>35</v>
      </c>
      <c r="B37" s="2">
        <v>8090706655</v>
      </c>
      <c r="D37">
        <f>INDEX([1]tax_rates_st101!$G:$G,MATCH(A37,[1]tax_rates_st101!$A:$A,0))</f>
        <v>3.7500000000000006E-2</v>
      </c>
      <c r="E37" s="4">
        <f t="shared" si="0"/>
        <v>303401499.56250006</v>
      </c>
      <c r="F37" s="3">
        <f>SUMIF([2]Sheet4!$B:$B,A37,[2]Sheet4!$C:$C)</f>
        <v>309256736</v>
      </c>
      <c r="G37" s="5">
        <f t="shared" si="1"/>
        <v>5855236.4374999404</v>
      </c>
      <c r="H37" s="6">
        <f t="shared" si="2"/>
        <v>1.9298640402051717E-2</v>
      </c>
      <c r="I37" s="6">
        <f t="shared" si="3"/>
        <v>1.8933254334999969E-2</v>
      </c>
      <c r="K37">
        <f>COUNTIF([2]Sheet4!$B:$B,A37)</f>
        <v>5</v>
      </c>
    </row>
    <row r="38" spans="1:11">
      <c r="A38" s="1" t="s">
        <v>36</v>
      </c>
      <c r="B38" s="2">
        <v>451505170</v>
      </c>
      <c r="D38">
        <f>INDEX([1]tax_rates_st101!$G:$G,MATCH(A38,[1]tax_rates_st101!$A:$A,0))</f>
        <v>0.04</v>
      </c>
      <c r="E38" s="4">
        <f t="shared" si="0"/>
        <v>18060206.800000001</v>
      </c>
      <c r="F38" s="3">
        <f>SUMIF([2]Sheet4!$B:$B,A38,[2]Sheet4!$C:$C)</f>
        <v>17866968</v>
      </c>
      <c r="G38" s="5">
        <f t="shared" si="1"/>
        <v>-193238.80000000075</v>
      </c>
      <c r="H38" s="6">
        <f t="shared" si="2"/>
        <v>-1.0699700293575859E-2</v>
      </c>
      <c r="I38" s="6">
        <f t="shared" si="3"/>
        <v>-1.0815422068254711E-2</v>
      </c>
      <c r="K38">
        <f>COUNTIF([2]Sheet4!$B:$B,A38)</f>
        <v>1</v>
      </c>
    </row>
    <row r="39" spans="1:11">
      <c r="A39" s="1" t="s">
        <v>37</v>
      </c>
      <c r="B39" s="2">
        <v>1223193225</v>
      </c>
      <c r="D39">
        <f>INDEX([1]tax_rates_st101!$G:$G,MATCH(A39,[1]tax_rates_st101!$A:$A,0))</f>
        <v>0.04</v>
      </c>
      <c r="E39" s="4">
        <f t="shared" si="0"/>
        <v>48927729</v>
      </c>
      <c r="F39" s="3">
        <f>SUMIF([2]Sheet4!$B:$B,A39,[2]Sheet4!$C:$C)</f>
        <v>62810768</v>
      </c>
      <c r="G39" s="5">
        <f t="shared" si="1"/>
        <v>13883039</v>
      </c>
      <c r="H39" s="6">
        <f t="shared" si="2"/>
        <v>0.28374582846467289</v>
      </c>
      <c r="I39" s="6">
        <f t="shared" si="3"/>
        <v>0.22102960116647516</v>
      </c>
      <c r="K39">
        <f>COUNTIF([2]Sheet4!$B:$B,A39)</f>
        <v>3</v>
      </c>
    </row>
    <row r="40" spans="1:11">
      <c r="A40" s="1" t="s">
        <v>38</v>
      </c>
      <c r="B40" s="2">
        <v>1027289153</v>
      </c>
      <c r="D40">
        <f>INDEX([1]tax_rates_st101!$G:$G,MATCH(A40,[1]tax_rates_st101!$A:$A,0))</f>
        <v>0.04</v>
      </c>
      <c r="E40" s="4">
        <f t="shared" si="0"/>
        <v>41091566.119999997</v>
      </c>
      <c r="F40" s="3">
        <f>SUMIF([2]Sheet4!$B:$B,A40,[2]Sheet4!$C:$C)</f>
        <v>40773768</v>
      </c>
      <c r="G40" s="5">
        <f t="shared" si="1"/>
        <v>-317798.11999999732</v>
      </c>
      <c r="H40" s="6">
        <f t="shared" si="2"/>
        <v>-7.7339013819022907E-3</v>
      </c>
      <c r="I40" s="6">
        <f t="shared" si="3"/>
        <v>-7.7941808076211483E-3</v>
      </c>
      <c r="K40">
        <f>COUNTIF([2]Sheet4!$B:$B,A40)</f>
        <v>1</v>
      </c>
    </row>
    <row r="41" spans="1:11">
      <c r="A41" s="1" t="s">
        <v>39</v>
      </c>
      <c r="B41" s="2">
        <v>1665520536</v>
      </c>
      <c r="D41">
        <f>INDEX([1]tax_rates_st101!$G:$G,MATCH(A41,[1]tax_rates_st101!$A:$A,0))</f>
        <v>3.9999999999999994E-2</v>
      </c>
      <c r="E41" s="4">
        <f t="shared" si="0"/>
        <v>66620821.43999999</v>
      </c>
      <c r="F41" s="3">
        <f>SUMIF([2]Sheet4!$B:$B,A41,[2]Sheet4!$C:$C)</f>
        <v>67269965</v>
      </c>
      <c r="G41" s="5">
        <f t="shared" si="1"/>
        <v>649143.56000000983</v>
      </c>
      <c r="H41" s="6">
        <f t="shared" si="2"/>
        <v>9.7438540379548039E-3</v>
      </c>
      <c r="I41" s="6">
        <f t="shared" si="3"/>
        <v>9.6498275270398889E-3</v>
      </c>
      <c r="K41">
        <f>COUNTIF([2]Sheet4!$B:$B,A41)</f>
        <v>1</v>
      </c>
    </row>
    <row r="42" spans="1:11">
      <c r="A42" s="1" t="s">
        <v>40</v>
      </c>
      <c r="B42" s="2">
        <v>2420775759</v>
      </c>
      <c r="D42">
        <f>INDEX([1]tax_rates_st101!$G:$G,MATCH(A42,[1]tax_rates_st101!$A:$A,0))</f>
        <v>0.04</v>
      </c>
      <c r="E42" s="4">
        <f t="shared" si="0"/>
        <v>96831030.359999999</v>
      </c>
      <c r="F42" s="3">
        <f>SUMIF([2]Sheet4!$B:$B,A42,[2]Sheet4!$C:$C)</f>
        <v>97266203</v>
      </c>
      <c r="G42" s="5">
        <f t="shared" si="1"/>
        <v>435172.6400000006</v>
      </c>
      <c r="H42" s="6">
        <f t="shared" si="2"/>
        <v>4.4941444739574551E-3</v>
      </c>
      <c r="I42" s="6">
        <f t="shared" si="3"/>
        <v>4.474037503036904E-3</v>
      </c>
      <c r="K42">
        <f>COUNTIF([2]Sheet4!$B:$B,A42)</f>
        <v>3</v>
      </c>
    </row>
    <row r="43" spans="1:11">
      <c r="A43" s="1" t="s">
        <v>41</v>
      </c>
      <c r="B43" s="2">
        <v>5783335918</v>
      </c>
      <c r="D43">
        <f>INDEX([1]tax_rates_st101!$G:$G,MATCH(A43,[1]tax_rates_st101!$A:$A,0))</f>
        <v>3.9999999999999994E-2</v>
      </c>
      <c r="E43" s="4">
        <f t="shared" si="0"/>
        <v>231333436.71999997</v>
      </c>
      <c r="F43" s="3">
        <f>SUMIF([2]Sheet4!$B:$B,A43,[2]Sheet4!$C:$C)</f>
        <v>236498544</v>
      </c>
      <c r="G43" s="5">
        <f t="shared" si="1"/>
        <v>5165107.280000031</v>
      </c>
      <c r="H43" s="6">
        <f t="shared" si="2"/>
        <v>2.2327543105027846E-2</v>
      </c>
      <c r="I43" s="6">
        <f t="shared" si="3"/>
        <v>2.1839911538736708E-2</v>
      </c>
      <c r="K43">
        <f>COUNTIF([2]Sheet4!$B:$B,A43)</f>
        <v>1</v>
      </c>
    </row>
    <row r="44" spans="1:11">
      <c r="A44" s="1" t="s">
        <v>42</v>
      </c>
      <c r="B44" s="2">
        <v>4845642289</v>
      </c>
      <c r="D44">
        <f>INDEX([1]tax_rates_st101!$G:$G,MATCH(A44,[1]tax_rates_st101!$A:$A,0))</f>
        <v>0.03</v>
      </c>
      <c r="E44" s="4">
        <f t="shared" si="0"/>
        <v>145369268.66999999</v>
      </c>
      <c r="F44" s="3">
        <f>SUMIF([2]Sheet4!$B:$B,A44,[2]Sheet4!$C:$C)</f>
        <v>144648319</v>
      </c>
      <c r="G44" s="5">
        <f t="shared" si="1"/>
        <v>-720949.66999998689</v>
      </c>
      <c r="H44" s="6">
        <f t="shared" si="2"/>
        <v>-4.9594365892876649E-3</v>
      </c>
      <c r="I44" s="6">
        <f t="shared" si="3"/>
        <v>-4.9841551909081423E-3</v>
      </c>
      <c r="K44">
        <f>COUNTIF([2]Sheet4!$B:$B,A44)</f>
        <v>2</v>
      </c>
    </row>
    <row r="45" spans="1:11">
      <c r="A45" s="1" t="s">
        <v>43</v>
      </c>
      <c r="B45" s="2">
        <v>2620713145</v>
      </c>
      <c r="D45">
        <f>INDEX([1]tax_rates_st101!$G:$G,MATCH(A45,[1]tax_rates_st101!$A:$A,0))</f>
        <v>0.04</v>
      </c>
      <c r="E45" s="4">
        <f t="shared" si="0"/>
        <v>104828525.8</v>
      </c>
      <c r="F45" s="3">
        <f>SUMIF([2]Sheet4!$B:$B,A45,[2]Sheet4!$C:$C)</f>
        <v>107594283</v>
      </c>
      <c r="G45" s="5">
        <f t="shared" si="1"/>
        <v>2765757.200000003</v>
      </c>
      <c r="H45" s="6">
        <f t="shared" si="2"/>
        <v>2.6383631543924688E-2</v>
      </c>
      <c r="I45" s="6">
        <f t="shared" si="3"/>
        <v>2.5705428977113989E-2</v>
      </c>
      <c r="K45">
        <f>COUNTIF([2]Sheet4!$B:$B,A45)</f>
        <v>2</v>
      </c>
    </row>
    <row r="46" spans="1:11">
      <c r="A46" s="1" t="s">
        <v>44</v>
      </c>
      <c r="B46" s="2">
        <v>413933394</v>
      </c>
      <c r="D46">
        <f>INDEX([1]tax_rates_st101!$G:$G,MATCH(A46,[1]tax_rates_st101!$A:$A,0))</f>
        <v>0.04</v>
      </c>
      <c r="E46" s="4">
        <f t="shared" si="0"/>
        <v>16557335.76</v>
      </c>
      <c r="F46" s="3">
        <f>SUMIF([2]Sheet4!$B:$B,A46,[2]Sheet4!$C:$C)</f>
        <v>16284302</v>
      </c>
      <c r="G46" s="5">
        <f t="shared" si="1"/>
        <v>-273033.75999999978</v>
      </c>
      <c r="H46" s="6">
        <f t="shared" si="2"/>
        <v>-1.6490198903836191E-2</v>
      </c>
      <c r="I46" s="6">
        <f t="shared" si="3"/>
        <v>-1.6766684872339004E-2</v>
      </c>
      <c r="K46">
        <f>COUNTIF([2]Sheet4!$B:$B,A46)</f>
        <v>1</v>
      </c>
    </row>
    <row r="47" spans="1:11">
      <c r="A47" s="1" t="s">
        <v>45</v>
      </c>
      <c r="B47" s="2">
        <v>305460531</v>
      </c>
      <c r="D47">
        <f>INDEX([1]tax_rates_st101!$G:$G,MATCH(A47,[1]tax_rates_st101!$A:$A,0))</f>
        <v>0.04</v>
      </c>
      <c r="E47" s="4">
        <f t="shared" si="0"/>
        <v>12218421.24</v>
      </c>
      <c r="F47" s="3">
        <f>SUMIF([2]Sheet4!$B:$B,A47,[2]Sheet4!$C:$C)</f>
        <v>12157577</v>
      </c>
      <c r="G47" s="5">
        <f t="shared" si="1"/>
        <v>-60844.240000000224</v>
      </c>
      <c r="H47" s="6">
        <f t="shared" si="2"/>
        <v>-4.9797137293655968E-3</v>
      </c>
      <c r="I47" s="6">
        <f t="shared" si="3"/>
        <v>-5.0046353808822453E-3</v>
      </c>
      <c r="K47">
        <f>COUNTIF([2]Sheet4!$B:$B,A47)</f>
        <v>1</v>
      </c>
    </row>
    <row r="48" spans="1:11">
      <c r="A48" s="1" t="s">
        <v>46</v>
      </c>
      <c r="B48" s="2">
        <v>693365872</v>
      </c>
      <c r="D48">
        <f>INDEX([1]tax_rates_st101!$G:$G,MATCH(A48,[1]tax_rates_st101!$A:$A,0))</f>
        <v>0.04</v>
      </c>
      <c r="E48" s="4">
        <f t="shared" si="0"/>
        <v>27734634.879999999</v>
      </c>
      <c r="F48" s="3">
        <f>SUMIF([2]Sheet4!$B:$B,A48,[2]Sheet4!$C:$C)</f>
        <v>28086159</v>
      </c>
      <c r="G48" s="5">
        <f t="shared" si="1"/>
        <v>351524.12000000104</v>
      </c>
      <c r="H48" s="6">
        <f t="shared" si="2"/>
        <v>1.2674553731136087E-2</v>
      </c>
      <c r="I48" s="6">
        <f t="shared" si="3"/>
        <v>1.251592003021848E-2</v>
      </c>
      <c r="K48">
        <f>COUNTIF([2]Sheet4!$B:$B,A48)</f>
        <v>1</v>
      </c>
    </row>
    <row r="49" spans="1:11">
      <c r="A49" s="1" t="s">
        <v>47</v>
      </c>
      <c r="B49" s="2">
        <v>1574595468</v>
      </c>
      <c r="D49">
        <f>INDEX([1]tax_rates_st101!$G:$G,MATCH(A49,[1]tax_rates_st101!$A:$A,0))</f>
        <v>0.04</v>
      </c>
      <c r="E49" s="4">
        <f t="shared" si="0"/>
        <v>62983818.719999999</v>
      </c>
      <c r="F49" s="3">
        <f>SUMIF([2]Sheet4!$B:$B,A49,[2]Sheet4!$C:$C)</f>
        <v>63264513</v>
      </c>
      <c r="G49" s="5">
        <f t="shared" si="1"/>
        <v>280694.28000000119</v>
      </c>
      <c r="H49" s="6">
        <f t="shared" si="2"/>
        <v>4.4566094229353068E-3</v>
      </c>
      <c r="I49" s="6">
        <f t="shared" si="3"/>
        <v>4.4368361770207761E-3</v>
      </c>
      <c r="K49">
        <f>COUNTIF([2]Sheet4!$B:$B,A49)</f>
        <v>2</v>
      </c>
    </row>
    <row r="50" spans="1:11">
      <c r="A50" s="1" t="s">
        <v>48</v>
      </c>
      <c r="B50" s="2">
        <v>1511041790</v>
      </c>
      <c r="D50">
        <f>INDEX([1]tax_rates_st101!$G:$G,MATCH(A50,[1]tax_rates_st101!$A:$A,0))</f>
        <v>0.04</v>
      </c>
      <c r="E50" s="4">
        <f t="shared" si="0"/>
        <v>60441671.600000001</v>
      </c>
      <c r="F50" s="3">
        <f>SUMIF([2]Sheet4!$B:$B,A50,[2]Sheet4!$C:$C)</f>
        <v>60629691</v>
      </c>
      <c r="G50" s="5">
        <f t="shared" si="1"/>
        <v>188019.39999999851</v>
      </c>
      <c r="H50" s="6">
        <f t="shared" si="2"/>
        <v>3.1107577772550967E-3</v>
      </c>
      <c r="I50" s="6">
        <f t="shared" si="3"/>
        <v>3.1011109721802558E-3</v>
      </c>
      <c r="K50">
        <f>COUNTIF([2]Sheet4!$B:$B,A50)</f>
        <v>4</v>
      </c>
    </row>
    <row r="51" spans="1:11">
      <c r="A51" s="1" t="s">
        <v>49</v>
      </c>
      <c r="B51" s="2">
        <v>36561803061</v>
      </c>
      <c r="D51">
        <f>INDEX([1]tax_rates_st101!$G:$G,MATCH(A51,[1]tax_rates_st101!$A:$A,0))</f>
        <v>4.2499999999999996E-2</v>
      </c>
      <c r="E51" s="4">
        <f t="shared" si="0"/>
        <v>1553876630.0925</v>
      </c>
      <c r="F51" s="3">
        <f>SUMIF([2]Sheet4!$B:$B,A51,[2]Sheet4!$C:$C)</f>
        <v>1530406740</v>
      </c>
      <c r="G51" s="5">
        <f t="shared" si="1"/>
        <v>-23469890.092499971</v>
      </c>
      <c r="H51" s="6">
        <f t="shared" si="2"/>
        <v>-1.5104088470075544E-2</v>
      </c>
      <c r="I51" s="6">
        <f t="shared" si="3"/>
        <v>-1.5335720550015332E-2</v>
      </c>
      <c r="K51">
        <f>COUNTIF([2]Sheet4!$B:$B,A51)</f>
        <v>1</v>
      </c>
    </row>
    <row r="52" spans="1:11">
      <c r="A52" s="1" t="s">
        <v>50</v>
      </c>
      <c r="B52" s="2">
        <v>1221025398</v>
      </c>
      <c r="D52">
        <f>INDEX([1]tax_rates_st101!$G:$G,MATCH(A52,[1]tax_rates_st101!$A:$A,0))</f>
        <v>0.04</v>
      </c>
      <c r="E52" s="4">
        <f t="shared" si="0"/>
        <v>48841015.920000002</v>
      </c>
      <c r="F52" s="3">
        <f>SUMIF([2]Sheet4!$B:$B,A52,[2]Sheet4!$C:$C)</f>
        <v>48069082</v>
      </c>
      <c r="G52" s="5">
        <f t="shared" si="1"/>
        <v>-771933.92000000179</v>
      </c>
      <c r="H52" s="6">
        <f t="shared" si="2"/>
        <v>-1.5805034057121262E-2</v>
      </c>
      <c r="I52" s="6">
        <f t="shared" si="3"/>
        <v>-1.6058844643631883E-2</v>
      </c>
      <c r="K52">
        <f>COUNTIF([2]Sheet4!$B:$B,A52)</f>
        <v>1</v>
      </c>
    </row>
    <row r="53" spans="1:11">
      <c r="A53" s="1" t="s">
        <v>51</v>
      </c>
      <c r="B53" s="2">
        <v>640938932</v>
      </c>
      <c r="D53">
        <f>INDEX([1]tax_rates_st101!$G:$G,MATCH(A53,[1]tax_rates_st101!$A:$A,0))</f>
        <v>0.04</v>
      </c>
      <c r="E53" s="4">
        <f t="shared" si="0"/>
        <v>25637557.280000001</v>
      </c>
      <c r="F53" s="3">
        <f>SUMIF([2]Sheet4!$B:$B,A53,[2]Sheet4!$C:$C)</f>
        <v>25219749</v>
      </c>
      <c r="G53" s="5">
        <f t="shared" si="1"/>
        <v>-417808.28000000119</v>
      </c>
      <c r="H53" s="6">
        <f t="shared" si="2"/>
        <v>-1.6296727314420695E-2</v>
      </c>
      <c r="I53" s="6">
        <f t="shared" si="3"/>
        <v>-1.656671047757062E-2</v>
      </c>
      <c r="K53">
        <f>COUNTIF([2]Sheet4!$B:$B,A53)</f>
        <v>1</v>
      </c>
    </row>
    <row r="54" spans="1:11">
      <c r="A54" s="1" t="s">
        <v>52</v>
      </c>
      <c r="B54" s="2">
        <v>1725006765</v>
      </c>
      <c r="D54">
        <f>INDEX([1]tax_rates_st101!$G:$G,MATCH(A54,[1]tax_rates_st101!$A:$A,0))</f>
        <v>0.04</v>
      </c>
      <c r="E54" s="4">
        <f t="shared" si="0"/>
        <v>69000270.599999994</v>
      </c>
      <c r="F54" s="3">
        <f>SUMIF([2]Sheet4!$B:$B,A54,[2]Sheet4!$C:$C)</f>
        <v>69994102</v>
      </c>
      <c r="G54" s="5">
        <f t="shared" si="1"/>
        <v>993831.40000000596</v>
      </c>
      <c r="H54" s="6">
        <f t="shared" si="2"/>
        <v>1.4403297137214503E-2</v>
      </c>
      <c r="I54" s="6">
        <f t="shared" si="3"/>
        <v>1.4198787777861712E-2</v>
      </c>
      <c r="K54">
        <f>COUNTIF([2]Sheet4!$B:$B,A54)</f>
        <v>2</v>
      </c>
    </row>
    <row r="55" spans="1:11">
      <c r="A55" s="1" t="s">
        <v>53</v>
      </c>
      <c r="B55" s="2">
        <v>3229812488</v>
      </c>
      <c r="D55">
        <f>INDEX([1]tax_rates_st101!$G:$G,MATCH(A55,[1]tax_rates_st101!$A:$A,0))</f>
        <v>0.04</v>
      </c>
      <c r="E55" s="4">
        <f t="shared" si="0"/>
        <v>129192499.52</v>
      </c>
      <c r="F55" s="3">
        <f>SUMIF([2]Sheet4!$B:$B,A55,[2]Sheet4!$C:$C)</f>
        <v>129081133</v>
      </c>
      <c r="G55" s="5">
        <f t="shared" si="1"/>
        <v>-111366.51999999583</v>
      </c>
      <c r="H55" s="6">
        <f t="shared" si="2"/>
        <v>-8.6202001210415027E-4</v>
      </c>
      <c r="I55" s="6">
        <f t="shared" si="3"/>
        <v>-8.6276373170659907E-4</v>
      </c>
      <c r="K55">
        <f>COUNTIF([2]Sheet4!$B:$B,A55)</f>
        <v>1</v>
      </c>
    </row>
    <row r="56" spans="1:11">
      <c r="A56" s="1" t="s">
        <v>54</v>
      </c>
      <c r="B56" s="2">
        <v>2006970582</v>
      </c>
      <c r="D56">
        <f>INDEX([1]tax_rates_st101!$G:$G,MATCH(A56,[1]tax_rates_st101!$A:$A,0))</f>
        <v>0.03</v>
      </c>
      <c r="E56" s="4">
        <f t="shared" si="0"/>
        <v>60209117.460000001</v>
      </c>
      <c r="F56" s="3">
        <f>SUMIF([2]Sheet4!$B:$B,A56,[2]Sheet4!$C:$C)</f>
        <v>60192756</v>
      </c>
      <c r="G56" s="5">
        <f t="shared" si="1"/>
        <v>-16361.460000000894</v>
      </c>
      <c r="H56" s="6">
        <f t="shared" si="2"/>
        <v>-2.7174389345385524E-4</v>
      </c>
      <c r="I56" s="6">
        <f t="shared" si="3"/>
        <v>-2.7181775826979736E-4</v>
      </c>
      <c r="K56">
        <f>COUNTIF([2]Sheet4!$B:$B,A56)</f>
        <v>2</v>
      </c>
    </row>
    <row r="57" spans="1:11">
      <c r="A57" s="1" t="s">
        <v>55</v>
      </c>
      <c r="B57" s="2">
        <v>733882771</v>
      </c>
      <c r="D57">
        <f>INDEX([1]tax_rates_st101!$G:$G,MATCH(A57,[1]tax_rates_st101!$A:$A,0))</f>
        <v>0.03</v>
      </c>
      <c r="E57" s="4">
        <f t="shared" si="0"/>
        <v>22016483.129999999</v>
      </c>
      <c r="F57" s="3">
        <f>SUMIF([2]Sheet4!$B:$B,A57,[2]Sheet4!$C:$C)</f>
        <v>21949732</v>
      </c>
      <c r="G57" s="5">
        <f t="shared" si="1"/>
        <v>-66751.129999998957</v>
      </c>
      <c r="H57" s="6">
        <f t="shared" si="2"/>
        <v>-3.0318706945998493E-3</v>
      </c>
      <c r="I57" s="6">
        <f t="shared" si="3"/>
        <v>-3.0410908889456582E-3</v>
      </c>
      <c r="K57">
        <f>COUNTIF([2]Sheet4!$B:$B,A57)</f>
        <v>1</v>
      </c>
    </row>
    <row r="58" spans="1:11">
      <c r="A58" s="1" t="s">
        <v>56</v>
      </c>
      <c r="B58" s="2">
        <v>1214221711</v>
      </c>
      <c r="D58">
        <f>INDEX([1]tax_rates_st101!$G:$G,MATCH(A58,[1]tax_rates_st101!$A:$A,0))</f>
        <v>0.04</v>
      </c>
      <c r="E58" s="4">
        <f t="shared" si="0"/>
        <v>48568868.439999998</v>
      </c>
      <c r="F58" s="3">
        <f>SUMIF([2]Sheet4!$B:$B,A58,[2]Sheet4!$C:$C)</f>
        <v>48630921</v>
      </c>
      <c r="G58" s="5">
        <f t="shared" si="1"/>
        <v>62052.560000002384</v>
      </c>
      <c r="H58" s="6">
        <f t="shared" si="2"/>
        <v>1.2776200474314034E-3</v>
      </c>
      <c r="I58" s="6">
        <f t="shared" si="3"/>
        <v>1.2759898172605528E-3</v>
      </c>
      <c r="K58">
        <f>COUNTIF([2]Sheet4!$B:$B,A58)</f>
        <v>1</v>
      </c>
    </row>
    <row r="59" spans="1:11">
      <c r="A59" s="1" t="s">
        <v>57</v>
      </c>
      <c r="B59" s="2">
        <v>22820978912</v>
      </c>
      <c r="D59">
        <f>INDEX([1]tax_rates_st101!$G:$G,MATCH(A59,[1]tax_rates_st101!$A:$A,0))</f>
        <v>3.9999999999999994E-2</v>
      </c>
      <c r="E59" s="4">
        <f t="shared" si="0"/>
        <v>912839156.4799999</v>
      </c>
      <c r="F59" s="3">
        <f>SUMIF([2]Sheet4!$B:$B,A59,[2]Sheet4!$C:$C)</f>
        <v>866935178</v>
      </c>
      <c r="G59" s="5">
        <f t="shared" si="1"/>
        <v>-45903978.4799999</v>
      </c>
      <c r="H59" s="6">
        <f t="shared" si="2"/>
        <v>-5.0287039238117573E-2</v>
      </c>
      <c r="I59" s="6">
        <f t="shared" si="3"/>
        <v>-5.2949724091136026E-2</v>
      </c>
      <c r="K59">
        <f>COUNTIF([2]Sheet4!$B:$B,A59)</f>
        <v>11</v>
      </c>
    </row>
    <row r="60" spans="1:11">
      <c r="A60" s="1" t="s">
        <v>58</v>
      </c>
      <c r="B60" s="2">
        <v>491848551</v>
      </c>
      <c r="D60">
        <f>INDEX([1]tax_rates_st101!$G:$G,MATCH(A60,[1]tax_rates_st101!$A:$A,0))</f>
        <v>0.04</v>
      </c>
      <c r="E60" s="4">
        <f t="shared" si="0"/>
        <v>19673942.039999999</v>
      </c>
      <c r="F60" s="3">
        <f>SUMIF([2]Sheet4!$B:$B,A60,[2]Sheet4!$C:$C)</f>
        <v>19334968</v>
      </c>
      <c r="G60" s="5">
        <f t="shared" si="1"/>
        <v>-338974.03999999911</v>
      </c>
      <c r="H60" s="6">
        <f t="shared" si="2"/>
        <v>-1.7229594318760082E-2</v>
      </c>
      <c r="I60" s="6">
        <f t="shared" si="3"/>
        <v>-1.753165766811712E-2</v>
      </c>
      <c r="K60">
        <f>COUNTIF([2]Sheet4!$B:$B,A60)</f>
        <v>1</v>
      </c>
    </row>
    <row r="61" spans="1:11">
      <c r="A61" s="1" t="s">
        <v>59</v>
      </c>
      <c r="B61" s="2">
        <v>352772693</v>
      </c>
      <c r="D61">
        <f>INDEX([1]tax_rates_st101!$G:$G,MATCH(A61,[1]tax_rates_st101!$A:$A,0))</f>
        <v>0.04</v>
      </c>
      <c r="E61" s="4">
        <f t="shared" si="0"/>
        <v>14110907.720000001</v>
      </c>
      <c r="F61" s="3">
        <f>SUMIF([2]Sheet4!$B:$B,A61,[2]Sheet4!$C:$C)</f>
        <v>13916823</v>
      </c>
      <c r="G61" s="5">
        <f t="shared" si="1"/>
        <v>-194084.72000000067</v>
      </c>
      <c r="H61" s="6">
        <f t="shared" si="2"/>
        <v>-1.3754233522831135E-2</v>
      </c>
      <c r="I61" s="6">
        <f t="shared" si="3"/>
        <v>-1.3946050761729216E-2</v>
      </c>
      <c r="K61">
        <f>COUNTIF([2]Sheet4!$B:$B,A61)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 Vettovalli</dc:creator>
  <cp:lastModifiedBy>CJ Vettovalli</cp:lastModifiedBy>
  <dcterms:created xsi:type="dcterms:W3CDTF">2021-04-26T22:57:10Z</dcterms:created>
  <dcterms:modified xsi:type="dcterms:W3CDTF">2021-04-27T03:36:18Z</dcterms:modified>
</cp:coreProperties>
</file>