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"/>
    </mc:Choice>
  </mc:AlternateContent>
  <xr:revisionPtr revIDLastSave="0" documentId="13_ncr:1_{DE223EB4-53A7-E444-87B2-A2162546BCD7}" xr6:coauthVersionLast="45" xr6:coauthVersionMax="45" xr10:uidLastSave="{00000000-0000-0000-0000-000000000000}"/>
  <bookViews>
    <workbookView xWindow="0" yWindow="460" windowWidth="28800" windowHeight="16680" activeTab="3" xr2:uid="{AC92DC69-0ADF-DF4F-ABE7-F2CC23157859}"/>
  </bookViews>
  <sheets>
    <sheet name="基金" sheetId="1" r:id="rId1"/>
    <sheet name="理财" sheetId="2" r:id="rId2"/>
    <sheet name="总结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5" l="1"/>
  <c r="O4" i="5"/>
  <c r="B12" i="5" l="1"/>
  <c r="R4" i="5"/>
  <c r="M6" i="5" s="1"/>
  <c r="C5" i="5"/>
  <c r="O6" i="4" l="1"/>
  <c r="B1" i="4"/>
  <c r="J6" i="5"/>
  <c r="B18" i="5" s="1"/>
  <c r="J7" i="5"/>
  <c r="C7" i="5"/>
  <c r="B7" i="5"/>
  <c r="B6" i="5"/>
  <c r="G5" i="5"/>
  <c r="B13" i="5" s="1"/>
  <c r="G6" i="4"/>
  <c r="E1" i="4"/>
  <c r="B15" i="5" l="1"/>
  <c r="B14" i="5"/>
  <c r="M7" i="5"/>
  <c r="G7" i="5"/>
  <c r="O7" i="4"/>
  <c r="U7" i="4"/>
  <c r="U8" i="4"/>
  <c r="U9" i="4"/>
  <c r="U10" i="4"/>
  <c r="U11" i="4"/>
  <c r="U12" i="4"/>
  <c r="H1" i="4" l="1"/>
  <c r="S12" i="4" l="1"/>
  <c r="S9" i="4" l="1"/>
  <c r="S7" i="4" l="1"/>
  <c r="S8" i="4"/>
  <c r="L14" i="4" l="1"/>
  <c r="L6" i="4"/>
  <c r="L9" i="4" l="1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<sst xmlns="http://schemas.openxmlformats.org/spreadsheetml/2006/main" count="111" uniqueCount="58">
  <si>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</si>
  <si>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</si>
  <si>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</si>
  <si>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</si>
  <si>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</si>
  <si>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</si>
  <si>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</si>
  <si>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</si>
  <si>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</si>
  <si>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</si>
  <si>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</si>
  <si>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</si>
  <si>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</si>
  <si>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</si>
  <si>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</si>
  <si>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</si>
  <si>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</si>
  <si>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</si>
  <si>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</si>
  <si>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</si>
  <si>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</si>
  <si>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</si>
  <si>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</si>
  <si>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</si>
  <si>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</si>
  <si>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</si>
  <si>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</si>
  <si>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</si>
  <si>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</si>
  <si>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</si>
  <si>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</si>
  <si>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</si>
  <si>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</si>
  <si>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</si>
  <si>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</si>
  <si>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</si>
  <si>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</si>
  <si>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</si>
  <si>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</si>
  <si>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</si>
  <si>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</si>
  <si>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</si>
  <si>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</si>
  <si>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</si>
  <si>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</si>
  <si>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</si>
  <si>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</si>
  <si>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</si>
  <si>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</si>
  <si>
    <t xml:space="preserve">天添金稳健型		</t>
  </si>
  <si>
    <t>现金</t>
  </si>
  <si>
    <t>理财</t>
  </si>
  <si>
    <t>基金</t>
  </si>
  <si>
    <t>股票</t>
  </si>
  <si>
    <t>收益</t>
  </si>
  <si>
    <t>成本</t>
  </si>
  <si>
    <t xml:space="preserve">                                                                                                                                                                    </t>
  </si>
  <si>
    <t xml:space="preserve">成本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</si>
</sst>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ColWidth="11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baseColWidth="10" defaultColWidth="11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44093.944539004631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2.1504288844266672</v>
      </c>
    </row>
    <row r="6" spans="1:9" x14ac:dyDescent="0.2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2.6927113127039437</v>
      </c>
    </row>
    <row r="9" spans="1:9" x14ac:dyDescent="0.2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1.2605262578636678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">
      <c r="E19">
        <f>SUM(E9:E13)</f>
        <v>3648.76</v>
      </c>
    </row>
    <row r="21" spans="5:5" x14ac:dyDescent="0.2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7"/>
  <sheetViews>
    <sheetView workbookViewId="0">
      <selection activeCell="E1" sqref="E1"/>
    </sheetView>
  </sheetViews>
  <sheetFormatPr baseColWidth="10" defaultColWidth="11" defaultRowHeight="16" x14ac:dyDescent="0.2"/>
  <cols>
    <col min="1" max="1" width="18.33203125" customWidth="1"/>
    <col min="9" max="9" width="22.1640625" customWidth="1"/>
    <col min="17" max="17" width="24.83203125" customWidth="1"/>
    <col min="19" max="19" width="12.6640625" bestFit="1" customWidth="1"/>
    <col min="25" max="25" width="14.6640625" customWidth="1"/>
  </cols>
  <sheetData>
    <row r="1" spans="1:30" x14ac:dyDescent="0.2">
      <c r="A1" t="s">
        <v>29</v>
      </c>
      <c r="B1">
        <f>G6+O6+W6+AD6</f>
        <v>74337.100000000006</v>
      </c>
      <c r="D1" t="s">
        <v>43</v>
      </c>
      <c r="E1">
        <f>O7+W7+AD7</f>
        <v>1182592.7</v>
      </c>
      <c r="G1" t="s">
        <v>44</v>
      </c>
      <c r="H1" s="3">
        <f>B1/E1</f>
        <v>6.2859427425858469E-2</v>
      </c>
    </row>
    <row r="5" spans="1:30" x14ac:dyDescent="0.2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27619.46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">
      <c r="A16" t="s">
        <v>18</v>
      </c>
      <c r="B16" s="2">
        <v>43916</v>
      </c>
      <c r="C16">
        <v>100000</v>
      </c>
      <c r="D16">
        <v>673.2</v>
      </c>
    </row>
    <row r="17" spans="1:4" x14ac:dyDescent="0.2">
      <c r="A17" t="s">
        <v>12</v>
      </c>
      <c r="B17" s="2">
        <v>43924</v>
      </c>
      <c r="C17">
        <v>20000</v>
      </c>
      <c r="D17">
        <v>194.46</v>
      </c>
    </row>
    <row r="18" spans="1:4" x14ac:dyDescent="0.2">
      <c r="A18" t="s">
        <v>12</v>
      </c>
      <c r="B18" s="2">
        <v>43931</v>
      </c>
      <c r="C18">
        <v>200000</v>
      </c>
      <c r="D18">
        <v>1994.6</v>
      </c>
    </row>
    <row r="19" spans="1:4" x14ac:dyDescent="0.2">
      <c r="A19" t="s">
        <v>18</v>
      </c>
      <c r="B19" s="2">
        <v>43971</v>
      </c>
      <c r="C19">
        <v>50000</v>
      </c>
      <c r="D19">
        <v>345.2</v>
      </c>
    </row>
    <row r="20" spans="1:4" x14ac:dyDescent="0.2">
      <c r="A20" t="s">
        <v>25</v>
      </c>
      <c r="B20" s="2">
        <v>43976</v>
      </c>
      <c r="C20">
        <v>90000</v>
      </c>
      <c r="D20">
        <v>845.55</v>
      </c>
    </row>
    <row r="21" spans="1:4" x14ac:dyDescent="0.2">
      <c r="A21" t="s">
        <v>25</v>
      </c>
      <c r="B21" s="2">
        <v>44001</v>
      </c>
      <c r="C21">
        <v>160000</v>
      </c>
      <c r="D21">
        <v>1049.44</v>
      </c>
    </row>
    <row r="22" spans="1:4" x14ac:dyDescent="0.2">
      <c r="A22" t="s">
        <v>49</v>
      </c>
      <c r="B22" s="2">
        <v>47300</v>
      </c>
      <c r="C22">
        <v>50000</v>
      </c>
      <c r="D22">
        <v>1497.31</v>
      </c>
    </row>
    <row r="26" spans="1:4" x14ac:dyDescent="0.2">
      <c r="A26" t="s">
        <v>14</v>
      </c>
      <c r="C26">
        <v>200000</v>
      </c>
      <c r="D26">
        <v>6889.49</v>
      </c>
    </row>
    <row r="27" spans="1:4" x14ac:dyDescent="0.2">
      <c r="A27" t="s">
        <v>19</v>
      </c>
      <c r="C27">
        <v>56000</v>
      </c>
      <c r="D27">
        <v>876.18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A783-521F-49BE-BCAF-A0FA8FD6C3B9}">
  <dimension ref="A2:R18"/>
  <sheetViews>
    <sheetView tabSelected="1" workbookViewId="0">
      <selection activeCell="N5" sqref="N5"/>
    </sheetView>
  </sheetViews>
  <sheetFormatPr baseColWidth="10" defaultColWidth="8.83203125" defaultRowHeight="16" x14ac:dyDescent="0.2"/>
  <cols>
    <col min="2" max="2" width="12.33203125" bestFit="1" customWidth="1"/>
  </cols>
  <sheetData>
    <row r="2" spans="1:18" x14ac:dyDescent="0.2">
      <c r="A2" t="s">
        <v>22</v>
      </c>
    </row>
    <row r="3" spans="1:18" x14ac:dyDescent="0.2">
      <c r="B3" t="s">
        <v>51</v>
      </c>
      <c r="C3" t="s">
        <v>52</v>
      </c>
      <c r="D3" t="s">
        <v>50</v>
      </c>
      <c r="F3" t="s">
        <v>23</v>
      </c>
      <c r="I3" t="s">
        <v>24</v>
      </c>
      <c r="L3" t="s">
        <v>53</v>
      </c>
    </row>
    <row r="4" spans="1:18" x14ac:dyDescent="0.2">
      <c r="A4" t="s">
        <v>54</v>
      </c>
      <c r="B4">
        <v>11581.79</v>
      </c>
      <c r="C4">
        <v>19721.86</v>
      </c>
      <c r="F4" t="s">
        <v>54</v>
      </c>
      <c r="G4">
        <v>45886.66</v>
      </c>
      <c r="I4" t="s">
        <v>54</v>
      </c>
      <c r="J4">
        <v>5192.05</v>
      </c>
      <c r="L4" t="s">
        <v>54</v>
      </c>
      <c r="M4">
        <v>193</v>
      </c>
      <c r="N4">
        <v>216</v>
      </c>
      <c r="O4">
        <f>(N4-M4)*1000</f>
        <v>23000</v>
      </c>
      <c r="Q4">
        <v>200.39</v>
      </c>
      <c r="R4">
        <f>(N4-Q4)*500</f>
        <v>7805.0000000000073</v>
      </c>
    </row>
    <row r="5" spans="1:18" x14ac:dyDescent="0.2">
      <c r="A5" t="s">
        <v>55</v>
      </c>
      <c r="B5">
        <v>200000</v>
      </c>
      <c r="C5">
        <f>C6-C4</f>
        <v>166942.40000000002</v>
      </c>
      <c r="F5" t="s">
        <v>55</v>
      </c>
      <c r="G5">
        <f>G6-G4</f>
        <v>263735.55000000005</v>
      </c>
      <c r="I5" t="s">
        <v>55</v>
      </c>
      <c r="J5">
        <v>220000</v>
      </c>
      <c r="L5" t="s">
        <v>55</v>
      </c>
      <c r="M5">
        <f>193428.46+100195</f>
        <v>293623.45999999996</v>
      </c>
    </row>
    <row r="6" spans="1:18" x14ac:dyDescent="0.2">
      <c r="A6" t="s">
        <v>29</v>
      </c>
      <c r="B6">
        <f>B5+B4</f>
        <v>211581.79</v>
      </c>
      <c r="C6">
        <v>186664.26</v>
      </c>
      <c r="D6">
        <v>4176.8599999999997</v>
      </c>
      <c r="F6" t="s">
        <v>29</v>
      </c>
      <c r="G6">
        <v>309622.21000000002</v>
      </c>
      <c r="I6" t="s">
        <v>29</v>
      </c>
      <c r="J6">
        <f>J5+J4</f>
        <v>225192.05</v>
      </c>
      <c r="L6" t="s">
        <v>29</v>
      </c>
      <c r="M6">
        <f>M5+O4+R4</f>
        <v>324428.45999999996</v>
      </c>
    </row>
    <row r="7" spans="1:18" x14ac:dyDescent="0.2">
      <c r="A7" t="s">
        <v>44</v>
      </c>
      <c r="B7" s="3">
        <f>B4/B5</f>
        <v>5.7908950000000008E-2</v>
      </c>
      <c r="C7" s="3">
        <f>C4/C5</f>
        <v>0.11813571627100124</v>
      </c>
      <c r="F7" t="s">
        <v>44</v>
      </c>
      <c r="G7" s="3">
        <f>G4/G5</f>
        <v>0.17398739002004088</v>
      </c>
      <c r="I7" t="s">
        <v>44</v>
      </c>
      <c r="J7" s="3">
        <f>J4/J5</f>
        <v>2.3600227272727273E-2</v>
      </c>
      <c r="L7" t="s">
        <v>44</v>
      </c>
      <c r="M7" s="3">
        <f>O4/M5</f>
        <v>7.8331615600470084E-2</v>
      </c>
    </row>
    <row r="10" spans="1:18" x14ac:dyDescent="0.2">
      <c r="I10" t="s">
        <v>56</v>
      </c>
    </row>
    <row r="12" spans="1:18" x14ac:dyDescent="0.2">
      <c r="A12" t="s">
        <v>54</v>
      </c>
      <c r="B12">
        <f>B4+G4+J4+O4+C4+R4</f>
        <v>113187.36000000002</v>
      </c>
    </row>
    <row r="13" spans="1:18" x14ac:dyDescent="0.2">
      <c r="A13" t="s">
        <v>57</v>
      </c>
      <c r="B13">
        <f>B5+C5+G5+J5+M5</f>
        <v>1144301.4100000001</v>
      </c>
    </row>
    <row r="14" spans="1:18" x14ac:dyDescent="0.2">
      <c r="A14" t="s">
        <v>44</v>
      </c>
      <c r="B14" s="3">
        <f>B12/B13</f>
        <v>9.8913939116792665E-2</v>
      </c>
    </row>
    <row r="15" spans="1:18" x14ac:dyDescent="0.2">
      <c r="A15" t="s">
        <v>29</v>
      </c>
      <c r="B15" s="6">
        <f>B13+B12+D6</f>
        <v>1261665.6300000004</v>
      </c>
    </row>
    <row r="18" spans="2:2" x14ac:dyDescent="0.2">
      <c r="B18" s="6">
        <f>B6+C6+D6+G6+J6+M6</f>
        <v>1261665.6300000001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基金</vt:lpstr>
      <vt:lpstr>理财</vt:lpstr>
      <vt:lpstr>总结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2020-09-19T14:40:18Z</dcterms:modified>
</cp:coreProperties>
</file>