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<sst xmlns="http://schemas.openxmlformats.org/spreadsheetml/2006/main" count="32" uniqueCount="29">
  <si>
    <t xml:space="preserve">Setup Callibration (Delta P) </t>
  </si>
  <si>
    <t>Trial #</t>
  </si>
  <si>
    <t>Pressure difference +/- 0.01</t>
  </si>
  <si>
    <t xml:space="preserve"> kpa</t>
  </si>
  <si>
    <t>RPS</t>
  </si>
  <si>
    <t xml:space="preserve">Voltage </t>
  </si>
  <si>
    <t xml:space="preserve">Current </t>
  </si>
  <si>
    <t xml:space="preserve">Power </t>
  </si>
  <si>
    <t>volumetric flow (gal/min)-&gt;m^3/s</t>
  </si>
  <si>
    <t>Pump head (m) vs Q(m^3/s)</t>
  </si>
  <si>
    <t xml:space="preserve">Power (W)Output </t>
  </si>
  <si>
    <t>Power LOST1 i^2R</t>
  </si>
  <si>
    <t xml:space="preserve">Power lost 2 </t>
  </si>
  <si>
    <t>Final Power input</t>
  </si>
  <si>
    <t xml:space="preserve">efficieny </t>
  </si>
  <si>
    <t xml:space="preserve">Ch </t>
  </si>
  <si>
    <t>Cq</t>
  </si>
  <si>
    <t>0 psi</t>
  </si>
  <si>
    <t xml:space="preserve">10psi </t>
  </si>
  <si>
    <t xml:space="preserve">full O </t>
  </si>
  <si>
    <t>3..</t>
  </si>
  <si>
    <t xml:space="preserve">Resistance </t>
  </si>
  <si>
    <t>psi/V</t>
  </si>
  <si>
    <t>kpa/V</t>
  </si>
  <si>
    <t xml:space="preserve">full C </t>
  </si>
  <si>
    <t xml:space="preserve">Impeller diameter </t>
  </si>
  <si>
    <t>m</t>
  </si>
  <si>
    <t>8.12--</t>
  </si>
  <si>
    <t>Full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</si>
</sst>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/>
      <c r="N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</row>
    <row r="2">
      <c r="B2" s="1" t="s">
        <v>17</v>
      </c>
      <c r="C2" s="1" t="s">
        <v>18</v>
      </c>
      <c r="E2" s="1" t="s">
        <v>19</v>
      </c>
      <c r="F2" s="1">
        <v>2.056</v>
      </c>
      <c r="G2">
        <f t="shared" ref="G2:G31" si="1">F2*$B$10</f>
        <v>34.7444607</v>
      </c>
      <c r="H2" s="1">
        <v>53.0</v>
      </c>
      <c r="I2" s="1">
        <v>13.48</v>
      </c>
      <c r="J2" s="1">
        <v>7.81</v>
      </c>
      <c r="K2" s="1">
        <v>105.2</v>
      </c>
      <c r="L2" s="1">
        <f t="shared" ref="L2:L31" si="2">M2*0.0037854/60</f>
        <v>0.00100944</v>
      </c>
      <c r="M2" s="1">
        <v>16.0</v>
      </c>
      <c r="N2">
        <f t="shared" ref="N2:N31" si="3">G2/9.81</f>
        <v>3.541739113</v>
      </c>
      <c r="O2">
        <f t="shared" ref="O2:O31" si="4">1000*9.81*L2*N2</f>
        <v>35.07244841</v>
      </c>
      <c r="P2">
        <f t="shared" ref="P2:P31" si="5">J2^2*$B$5</f>
        <v>26.838284</v>
      </c>
      <c r="R2">
        <f t="shared" ref="R2:R31" si="6">0.25*(K2-P2)</f>
        <v>19.590429</v>
      </c>
      <c r="S2">
        <f t="shared" ref="S2:S31" si="7">K2-P2-R2</f>
        <v>58.771287</v>
      </c>
      <c r="T2">
        <f t="shared" ref="T2:T31" si="8">O2/S2</f>
        <v>0.5967616195</v>
      </c>
      <c r="U2">
        <f t="shared" ref="U2:U31" si="9">9.81*N2/((H2^2)*$B$13)</f>
        <v>0.2473795707</v>
      </c>
      <c r="V2">
        <f t="shared" ref="V2:V31" si="10">L2/(H2*($B$13)^3)</f>
        <v>0.1523683019</v>
      </c>
    </row>
    <row r="3">
      <c r="A3" s="1" t="s">
        <v>20</v>
      </c>
      <c r="B3" s="1">
        <v>-0.078</v>
      </c>
      <c r="C3" s="1">
        <v>4.002</v>
      </c>
      <c r="E3" s="1">
        <v>2.0</v>
      </c>
      <c r="F3" s="1">
        <v>2.22</v>
      </c>
      <c r="G3">
        <f t="shared" si="1"/>
        <v>37.51590601</v>
      </c>
      <c r="H3" s="1">
        <v>53.0</v>
      </c>
      <c r="I3" s="1">
        <v>12.94</v>
      </c>
      <c r="J3" s="1">
        <v>7.13</v>
      </c>
      <c r="K3" s="1">
        <v>92.0</v>
      </c>
      <c r="L3" s="1">
        <f t="shared" si="2"/>
        <v>0.00088326</v>
      </c>
      <c r="M3" s="1">
        <v>14.0</v>
      </c>
      <c r="N3">
        <f t="shared" si="3"/>
        <v>3.824251377</v>
      </c>
      <c r="O3">
        <f t="shared" si="4"/>
        <v>33.13629914</v>
      </c>
      <c r="P3">
        <f t="shared" si="5"/>
        <v>22.368236</v>
      </c>
      <c r="R3">
        <f t="shared" si="6"/>
        <v>17.407941</v>
      </c>
      <c r="S3">
        <f t="shared" si="7"/>
        <v>52.223823</v>
      </c>
      <c r="T3">
        <f t="shared" si="8"/>
        <v>0.6345054275</v>
      </c>
      <c r="U3">
        <f t="shared" si="9"/>
        <v>0.2671121823</v>
      </c>
      <c r="V3">
        <f t="shared" si="10"/>
        <v>0.1333222642</v>
      </c>
    </row>
    <row r="4">
      <c r="E4" s="1">
        <v>3.0</v>
      </c>
      <c r="F4" s="1">
        <v>2.39</v>
      </c>
      <c r="G4">
        <f t="shared" si="1"/>
        <v>40.38874566</v>
      </c>
      <c r="H4" s="1">
        <v>53.0</v>
      </c>
      <c r="I4" s="1">
        <v>12.37</v>
      </c>
      <c r="J4" s="1">
        <v>6.69</v>
      </c>
      <c r="K4" s="1">
        <v>85.3</v>
      </c>
      <c r="L4" s="1">
        <f t="shared" si="2"/>
        <v>0.00075708</v>
      </c>
      <c r="M4" s="1">
        <v>12.0</v>
      </c>
      <c r="N4">
        <f t="shared" si="3"/>
        <v>4.117099455</v>
      </c>
      <c r="O4">
        <f t="shared" si="4"/>
        <v>30.57751156</v>
      </c>
      <c r="P4">
        <f t="shared" si="5"/>
        <v>19.692684</v>
      </c>
      <c r="R4">
        <f t="shared" si="6"/>
        <v>16.401829</v>
      </c>
      <c r="S4">
        <f t="shared" si="7"/>
        <v>49.205487</v>
      </c>
      <c r="T4">
        <f t="shared" si="8"/>
        <v>0.6214248334</v>
      </c>
      <c r="U4">
        <f t="shared" si="9"/>
        <v>0.2875667188</v>
      </c>
      <c r="V4">
        <f t="shared" si="10"/>
        <v>0.1142762264</v>
      </c>
    </row>
    <row r="5">
      <c r="A5" s="1" t="s">
        <v>21</v>
      </c>
      <c r="B5" s="1">
        <v>0.44</v>
      </c>
      <c r="E5" s="1">
        <v>4.0</v>
      </c>
      <c r="F5" s="1">
        <v>2.52</v>
      </c>
      <c r="G5">
        <f t="shared" si="1"/>
        <v>42.58562304</v>
      </c>
      <c r="H5" s="1">
        <v>53.0</v>
      </c>
      <c r="I5" s="1">
        <v>12.45</v>
      </c>
      <c r="J5" s="1">
        <v>6.22</v>
      </c>
      <c r="K5" s="1">
        <v>78.0</v>
      </c>
      <c r="L5" s="1">
        <f t="shared" si="2"/>
        <v>0.0006309</v>
      </c>
      <c r="M5" s="1">
        <v>10.0</v>
      </c>
      <c r="N5">
        <f t="shared" si="3"/>
        <v>4.341042103</v>
      </c>
      <c r="O5">
        <f t="shared" si="4"/>
        <v>26.86726957</v>
      </c>
      <c r="P5">
        <f t="shared" si="5"/>
        <v>17.022896</v>
      </c>
      <c r="R5">
        <f t="shared" si="6"/>
        <v>15.244276</v>
      </c>
      <c r="S5">
        <f t="shared" si="7"/>
        <v>45.732828</v>
      </c>
      <c r="T5">
        <f t="shared" si="8"/>
        <v>0.5874832314</v>
      </c>
      <c r="U5">
        <f t="shared" si="9"/>
        <v>0.3032084232</v>
      </c>
      <c r="V5">
        <f t="shared" si="10"/>
        <v>0.09523018868</v>
      </c>
    </row>
    <row r="6">
      <c r="E6" s="1">
        <v>5.0</v>
      </c>
      <c r="F6" s="1">
        <v>2.77</v>
      </c>
      <c r="G6">
        <f t="shared" si="1"/>
        <v>46.81038723</v>
      </c>
      <c r="H6" s="1">
        <v>53.0</v>
      </c>
      <c r="I6" s="1">
        <v>12.0</v>
      </c>
      <c r="J6" s="1">
        <v>5.54</v>
      </c>
      <c r="K6" s="1">
        <v>66.7</v>
      </c>
      <c r="L6" s="1">
        <f t="shared" si="2"/>
        <v>0.00050472</v>
      </c>
      <c r="M6" s="1">
        <v>8.0</v>
      </c>
      <c r="N6">
        <f t="shared" si="3"/>
        <v>4.771701042</v>
      </c>
      <c r="O6">
        <f t="shared" si="4"/>
        <v>23.62613864</v>
      </c>
      <c r="P6">
        <f t="shared" si="5"/>
        <v>13.504304</v>
      </c>
      <c r="R6">
        <f t="shared" si="6"/>
        <v>13.298924</v>
      </c>
      <c r="S6">
        <f t="shared" si="7"/>
        <v>39.896772</v>
      </c>
      <c r="T6">
        <f t="shared" si="8"/>
        <v>0.5921817093</v>
      </c>
      <c r="U6">
        <f t="shared" si="9"/>
        <v>0.3332886239</v>
      </c>
      <c r="V6">
        <f t="shared" si="10"/>
        <v>0.07618415094</v>
      </c>
    </row>
    <row r="7">
      <c r="B7" s="1"/>
      <c r="C7" s="1"/>
      <c r="E7" s="1">
        <v>6.0</v>
      </c>
      <c r="F7" s="1">
        <v>2.83</v>
      </c>
      <c r="G7">
        <f t="shared" si="1"/>
        <v>47.82433063</v>
      </c>
      <c r="H7" s="1">
        <v>53.0</v>
      </c>
      <c r="I7" s="1">
        <v>11.6</v>
      </c>
      <c r="J7" s="1">
        <v>4.93</v>
      </c>
      <c r="K7" s="1">
        <v>57.3</v>
      </c>
      <c r="L7" s="1">
        <f t="shared" si="2"/>
        <v>0.00037854</v>
      </c>
      <c r="M7" s="1">
        <v>6.0</v>
      </c>
      <c r="N7">
        <f t="shared" si="3"/>
        <v>4.875059188</v>
      </c>
      <c r="O7">
        <f t="shared" si="4"/>
        <v>18.10342212</v>
      </c>
      <c r="P7">
        <f t="shared" si="5"/>
        <v>10.694156</v>
      </c>
      <c r="R7">
        <f t="shared" si="6"/>
        <v>11.651461</v>
      </c>
      <c r="S7">
        <f t="shared" si="7"/>
        <v>34.954383</v>
      </c>
      <c r="T7">
        <f t="shared" si="8"/>
        <v>0.5179156536</v>
      </c>
      <c r="U7">
        <f t="shared" si="9"/>
        <v>0.3405078721</v>
      </c>
      <c r="V7">
        <f t="shared" si="10"/>
        <v>0.05713811321</v>
      </c>
    </row>
    <row r="8">
      <c r="A8" s="1"/>
      <c r="B8" s="1"/>
      <c r="C8" s="1"/>
      <c r="E8" s="1">
        <v>7.0</v>
      </c>
      <c r="F8" s="1">
        <v>2.91</v>
      </c>
      <c r="G8">
        <f t="shared" si="1"/>
        <v>49.17625517</v>
      </c>
      <c r="H8" s="1">
        <v>53.0</v>
      </c>
      <c r="I8" s="1">
        <v>11.31</v>
      </c>
      <c r="J8" s="1">
        <v>4.55</v>
      </c>
      <c r="K8" s="1">
        <v>51.8</v>
      </c>
      <c r="L8" s="1">
        <f t="shared" si="2"/>
        <v>0.00025236</v>
      </c>
      <c r="M8" s="1">
        <v>4.0</v>
      </c>
      <c r="N8">
        <f t="shared" si="3"/>
        <v>5.012870048</v>
      </c>
      <c r="O8">
        <f t="shared" si="4"/>
        <v>12.41011976</v>
      </c>
      <c r="P8">
        <f t="shared" si="5"/>
        <v>9.1091</v>
      </c>
      <c r="R8">
        <f t="shared" si="6"/>
        <v>10.672725</v>
      </c>
      <c r="S8">
        <f t="shared" si="7"/>
        <v>32.018175</v>
      </c>
      <c r="T8">
        <f t="shared" si="8"/>
        <v>0.3875960999</v>
      </c>
      <c r="U8">
        <f t="shared" si="9"/>
        <v>0.3501335363</v>
      </c>
      <c r="V8">
        <f t="shared" si="10"/>
        <v>0.03809207547</v>
      </c>
    </row>
    <row r="9">
      <c r="A9" s="1" t="s">
        <v>22</v>
      </c>
      <c r="B9" s="1" t="s">
        <v>23</v>
      </c>
      <c r="E9" s="1">
        <v>8.0</v>
      </c>
      <c r="F9" s="1">
        <v>2.86</v>
      </c>
      <c r="G9">
        <f t="shared" si="1"/>
        <v>48.33130233</v>
      </c>
      <c r="H9" s="1">
        <v>53.0</v>
      </c>
      <c r="I9" s="1">
        <v>11.23</v>
      </c>
      <c r="J9" s="1">
        <v>4.03</v>
      </c>
      <c r="K9" s="1">
        <v>45.5</v>
      </c>
      <c r="L9" s="1">
        <f t="shared" si="2"/>
        <v>0.00012618</v>
      </c>
      <c r="M9" s="1">
        <v>2.0</v>
      </c>
      <c r="N9">
        <f t="shared" si="3"/>
        <v>4.92673826</v>
      </c>
      <c r="O9">
        <f t="shared" si="4"/>
        <v>6.098443728</v>
      </c>
      <c r="P9">
        <f t="shared" si="5"/>
        <v>7.145996</v>
      </c>
      <c r="R9">
        <f t="shared" si="6"/>
        <v>9.588501</v>
      </c>
      <c r="S9">
        <f t="shared" si="7"/>
        <v>28.765503</v>
      </c>
      <c r="T9">
        <f t="shared" si="8"/>
        <v>0.2120054611</v>
      </c>
      <c r="U9">
        <f t="shared" si="9"/>
        <v>0.3441174961</v>
      </c>
      <c r="V9">
        <f t="shared" si="10"/>
        <v>0.01904603774</v>
      </c>
    </row>
    <row r="10">
      <c r="A10" s="1">
        <v>2.451</v>
      </c>
      <c r="B10">
        <f>A10*6894.76/1000</f>
        <v>16.89905676</v>
      </c>
      <c r="E10" s="1" t="s">
        <v>24</v>
      </c>
      <c r="G10">
        <f t="shared" si="1"/>
        <v>0</v>
      </c>
      <c r="H10" s="1">
        <v>53.0</v>
      </c>
      <c r="L10" s="1">
        <f t="shared" si="2"/>
        <v>0</v>
      </c>
      <c r="M10" s="1">
        <v>0.0</v>
      </c>
      <c r="N10">
        <f t="shared" si="3"/>
        <v>0</v>
      </c>
      <c r="O10">
        <f t="shared" si="4"/>
        <v>0</v>
      </c>
      <c r="P10">
        <f t="shared" si="5"/>
        <v>0</v>
      </c>
      <c r="R10">
        <f t="shared" si="6"/>
        <v>0</v>
      </c>
      <c r="S10">
        <f t="shared" si="7"/>
        <v>0</v>
      </c>
      <c r="T10" t="str">
        <f t="shared" si="8"/>
        <v>#DIV/0!</v>
      </c>
      <c r="U10">
        <f t="shared" si="9"/>
        <v>0</v>
      </c>
      <c r="V10">
        <f t="shared" si="10"/>
        <v>0</v>
      </c>
    </row>
    <row r="11">
      <c r="G11">
        <f t="shared" si="1"/>
        <v>0</v>
      </c>
      <c r="L11" s="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R11">
        <f t="shared" si="6"/>
        <v>0</v>
      </c>
      <c r="S11">
        <f t="shared" si="7"/>
        <v>0</v>
      </c>
      <c r="T11" t="str">
        <f t="shared" si="8"/>
        <v>#DIV/0!</v>
      </c>
      <c r="U11" t="str">
        <f t="shared" si="9"/>
        <v>#DIV/0!</v>
      </c>
      <c r="V11" t="str">
        <f t="shared" si="10"/>
        <v>#DIV/0!</v>
      </c>
    </row>
    <row r="12">
      <c r="E12" s="1" t="s">
        <v>19</v>
      </c>
      <c r="F12" s="1">
        <v>1.09</v>
      </c>
      <c r="G12">
        <f t="shared" si="1"/>
        <v>18.41997187</v>
      </c>
      <c r="H12" s="1">
        <v>43.0</v>
      </c>
      <c r="I12" s="1">
        <v>10.82</v>
      </c>
      <c r="J12" s="1">
        <v>5.75</v>
      </c>
      <c r="K12" s="1">
        <v>61.5</v>
      </c>
      <c r="L12" s="1">
        <f t="shared" si="2"/>
        <v>0.000788625</v>
      </c>
      <c r="M12" s="1">
        <v>12.5</v>
      </c>
      <c r="N12">
        <f t="shared" si="3"/>
        <v>1.877672973</v>
      </c>
      <c r="O12">
        <f t="shared" si="4"/>
        <v>14.52645031</v>
      </c>
      <c r="P12">
        <f t="shared" si="5"/>
        <v>14.5475</v>
      </c>
      <c r="R12">
        <f t="shared" si="6"/>
        <v>11.738125</v>
      </c>
      <c r="S12">
        <f t="shared" si="7"/>
        <v>35.214375</v>
      </c>
      <c r="T12">
        <f t="shared" si="8"/>
        <v>0.4125147845</v>
      </c>
      <c r="U12">
        <f t="shared" si="9"/>
        <v>0.1992425297</v>
      </c>
      <c r="V12">
        <f t="shared" si="10"/>
        <v>0.1467209302</v>
      </c>
    </row>
    <row r="13">
      <c r="A13" s="1" t="s">
        <v>25</v>
      </c>
      <c r="B13" s="1">
        <v>0.05</v>
      </c>
      <c r="C13" s="1" t="s">
        <v>26</v>
      </c>
      <c r="E13" s="1">
        <v>2.0</v>
      </c>
      <c r="F13" s="1">
        <v>1.15</v>
      </c>
      <c r="G13">
        <f t="shared" si="1"/>
        <v>19.43391527</v>
      </c>
      <c r="H13" s="1">
        <v>43.0</v>
      </c>
      <c r="I13" s="1">
        <v>10.56</v>
      </c>
      <c r="J13" s="1">
        <v>5.3</v>
      </c>
      <c r="K13" s="1">
        <v>56.3</v>
      </c>
      <c r="L13" s="1">
        <f t="shared" si="2"/>
        <v>0.000690046875</v>
      </c>
      <c r="M13" s="1">
        <v>10.9375</v>
      </c>
      <c r="N13">
        <f t="shared" si="3"/>
        <v>1.981031119</v>
      </c>
      <c r="O13">
        <f t="shared" si="4"/>
        <v>13.4103125</v>
      </c>
      <c r="P13">
        <f t="shared" si="5"/>
        <v>12.3596</v>
      </c>
      <c r="R13">
        <f t="shared" si="6"/>
        <v>10.9851</v>
      </c>
      <c r="S13">
        <f t="shared" si="7"/>
        <v>32.9553</v>
      </c>
      <c r="T13">
        <f t="shared" si="8"/>
        <v>0.4069243036</v>
      </c>
      <c r="U13">
        <f t="shared" si="9"/>
        <v>0.2102100084</v>
      </c>
      <c r="V13">
        <f t="shared" si="10"/>
        <v>0.128380814</v>
      </c>
    </row>
    <row r="14">
      <c r="E14" s="1">
        <v>3.0</v>
      </c>
      <c r="F14" s="1">
        <v>1.28</v>
      </c>
      <c r="G14">
        <f t="shared" si="1"/>
        <v>21.63079265</v>
      </c>
      <c r="H14" s="1">
        <v>43.0</v>
      </c>
      <c r="I14" s="1">
        <v>10.49</v>
      </c>
      <c r="J14" s="1">
        <v>4.93</v>
      </c>
      <c r="K14" s="1">
        <v>51.4</v>
      </c>
      <c r="L14" s="1">
        <f t="shared" si="2"/>
        <v>0.00059146875</v>
      </c>
      <c r="M14" s="1">
        <v>9.375</v>
      </c>
      <c r="N14">
        <f t="shared" si="3"/>
        <v>2.204973767</v>
      </c>
      <c r="O14">
        <f t="shared" si="4"/>
        <v>12.79393789</v>
      </c>
      <c r="P14">
        <f t="shared" si="5"/>
        <v>10.694156</v>
      </c>
      <c r="R14">
        <f t="shared" si="6"/>
        <v>10.176461</v>
      </c>
      <c r="S14">
        <f t="shared" si="7"/>
        <v>30.529383</v>
      </c>
      <c r="T14">
        <f t="shared" si="8"/>
        <v>0.4190696514</v>
      </c>
      <c r="U14">
        <f t="shared" si="9"/>
        <v>0.2339728789</v>
      </c>
      <c r="V14">
        <f t="shared" si="10"/>
        <v>0.1100406977</v>
      </c>
    </row>
    <row r="15">
      <c r="E15" s="1">
        <v>4.0</v>
      </c>
      <c r="F15" s="1">
        <v>1.43</v>
      </c>
      <c r="G15">
        <f t="shared" si="1"/>
        <v>24.16565117</v>
      </c>
      <c r="H15" s="1">
        <v>43.0</v>
      </c>
      <c r="I15" s="1">
        <v>10.21</v>
      </c>
      <c r="J15" s="1">
        <v>4.54</v>
      </c>
      <c r="K15" s="1">
        <v>46.2</v>
      </c>
      <c r="L15" s="1">
        <f t="shared" si="2"/>
        <v>0.000492890625</v>
      </c>
      <c r="M15" s="1">
        <f t="shared" ref="M15:M18" si="11">M14-1.5625</f>
        <v>7.8125</v>
      </c>
      <c r="N15">
        <f t="shared" si="3"/>
        <v>2.46336913</v>
      </c>
      <c r="O15">
        <f t="shared" si="4"/>
        <v>11.91102291</v>
      </c>
      <c r="P15">
        <f t="shared" si="5"/>
        <v>9.069104</v>
      </c>
      <c r="R15">
        <f t="shared" si="6"/>
        <v>9.282724</v>
      </c>
      <c r="S15">
        <f t="shared" si="7"/>
        <v>27.848172</v>
      </c>
      <c r="T15">
        <f t="shared" si="8"/>
        <v>0.427712918</v>
      </c>
      <c r="U15">
        <f t="shared" si="9"/>
        <v>0.2613915756</v>
      </c>
      <c r="V15">
        <f t="shared" si="10"/>
        <v>0.0917005814</v>
      </c>
    </row>
    <row r="16">
      <c r="E16" s="1">
        <v>5.0</v>
      </c>
      <c r="F16" s="1">
        <v>1.45</v>
      </c>
      <c r="G16">
        <f t="shared" si="1"/>
        <v>24.5036323</v>
      </c>
      <c r="H16" s="1">
        <v>43.0</v>
      </c>
      <c r="I16" s="1">
        <v>9.96</v>
      </c>
      <c r="J16" s="1">
        <v>4.17</v>
      </c>
      <c r="K16" s="1">
        <v>41.3</v>
      </c>
      <c r="L16" s="1">
        <f t="shared" si="2"/>
        <v>0.0003943125</v>
      </c>
      <c r="M16" s="1">
        <f t="shared" si="11"/>
        <v>6.25</v>
      </c>
      <c r="N16">
        <f t="shared" si="3"/>
        <v>2.497821845</v>
      </c>
      <c r="O16">
        <f t="shared" si="4"/>
        <v>9.662088512</v>
      </c>
      <c r="P16">
        <f t="shared" si="5"/>
        <v>7.651116</v>
      </c>
      <c r="R16">
        <f t="shared" si="6"/>
        <v>8.412221</v>
      </c>
      <c r="S16">
        <f t="shared" si="7"/>
        <v>25.236663</v>
      </c>
      <c r="T16">
        <f t="shared" si="8"/>
        <v>0.3828591962</v>
      </c>
      <c r="U16">
        <f t="shared" si="9"/>
        <v>0.2650474019</v>
      </c>
      <c r="V16">
        <f t="shared" si="10"/>
        <v>0.07336046512</v>
      </c>
    </row>
    <row r="17">
      <c r="E17" s="1">
        <v>6.0</v>
      </c>
      <c r="F17" s="1">
        <v>1.46</v>
      </c>
      <c r="G17">
        <f t="shared" si="1"/>
        <v>24.67262287</v>
      </c>
      <c r="H17" s="1">
        <v>43.0</v>
      </c>
      <c r="I17" s="1">
        <v>9.85</v>
      </c>
      <c r="J17" s="1">
        <v>3.76</v>
      </c>
      <c r="K17" s="1">
        <v>37.7</v>
      </c>
      <c r="L17" s="1">
        <f t="shared" si="2"/>
        <v>0.000295734375</v>
      </c>
      <c r="M17" s="1">
        <f t="shared" si="11"/>
        <v>4.6875</v>
      </c>
      <c r="N17">
        <f t="shared" si="3"/>
        <v>2.515048203</v>
      </c>
      <c r="O17">
        <f t="shared" si="4"/>
        <v>7.296542704</v>
      </c>
      <c r="P17">
        <f t="shared" si="5"/>
        <v>6.220544</v>
      </c>
      <c r="R17">
        <f t="shared" si="6"/>
        <v>7.869864</v>
      </c>
      <c r="S17">
        <f t="shared" si="7"/>
        <v>23.609592</v>
      </c>
      <c r="T17">
        <f t="shared" si="8"/>
        <v>0.3090499278</v>
      </c>
      <c r="U17">
        <f t="shared" si="9"/>
        <v>0.266875315</v>
      </c>
      <c r="V17">
        <f t="shared" si="10"/>
        <v>0.05502034884</v>
      </c>
    </row>
    <row r="18">
      <c r="E18" s="1">
        <v>7.0</v>
      </c>
      <c r="F18" s="1">
        <v>1.48</v>
      </c>
      <c r="G18">
        <f t="shared" si="1"/>
        <v>25.010604</v>
      </c>
      <c r="H18" s="1">
        <v>43.0</v>
      </c>
      <c r="I18" s="1">
        <v>9.47</v>
      </c>
      <c r="J18" s="1">
        <v>3.4</v>
      </c>
      <c r="K18" s="1">
        <v>32.1</v>
      </c>
      <c r="L18" s="1">
        <f t="shared" si="2"/>
        <v>0.00019715625</v>
      </c>
      <c r="M18" s="1">
        <f t="shared" si="11"/>
        <v>3.125</v>
      </c>
      <c r="N18">
        <f t="shared" si="3"/>
        <v>2.549500918</v>
      </c>
      <c r="O18">
        <f t="shared" si="4"/>
        <v>4.930996896</v>
      </c>
      <c r="P18">
        <f t="shared" si="5"/>
        <v>5.0864</v>
      </c>
      <c r="R18">
        <f t="shared" si="6"/>
        <v>6.7534</v>
      </c>
      <c r="S18">
        <f t="shared" si="7"/>
        <v>20.2602</v>
      </c>
      <c r="T18">
        <f t="shared" si="8"/>
        <v>0.2433834264</v>
      </c>
      <c r="U18">
        <f t="shared" si="9"/>
        <v>0.2705311412</v>
      </c>
      <c r="V18">
        <f t="shared" si="10"/>
        <v>0.03668023256</v>
      </c>
    </row>
    <row r="19">
      <c r="E19" s="1">
        <v>8.0</v>
      </c>
      <c r="F19" s="1">
        <v>1.5</v>
      </c>
      <c r="G19">
        <f t="shared" si="1"/>
        <v>25.34858514</v>
      </c>
      <c r="H19" s="1">
        <v>43.0</v>
      </c>
      <c r="I19" s="1">
        <v>9.37</v>
      </c>
      <c r="J19" s="1">
        <v>3.08</v>
      </c>
      <c r="K19" s="1">
        <v>21.9</v>
      </c>
      <c r="L19" s="1">
        <f t="shared" si="2"/>
        <v>0.000098578125</v>
      </c>
      <c r="M19" s="1">
        <v>1.5625</v>
      </c>
      <c r="N19">
        <f t="shared" si="3"/>
        <v>2.583953633</v>
      </c>
      <c r="O19">
        <f t="shared" si="4"/>
        <v>2.498815995</v>
      </c>
      <c r="P19">
        <f t="shared" si="5"/>
        <v>4.174016</v>
      </c>
      <c r="R19">
        <f t="shared" si="6"/>
        <v>4.431496</v>
      </c>
      <c r="S19">
        <f t="shared" si="7"/>
        <v>13.294488</v>
      </c>
      <c r="T19">
        <f t="shared" si="8"/>
        <v>0.1879587988</v>
      </c>
      <c r="U19">
        <f t="shared" si="9"/>
        <v>0.2741869674</v>
      </c>
      <c r="V19">
        <f t="shared" si="10"/>
        <v>0.01834011628</v>
      </c>
    </row>
    <row r="20">
      <c r="E20" s="1" t="s">
        <v>24</v>
      </c>
      <c r="F20" s="1">
        <v>1.5</v>
      </c>
      <c r="G20">
        <f t="shared" si="1"/>
        <v>25.34858514</v>
      </c>
      <c r="H20" s="1">
        <v>43.0</v>
      </c>
      <c r="I20" s="1">
        <v>9.45</v>
      </c>
      <c r="J20" s="1">
        <v>2.97</v>
      </c>
      <c r="K20" s="1">
        <v>28.0</v>
      </c>
      <c r="L20" s="1">
        <f t="shared" si="2"/>
        <v>0</v>
      </c>
      <c r="M20" s="1">
        <f>M19-1.5625</f>
        <v>0</v>
      </c>
      <c r="N20">
        <f t="shared" si="3"/>
        <v>2.583953633</v>
      </c>
      <c r="O20">
        <f t="shared" si="4"/>
        <v>0</v>
      </c>
      <c r="P20">
        <f t="shared" si="5"/>
        <v>3.881196</v>
      </c>
      <c r="R20">
        <f t="shared" si="6"/>
        <v>6.029701</v>
      </c>
      <c r="S20">
        <f t="shared" si="7"/>
        <v>18.089103</v>
      </c>
      <c r="T20">
        <f t="shared" si="8"/>
        <v>0</v>
      </c>
      <c r="U20">
        <f t="shared" si="9"/>
        <v>0.2741869674</v>
      </c>
      <c r="V20">
        <f t="shared" si="10"/>
        <v>0</v>
      </c>
    </row>
    <row r="21">
      <c r="G21">
        <f t="shared" si="1"/>
        <v>0</v>
      </c>
      <c r="L21" s="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R21">
        <f t="shared" si="6"/>
        <v>0</v>
      </c>
      <c r="S21">
        <f t="shared" si="7"/>
        <v>0</v>
      </c>
      <c r="T21" t="str">
        <f t="shared" si="8"/>
        <v>#DIV/0!</v>
      </c>
      <c r="U21" t="str">
        <f t="shared" si="9"/>
        <v>#DIV/0!</v>
      </c>
      <c r="V21" t="str">
        <f t="shared" si="10"/>
        <v>#DIV/0!</v>
      </c>
    </row>
    <row r="22">
      <c r="E22" s="1" t="s">
        <v>19</v>
      </c>
      <c r="F22" s="1">
        <v>0.65</v>
      </c>
      <c r="G22">
        <f t="shared" si="1"/>
        <v>10.98438689</v>
      </c>
      <c r="H22" s="1">
        <v>33.0</v>
      </c>
      <c r="I22" s="1">
        <v>8.59</v>
      </c>
      <c r="J22" s="1">
        <v>3.74</v>
      </c>
      <c r="K22" s="1">
        <v>32.5</v>
      </c>
      <c r="L22" s="1">
        <f t="shared" si="2"/>
        <v>0.00056781</v>
      </c>
      <c r="M22" s="1">
        <v>9.0</v>
      </c>
      <c r="N22">
        <f t="shared" si="3"/>
        <v>1.119713241</v>
      </c>
      <c r="O22">
        <f t="shared" si="4"/>
        <v>6.237044722</v>
      </c>
      <c r="P22">
        <f t="shared" si="5"/>
        <v>6.154544</v>
      </c>
      <c r="R22">
        <f t="shared" si="6"/>
        <v>6.586364</v>
      </c>
      <c r="S22">
        <f t="shared" si="7"/>
        <v>19.759092</v>
      </c>
      <c r="T22">
        <f t="shared" si="8"/>
        <v>0.3156544199</v>
      </c>
      <c r="U22">
        <f t="shared" si="9"/>
        <v>0.2017334599</v>
      </c>
      <c r="V22">
        <f t="shared" si="10"/>
        <v>0.1376509091</v>
      </c>
    </row>
    <row r="23">
      <c r="E23" s="1">
        <v>2.0</v>
      </c>
      <c r="F23" s="1">
        <v>0.8</v>
      </c>
      <c r="G23">
        <f t="shared" si="1"/>
        <v>13.51924541</v>
      </c>
      <c r="H23" s="1">
        <v>33.0</v>
      </c>
      <c r="I23" s="1">
        <v>8.43</v>
      </c>
      <c r="J23" s="1">
        <v>3.54</v>
      </c>
      <c r="K23" s="1">
        <v>29.7</v>
      </c>
      <c r="L23" s="1">
        <f t="shared" si="2"/>
        <v>0.00051260625</v>
      </c>
      <c r="M23" s="1">
        <v>8.125</v>
      </c>
      <c r="N23">
        <f t="shared" si="3"/>
        <v>1.378108604</v>
      </c>
      <c r="O23">
        <f t="shared" si="4"/>
        <v>6.930049691</v>
      </c>
      <c r="P23">
        <f t="shared" si="5"/>
        <v>5.513904</v>
      </c>
      <c r="R23">
        <f t="shared" si="6"/>
        <v>6.046524</v>
      </c>
      <c r="S23">
        <f t="shared" si="7"/>
        <v>18.139572</v>
      </c>
      <c r="T23">
        <f t="shared" si="8"/>
        <v>0.3820404192</v>
      </c>
      <c r="U23">
        <f t="shared" si="9"/>
        <v>0.2482873353</v>
      </c>
      <c r="V23">
        <f t="shared" si="10"/>
        <v>0.1242681818</v>
      </c>
    </row>
    <row r="24">
      <c r="E24" s="1">
        <v>3.0</v>
      </c>
      <c r="F24" s="1">
        <v>0.86</v>
      </c>
      <c r="G24">
        <f t="shared" si="1"/>
        <v>14.53318881</v>
      </c>
      <c r="H24" s="1">
        <v>33.0</v>
      </c>
      <c r="I24" s="1">
        <v>8.26</v>
      </c>
      <c r="J24" s="1">
        <v>3.36</v>
      </c>
      <c r="K24" s="1">
        <v>27.5</v>
      </c>
      <c r="L24" s="1">
        <f t="shared" si="2"/>
        <v>0.0004574025</v>
      </c>
      <c r="M24" s="1">
        <v>7.25</v>
      </c>
      <c r="N24">
        <f t="shared" si="3"/>
        <v>1.48146675</v>
      </c>
      <c r="O24">
        <f t="shared" si="4"/>
        <v>6.647516896</v>
      </c>
      <c r="P24">
        <f t="shared" si="5"/>
        <v>4.967424</v>
      </c>
      <c r="R24">
        <f t="shared" si="6"/>
        <v>5.633144</v>
      </c>
      <c r="S24">
        <f t="shared" si="7"/>
        <v>16.899432</v>
      </c>
      <c r="T24">
        <f t="shared" si="8"/>
        <v>0.3933574156</v>
      </c>
      <c r="U24">
        <f t="shared" si="9"/>
        <v>0.2669088855</v>
      </c>
      <c r="V24">
        <f t="shared" si="10"/>
        <v>0.1108854545</v>
      </c>
    </row>
    <row r="25">
      <c r="E25" s="1">
        <v>4.0</v>
      </c>
      <c r="F25" s="1">
        <v>0.89</v>
      </c>
      <c r="G25">
        <f t="shared" si="1"/>
        <v>15.04016052</v>
      </c>
      <c r="H25" s="1">
        <v>33.0</v>
      </c>
      <c r="I25" s="1">
        <v>8.09</v>
      </c>
      <c r="J25" s="1">
        <v>3.2</v>
      </c>
      <c r="K25" s="1">
        <v>25.8</v>
      </c>
      <c r="L25" s="1">
        <f t="shared" si="2"/>
        <v>0.00040219875</v>
      </c>
      <c r="M25" s="1">
        <v>6.375</v>
      </c>
      <c r="N25">
        <f t="shared" si="3"/>
        <v>1.533145822</v>
      </c>
      <c r="O25">
        <f t="shared" si="4"/>
        <v>6.049133759</v>
      </c>
      <c r="P25">
        <f t="shared" si="5"/>
        <v>4.5056</v>
      </c>
      <c r="R25">
        <f t="shared" si="6"/>
        <v>5.3236</v>
      </c>
      <c r="S25">
        <f t="shared" si="7"/>
        <v>15.9708</v>
      </c>
      <c r="T25">
        <f t="shared" si="8"/>
        <v>0.3787621008</v>
      </c>
      <c r="U25">
        <f t="shared" si="9"/>
        <v>0.2762196605</v>
      </c>
      <c r="V25">
        <f t="shared" si="10"/>
        <v>0.09750272727</v>
      </c>
    </row>
    <row r="26">
      <c r="E26" s="1">
        <v>5.0</v>
      </c>
      <c r="F26" s="1">
        <v>1.02</v>
      </c>
      <c r="G26">
        <f t="shared" si="1"/>
        <v>17.2370379</v>
      </c>
      <c r="H26" s="1">
        <v>33.0</v>
      </c>
      <c r="I26" s="1" t="s">
        <v>27</v>
      </c>
      <c r="J26" s="1">
        <v>3.11</v>
      </c>
      <c r="K26" s="1">
        <v>25.3</v>
      </c>
      <c r="L26" s="1">
        <f t="shared" si="2"/>
        <v>0.000346995</v>
      </c>
      <c r="M26" s="1">
        <v>5.5</v>
      </c>
      <c r="N26">
        <f t="shared" si="3"/>
        <v>1.75708847</v>
      </c>
      <c r="O26">
        <f t="shared" si="4"/>
        <v>5.981165964</v>
      </c>
      <c r="P26">
        <f t="shared" si="5"/>
        <v>4.255724</v>
      </c>
      <c r="R26">
        <f t="shared" si="6"/>
        <v>5.261069</v>
      </c>
      <c r="S26">
        <f t="shared" si="7"/>
        <v>15.783207</v>
      </c>
      <c r="T26">
        <f t="shared" si="8"/>
        <v>0.3789575822</v>
      </c>
      <c r="U26">
        <f t="shared" si="9"/>
        <v>0.3165663525</v>
      </c>
      <c r="V26">
        <f t="shared" si="10"/>
        <v>0.08412</v>
      </c>
    </row>
    <row r="27">
      <c r="E27" s="1">
        <v>6.0</v>
      </c>
      <c r="F27" s="1">
        <v>1.09</v>
      </c>
      <c r="G27">
        <f t="shared" si="1"/>
        <v>18.41997187</v>
      </c>
      <c r="H27" s="1">
        <v>33.0</v>
      </c>
      <c r="I27" s="1">
        <v>7.95</v>
      </c>
      <c r="J27" s="1">
        <v>2.92</v>
      </c>
      <c r="K27" s="1">
        <v>23.3</v>
      </c>
      <c r="L27" s="1">
        <f t="shared" si="2"/>
        <v>0.00029179125</v>
      </c>
      <c r="M27" s="1">
        <v>4.625</v>
      </c>
      <c r="N27">
        <f t="shared" si="3"/>
        <v>1.877672973</v>
      </c>
      <c r="O27">
        <f t="shared" si="4"/>
        <v>5.374786616</v>
      </c>
      <c r="P27">
        <f t="shared" si="5"/>
        <v>3.751616</v>
      </c>
      <c r="R27">
        <f t="shared" si="6"/>
        <v>4.887096</v>
      </c>
      <c r="S27">
        <f t="shared" si="7"/>
        <v>14.661288</v>
      </c>
      <c r="T27">
        <f t="shared" si="8"/>
        <v>0.366597165</v>
      </c>
      <c r="U27">
        <f t="shared" si="9"/>
        <v>0.3382914944</v>
      </c>
      <c r="V27">
        <f t="shared" si="10"/>
        <v>0.07073727273</v>
      </c>
    </row>
    <row r="28">
      <c r="E28" s="1">
        <v>7.0</v>
      </c>
      <c r="F28" s="1">
        <v>1.12</v>
      </c>
      <c r="G28">
        <f t="shared" si="1"/>
        <v>18.92694357</v>
      </c>
      <c r="H28" s="1">
        <v>33.0</v>
      </c>
      <c r="I28" s="1">
        <v>7.89</v>
      </c>
      <c r="J28" s="1">
        <v>2.76</v>
      </c>
      <c r="K28" s="1">
        <v>22.4</v>
      </c>
      <c r="L28" s="1">
        <f t="shared" si="2"/>
        <v>0.0002365875</v>
      </c>
      <c r="M28" s="1">
        <v>3.75</v>
      </c>
      <c r="N28">
        <f t="shared" si="3"/>
        <v>1.929352046</v>
      </c>
      <c r="O28">
        <f t="shared" si="4"/>
        <v>4.477878262</v>
      </c>
      <c r="P28">
        <f t="shared" si="5"/>
        <v>3.351744</v>
      </c>
      <c r="R28">
        <f t="shared" si="6"/>
        <v>4.762064</v>
      </c>
      <c r="S28">
        <f t="shared" si="7"/>
        <v>14.286192</v>
      </c>
      <c r="T28">
        <f t="shared" si="8"/>
        <v>0.3134409969</v>
      </c>
      <c r="U28">
        <f t="shared" si="9"/>
        <v>0.3476022694</v>
      </c>
      <c r="V28">
        <f t="shared" si="10"/>
        <v>0.05735454545</v>
      </c>
    </row>
    <row r="29">
      <c r="E29" s="1">
        <v>8.0</v>
      </c>
      <c r="F29" s="1">
        <v>1.08</v>
      </c>
      <c r="G29">
        <f t="shared" si="1"/>
        <v>18.2509813</v>
      </c>
      <c r="H29" s="1">
        <v>33.0</v>
      </c>
      <c r="I29" s="1">
        <v>7.74</v>
      </c>
      <c r="J29" s="1">
        <v>2.55</v>
      </c>
      <c r="K29" s="1">
        <v>19.9</v>
      </c>
      <c r="L29" s="1">
        <f t="shared" si="2"/>
        <v>0.00018138375</v>
      </c>
      <c r="M29" s="1">
        <v>2.875</v>
      </c>
      <c r="N29">
        <f t="shared" si="3"/>
        <v>1.860446616</v>
      </c>
      <c r="O29">
        <f t="shared" si="4"/>
        <v>3.31043143</v>
      </c>
      <c r="P29">
        <f t="shared" si="5"/>
        <v>2.8611</v>
      </c>
      <c r="R29">
        <f t="shared" si="6"/>
        <v>4.259725</v>
      </c>
      <c r="S29">
        <f t="shared" si="7"/>
        <v>12.779175</v>
      </c>
      <c r="T29">
        <f t="shared" si="8"/>
        <v>0.2590489159</v>
      </c>
      <c r="U29">
        <f t="shared" si="9"/>
        <v>0.3351879027</v>
      </c>
      <c r="V29">
        <f t="shared" si="10"/>
        <v>0.04397181818</v>
      </c>
    </row>
    <row r="30">
      <c r="E30" s="1">
        <v>9.0</v>
      </c>
      <c r="F30" s="1">
        <v>1.16</v>
      </c>
      <c r="G30">
        <f t="shared" si="1"/>
        <v>19.60290584</v>
      </c>
      <c r="H30" s="1">
        <v>33.0</v>
      </c>
      <c r="I30" s="1">
        <v>7.81</v>
      </c>
      <c r="J30" s="1">
        <v>2.43</v>
      </c>
      <c r="K30" s="1">
        <v>19.2</v>
      </c>
      <c r="L30" s="1">
        <f t="shared" si="2"/>
        <v>0.00012618</v>
      </c>
      <c r="M30" s="1">
        <v>2.0</v>
      </c>
      <c r="N30">
        <f t="shared" si="3"/>
        <v>1.998257476</v>
      </c>
      <c r="O30">
        <f t="shared" si="4"/>
        <v>2.473494659</v>
      </c>
      <c r="P30">
        <f t="shared" si="5"/>
        <v>2.598156</v>
      </c>
      <c r="R30">
        <f t="shared" si="6"/>
        <v>4.150461</v>
      </c>
      <c r="S30">
        <f t="shared" si="7"/>
        <v>12.451383</v>
      </c>
      <c r="T30">
        <f t="shared" si="8"/>
        <v>0.1986522027</v>
      </c>
      <c r="U30">
        <f t="shared" si="9"/>
        <v>0.3600166362</v>
      </c>
      <c r="V30">
        <f t="shared" si="10"/>
        <v>0.03058909091</v>
      </c>
    </row>
    <row r="31">
      <c r="E31" s="1" t="s">
        <v>28</v>
      </c>
      <c r="F31" s="1">
        <v>1.12</v>
      </c>
      <c r="G31">
        <f t="shared" si="1"/>
        <v>18.92694357</v>
      </c>
      <c r="H31" s="1">
        <v>33.0</v>
      </c>
      <c r="I31" s="1">
        <v>7.53</v>
      </c>
      <c r="J31" s="1">
        <v>2.29</v>
      </c>
      <c r="K31" s="1">
        <v>17.0</v>
      </c>
      <c r="L31" s="1">
        <f t="shared" si="2"/>
        <v>0</v>
      </c>
      <c r="M31" s="1">
        <v>0.0</v>
      </c>
      <c r="N31">
        <f t="shared" si="3"/>
        <v>1.929352046</v>
      </c>
      <c r="O31">
        <f t="shared" si="4"/>
        <v>0</v>
      </c>
      <c r="P31">
        <f t="shared" si="5"/>
        <v>2.307404</v>
      </c>
      <c r="R31">
        <f t="shared" si="6"/>
        <v>3.673149</v>
      </c>
      <c r="S31">
        <f t="shared" si="7"/>
        <v>11.019447</v>
      </c>
      <c r="T31">
        <f t="shared" si="8"/>
        <v>0</v>
      </c>
      <c r="U31">
        <f t="shared" si="9"/>
        <v>0.3476022694</v>
      </c>
      <c r="V31">
        <f t="shared" si="10"/>
        <v>0</v>
      </c>
    </row>
  </sheetData>
  <mergeCells count="1">
    <mergeCell ref="A1:B1"/>
  </mergeCells>
  <drawing r:id="rId1"/>
</worksheet>
</file>