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1" sheetId="1" state="visible" r:id="rId2"/>
    <sheet name="p2" sheetId="2" state="visible" r:id="rId3"/>
    <sheet name="p3" sheetId="3" state="visible" r:id="rId4"/>
    <sheet name="p4" sheetId="4" state="visible" r:id="rId5"/>
    <sheet name="p5" sheetId="5" state="visible" r:id="rId6"/>
    <sheet name="p6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<sst xmlns="http://schemas.openxmlformats.org/spreadsheetml/2006/main" count="62" uniqueCount="52">
  <si>
    <t xml:space="preserve">t_x (s)</t>
  </si>
  <si>
    <t xml:space="preserve">t_y (s)</t>
  </si>
  <si>
    <t xml:space="preserve">t_x_avg (s)</t>
  </si>
  <si>
    <t xml:space="preserve">t_y_avg (s)</t>
  </si>
  <si>
    <t xml:space="preserve">f_x (Hz)</t>
  </si>
  <si>
    <t xml:space="preserve">f_y (Hz)</t>
  </si>
  <si>
    <t xml:space="preserve">f_theory (Hz)</t>
  </si>
  <si>
    <t xml:space="preserve">t_theory (s)</t>
  </si>
  <si>
    <t xml:space="preserve">D (cm)</t>
  </si>
  <si>
    <t xml:space="preserve">D scaled (in)</t>
  </si>
  <si>
    <t xml:space="preserve">t1 (s)</t>
  </si>
  <si>
    <t xml:space="preserve">t2 (s)</t>
  </si>
  <si>
    <t xml:space="preserve">t_avg (s)</t>
  </si>
  <si>
    <t xml:space="preserve">f (Hz)</t>
  </si>
  <si>
    <t xml:space="preserve">G (Hz/in)</t>
  </si>
  <si>
    <t xml:space="preserve">G (Hz/m)</t>
  </si>
  <si>
    <t xml:space="preserve">R (m)</t>
  </si>
  <si>
    <t xml:space="preserve">R_theory (m)</t>
  </si>
  <si>
    <t xml:space="preserve">s (cm)</t>
  </si>
  <si>
    <t xml:space="preserve">s scaled (in)</t>
  </si>
  <si>
    <t xml:space="preserve">s/D</t>
  </si>
  <si>
    <t xml:space="preserve">t avg (1/s)</t>
  </si>
  <si>
    <t xml:space="preserve">f (1/s)</t>
  </si>
  <si>
    <t xml:space="preserve">f theory (1/s)</t>
  </si>
  <si>
    <t xml:space="preserve">t theory (s)</t>
  </si>
  <si>
    <t xml:space="preserve">const</t>
  </si>
  <si>
    <t xml:space="preserve">D (in)</t>
  </si>
  <si>
    <t xml:space="preserve">L (in) </t>
  </si>
  <si>
    <t xml:space="preserve">D (m)</t>
  </si>
  <si>
    <t xml:space="preserve">L (m)</t>
  </si>
  <si>
    <t xml:space="preserve">t_COM (s)</t>
  </si>
  <si>
    <t xml:space="preserve">t_s1 (s)</t>
  </si>
  <si>
    <t xml:space="preserve">t_s2 (s)</t>
  </si>
  <si>
    <t xml:space="preserve">Measure 1</t>
  </si>
  <si>
    <t xml:space="preserve">Measure 2</t>
  </si>
  <si>
    <t xml:space="preserve">Avg</t>
  </si>
  <si>
    <t xml:space="preserve">L2/L1</t>
  </si>
  <si>
    <t xml:space="preserve">L2 (in)</t>
  </si>
  <si>
    <t xml:space="preserve">lo pt (cm)</t>
  </si>
  <si>
    <t xml:space="preserve">hi pt (cm)</t>
  </si>
  <si>
    <t xml:space="preserve">lo scaled (in)</t>
  </si>
  <si>
    <t xml:space="preserve">hi scaled (in)</t>
  </si>
  <si>
    <t xml:space="preserve">lo time (s)</t>
  </si>
  <si>
    <t xml:space="preserve">hi time (s)</t>
  </si>
  <si>
    <t xml:space="preserve">lo f (Hz)</t>
  </si>
  <si>
    <t xml:space="preserve">hi f (Hz)</t>
  </si>
  <si>
    <t xml:space="preserve">L1 (in)</t>
  </si>
  <si>
    <t xml:space="preserve">s (in)</t>
  </si>
  <si>
    <t xml:space="preserve">L (in)</t>
  </si>
  <si>
    <t xml:space="preserve">s (m)</t>
  </si>
  <si>
    <t xml:space="preserve">t avg (s)</t>
  </si>
  <si>
    <t xml:space="preserve">R_exp (m)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</si>
</sst>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00"/>
  </numFmts>
  <fonts count="1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3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Natural frequency (Hz) vs String distance (in)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p2!$D$20:$D$25</c:f>
              <c:strCache>
                <c:ptCount val="6"/>
                <c:pt idx="0">
                  <c:v>14.4</c:v>
                </c:pt>
                <c:pt idx="1">
                  <c:v>18</c:v>
                </c:pt>
                <c:pt idx="2">
                  <c:v>21.6</c:v>
                </c:pt>
                <c:pt idx="3">
                  <c:v>25.2</c:v>
                </c:pt>
                <c:pt idx="4">
                  <c:v>28.8</c:v>
                </c:pt>
                <c:pt idx="5">
                  <c:v>32.4</c:v>
                </c:pt>
              </c:strCache>
            </c:strRef>
          </c:cat>
          <c:val>
            <c:numRef>
              <c:f>p2!$E$20:$E$25</c:f>
              <c:numCache>
                <c:formatCode>General</c:formatCode>
                <c:ptCount val="6"/>
                <c:pt idx="0">
                  <c:v>0.443066016836509</c:v>
                </c:pt>
                <c:pt idx="1">
                  <c:v>0.546000546000546</c:v>
                </c:pt>
                <c:pt idx="2">
                  <c:v>0.661157024793388</c:v>
                </c:pt>
                <c:pt idx="3">
                  <c:v>0.772200772200772</c:v>
                </c:pt>
                <c:pt idx="4">
                  <c:v>0.88261253309797</c:v>
                </c:pt>
                <c:pt idx="5">
                  <c:v>0.987166831194472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71141356"/>
        <c:axId val="7011417"/>
      </c:lineChart>
      <c:catAx>
        <c:axId val="7114135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D (in)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011417"/>
        <c:crosses val="autoZero"/>
        <c:auto val="1"/>
        <c:lblAlgn val="ctr"/>
        <c:lblOffset val="100"/>
      </c:catAx>
      <c:valAx>
        <c:axId val="701141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f (Hz)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114135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Natural frequency (Hz) vs s/D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p3!$G$1:$G$1</c:f>
              <c:strCache>
                <c:ptCount val="1"/>
                <c:pt idx="0">
                  <c:v>f (1/s)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numFmt formatCode="0.00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p3!$C$2:$C$7</c:f>
              <c:strCache>
                <c:ptCount val="6"/>
                <c:pt idx="0">
                  <c:v>0.00</c:v>
                </c:pt>
                <c:pt idx="1">
                  <c:v>0.10</c:v>
                </c:pt>
                <c:pt idx="2">
                  <c:v>0.20</c:v>
                </c:pt>
                <c:pt idx="3">
                  <c:v>0.30</c:v>
                </c:pt>
                <c:pt idx="4">
                  <c:v>0.40</c:v>
                </c:pt>
                <c:pt idx="5">
                  <c:v>0.44</c:v>
                </c:pt>
              </c:strCache>
            </c:strRef>
          </c:cat>
          <c:val>
            <c:numRef>
              <c:f>p3!$G$2:$G$7</c:f>
              <c:numCache>
                <c:formatCode>General</c:formatCode>
                <c:ptCount val="6"/>
                <c:pt idx="0">
                  <c:v>0.546000546000546</c:v>
                </c:pt>
                <c:pt idx="1">
                  <c:v>0.5372011818426</c:v>
                </c:pt>
                <c:pt idx="2">
                  <c:v>0.511770726714432</c:v>
                </c:pt>
                <c:pt idx="3">
                  <c:v>0.465008137642409</c:v>
                </c:pt>
                <c:pt idx="4">
                  <c:v>0.364497904137051</c:v>
                </c:pt>
                <c:pt idx="5">
                  <c:v>0.27196083763938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p3!$H$1:$H$1</c:f>
              <c:strCache>
                <c:ptCount val="1"/>
                <c:pt idx="0">
                  <c:v>f theory (1/s)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numFmt formatCode="0.00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p3!$C$2:$C$7</c:f>
              <c:strCache>
                <c:ptCount val="6"/>
                <c:pt idx="0">
                  <c:v>0.00</c:v>
                </c:pt>
                <c:pt idx="1">
                  <c:v>0.10</c:v>
                </c:pt>
                <c:pt idx="2">
                  <c:v>0.20</c:v>
                </c:pt>
                <c:pt idx="3">
                  <c:v>0.30</c:v>
                </c:pt>
                <c:pt idx="4">
                  <c:v>0.40</c:v>
                </c:pt>
                <c:pt idx="5">
                  <c:v>0.44</c:v>
                </c:pt>
              </c:strCache>
            </c:strRef>
          </c:cat>
          <c:val>
            <c:numRef>
              <c:f>p3!$H$2:$H$7</c:f>
              <c:numCache>
                <c:formatCode>General</c:formatCode>
                <c:ptCount val="6"/>
                <c:pt idx="0">
                  <c:v>0.548756999440268</c:v>
                </c:pt>
                <c:pt idx="1">
                  <c:v>0.537669856563764</c:v>
                </c:pt>
                <c:pt idx="2">
                  <c:v>0.502944097614373</c:v>
                </c:pt>
                <c:pt idx="3">
                  <c:v>0.439005599552214</c:v>
                </c:pt>
                <c:pt idx="4">
                  <c:v>0.329254199664161</c:v>
                </c:pt>
                <c:pt idx="5">
                  <c:v>0.260645133360409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57036096"/>
        <c:axId val="9199168"/>
      </c:lineChart>
      <c:catAx>
        <c:axId val="5703609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s/D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0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199168"/>
        <c:crosses val="autoZero"/>
        <c:auto val="1"/>
        <c:lblAlgn val="ctr"/>
        <c:lblOffset val="100"/>
      </c:catAx>
      <c:valAx>
        <c:axId val="919916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f (Hz)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703609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Natural frequency (Hz) vs L2/L1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p5!$I$1</c:f>
              <c:strCache>
                <c:ptCount val="1"/>
                <c:pt idx="0">
                  <c:v>lo f (Hz)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numFmt formatCode="0.00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p5!$A$2:$A$10</c:f>
              <c:strCache>
                <c:ptCount val="9"/>
                <c:pt idx="0">
                  <c:v>0.70</c:v>
                </c:pt>
                <c:pt idx="1">
                  <c:v>0.80</c:v>
                </c:pt>
                <c:pt idx="2">
                  <c:v>0.90</c:v>
                </c:pt>
                <c:pt idx="3">
                  <c:v>0.95</c:v>
                </c:pt>
                <c:pt idx="4">
                  <c:v>1.00</c:v>
                </c:pt>
                <c:pt idx="5">
                  <c:v>1.05</c:v>
                </c:pt>
                <c:pt idx="6">
                  <c:v>1.10</c:v>
                </c:pt>
                <c:pt idx="7">
                  <c:v>1.20</c:v>
                </c:pt>
                <c:pt idx="8">
                  <c:v>1.30</c:v>
                </c:pt>
              </c:strCache>
            </c:strRef>
          </c:cat>
          <c:val>
            <c:numRef>
              <c:f>p5!$I$2:$I$10</c:f>
              <c:numCache>
                <c:formatCode>General</c:formatCode>
                <c:ptCount val="9"/>
                <c:pt idx="0">
                  <c:v>0.677506775067751</c:v>
                </c:pt>
                <c:pt idx="1">
                  <c:v>0.68073519400953</c:v>
                </c:pt>
                <c:pt idx="2">
                  <c:v>0.674308833445718</c:v>
                </c:pt>
                <c:pt idx="3">
                  <c:v>0.671140939597315</c:v>
                </c:pt>
                <c:pt idx="4">
                  <c:v>0.671591672263264</c:v>
                </c:pt>
                <c:pt idx="5">
                  <c:v>0.654878847413229</c:v>
                </c:pt>
                <c:pt idx="6">
                  <c:v>0.632911392405063</c:v>
                </c:pt>
                <c:pt idx="7">
                  <c:v>0.606428138265616</c:v>
                </c:pt>
                <c:pt idx="8">
                  <c:v>0.578703703703704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p5!$J$1</c:f>
              <c:strCache>
                <c:ptCount val="1"/>
                <c:pt idx="0">
                  <c:v>hi f (Hz)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numFmt formatCode="0.00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p5!$A$2:$A$10</c:f>
              <c:strCache>
                <c:ptCount val="9"/>
                <c:pt idx="0">
                  <c:v>0.70</c:v>
                </c:pt>
                <c:pt idx="1">
                  <c:v>0.80</c:v>
                </c:pt>
                <c:pt idx="2">
                  <c:v>0.90</c:v>
                </c:pt>
                <c:pt idx="3">
                  <c:v>0.95</c:v>
                </c:pt>
                <c:pt idx="4">
                  <c:v>1.00</c:v>
                </c:pt>
                <c:pt idx="5">
                  <c:v>1.05</c:v>
                </c:pt>
                <c:pt idx="6">
                  <c:v>1.10</c:v>
                </c:pt>
                <c:pt idx="7">
                  <c:v>1.20</c:v>
                </c:pt>
                <c:pt idx="8">
                  <c:v>1.30</c:v>
                </c:pt>
              </c:strCache>
            </c:strRef>
          </c:cat>
          <c:val>
            <c:numRef>
              <c:f>p5!$J$2:$J$10</c:f>
              <c:numCache>
                <c:formatCode>General</c:formatCode>
                <c:ptCount val="9"/>
                <c:pt idx="0">
                  <c:v>0.800640512409928</c:v>
                </c:pt>
                <c:pt idx="1">
                  <c:v>0.740740740740741</c:v>
                </c:pt>
                <c:pt idx="2">
                  <c:v>0.705716302046577</c:v>
                </c:pt>
                <c:pt idx="3">
                  <c:v>0.680272108843537</c:v>
                </c:pt>
                <c:pt idx="4">
                  <c:v>0.673400673400673</c:v>
                </c:pt>
                <c:pt idx="5">
                  <c:v>0.673854447439353</c:v>
                </c:pt>
                <c:pt idx="6">
                  <c:v>0.67476383265857</c:v>
                </c:pt>
                <c:pt idx="7">
                  <c:v>0.672043010752688</c:v>
                </c:pt>
                <c:pt idx="8">
                  <c:v>0.67842605156038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11710297"/>
        <c:axId val="87862601"/>
      </c:lineChart>
      <c:catAx>
        <c:axId val="1171029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L2/L1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0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7862601"/>
        <c:crosses val="autoZero"/>
        <c:auto val="1"/>
        <c:lblAlgn val="ctr"/>
        <c:lblOffset val="100"/>
      </c:catAx>
      <c:valAx>
        <c:axId val="87862601"/>
        <c:scaling>
          <c:orientation val="minMax"/>
          <c:max val="0.81"/>
          <c:min val="0.57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inorGridlines>
          <c:spPr>
            <a:ln>
              <a:solidFill>
                <a:srgbClr val="dddddd"/>
              </a:solidFill>
            </a:ln>
          </c:spPr>
        </c:min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f (Hz)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1710297"/>
        <c:crossesAt val="1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4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5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296640</xdr:colOff>
      <xdr:row>11</xdr:row>
      <xdr:rowOff>114840</xdr:rowOff>
    </xdr:from>
    <xdr:to>
      <xdr:col>9</xdr:col>
      <xdr:colOff>366480</xdr:colOff>
      <xdr:row>31</xdr:row>
      <xdr:rowOff>103320</xdr:rowOff>
    </xdr:to>
    <xdr:graphicFrame>
      <xdr:nvGraphicFramePr>
        <xdr:cNvPr id="0" name=""/>
        <xdr:cNvGraphicFramePr/>
      </xdr:nvGraphicFramePr>
      <xdr:xfrm>
        <a:off x="1922040" y="190296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182160</xdr:colOff>
      <xdr:row>9</xdr:row>
      <xdr:rowOff>12960</xdr:rowOff>
    </xdr:from>
    <xdr:to>
      <xdr:col>9</xdr:col>
      <xdr:colOff>251640</xdr:colOff>
      <xdr:row>29</xdr:row>
      <xdr:rowOff>1080</xdr:rowOff>
    </xdr:to>
    <xdr:graphicFrame>
      <xdr:nvGraphicFramePr>
        <xdr:cNvPr id="1" name=""/>
        <xdr:cNvGraphicFramePr/>
      </xdr:nvGraphicFramePr>
      <xdr:xfrm>
        <a:off x="1807560" y="1476000"/>
        <a:ext cx="575928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649440</xdr:colOff>
      <xdr:row>11</xdr:row>
      <xdr:rowOff>74880</xdr:rowOff>
    </xdr:from>
    <xdr:to>
      <xdr:col>10</xdr:col>
      <xdr:colOff>719280</xdr:colOff>
      <xdr:row>31</xdr:row>
      <xdr:rowOff>63000</xdr:rowOff>
    </xdr:to>
    <xdr:graphicFrame>
      <xdr:nvGraphicFramePr>
        <xdr:cNvPr id="2" name=""/>
        <xdr:cNvGraphicFramePr/>
      </xdr:nvGraphicFramePr>
      <xdr:xfrm>
        <a:off x="3087720" y="1863000"/>
        <a:ext cx="575928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7" activeCellId="0" sqref="F2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15.03</v>
      </c>
      <c r="B2" s="1" t="n">
        <v>15.07</v>
      </c>
    </row>
    <row r="3" customFormat="false" ht="12.8" hidden="false" customHeight="false" outlineLevel="0" collapsed="false">
      <c r="A3" s="1" t="n">
        <v>14.75</v>
      </c>
      <c r="B3" s="1" t="n">
        <v>15.2</v>
      </c>
    </row>
    <row r="4" customFormat="false" ht="12.8" hidden="false" customHeight="false" outlineLevel="0" collapsed="false">
      <c r="A4" s="1" t="n">
        <v>14.59</v>
      </c>
      <c r="B4" s="1" t="n">
        <v>14.82</v>
      </c>
    </row>
    <row r="5" customFormat="false" ht="12.8" hidden="false" customHeight="false" outlineLevel="0" collapsed="false">
      <c r="A5" s="1"/>
      <c r="B5" s="1"/>
    </row>
    <row r="6" customFormat="false" ht="12.8" hidden="false" customHeight="false" outlineLevel="0" collapsed="false">
      <c r="A6" s="1" t="s">
        <v>2</v>
      </c>
      <c r="B6" s="1" t="n">
        <f aca="false">SUM(A2:A4)/3</f>
        <v>14.79</v>
      </c>
    </row>
    <row r="7" customFormat="false" ht="12.8" hidden="false" customHeight="false" outlineLevel="0" collapsed="false">
      <c r="A7" s="1" t="s">
        <v>3</v>
      </c>
      <c r="B7" s="1" t="n">
        <f aca="false">SUM(B2:B4)/3</f>
        <v>15.03</v>
      </c>
    </row>
    <row r="8" customFormat="false" ht="12.8" hidden="false" customHeight="false" outlineLevel="0" collapsed="false">
      <c r="A8" s="1" t="s">
        <v>4</v>
      </c>
      <c r="B8" s="1" t="n">
        <f aca="false">10/B6</f>
        <v>0.676132521974307</v>
      </c>
    </row>
    <row r="9" customFormat="false" ht="12.8" hidden="false" customHeight="false" outlineLevel="0" collapsed="false">
      <c r="A9" s="1" t="s">
        <v>5</v>
      </c>
      <c r="B9" s="1" t="n">
        <f aca="false">10/B7</f>
        <v>0.665335994677312</v>
      </c>
    </row>
    <row r="10" customFormat="false" ht="12.8" hidden="false" customHeight="false" outlineLevel="0" collapsed="false">
      <c r="A10" s="1" t="s">
        <v>6</v>
      </c>
      <c r="B10" s="1" t="n">
        <f aca="false">(1/(2*PI()))*SQRT(9.81/(0.5334))</f>
        <v>0.682540033839106</v>
      </c>
    </row>
    <row r="11" customFormat="false" ht="12.8" hidden="false" customHeight="false" outlineLevel="0" collapsed="false">
      <c r="A11" s="1" t="s">
        <v>7</v>
      </c>
      <c r="B11" s="1" t="n">
        <f aca="false">10/B10</f>
        <v>14.6511552498286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1" activeCellId="0" sqref="J2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customFormat="false" ht="12.8" hidden="false" customHeight="false" outlineLevel="0" collapsed="false">
      <c r="A2" s="1" t="n">
        <v>90</v>
      </c>
      <c r="B2" s="1" t="n">
        <f aca="false">A2*36/100</f>
        <v>32.4</v>
      </c>
      <c r="C2" s="1" t="n">
        <v>10.15</v>
      </c>
      <c r="D2" s="1" t="n">
        <v>10.11</v>
      </c>
      <c r="E2" s="1" t="n">
        <f aca="false">AVERAGE(C2:D2)</f>
        <v>10.13</v>
      </c>
      <c r="F2" s="1" t="n">
        <f aca="false">10/E2</f>
        <v>0.987166831194472</v>
      </c>
    </row>
    <row r="3" customFormat="false" ht="12.8" hidden="false" customHeight="false" outlineLevel="0" collapsed="false">
      <c r="A3" s="1" t="n">
        <v>80</v>
      </c>
      <c r="B3" s="1" t="n">
        <f aca="false">A3*36/100</f>
        <v>28.8</v>
      </c>
      <c r="C3" s="1" t="n">
        <v>11.51</v>
      </c>
      <c r="D3" s="1" t="n">
        <v>11.15</v>
      </c>
      <c r="E3" s="1" t="n">
        <f aca="false">AVERAGE(C3:D3)</f>
        <v>11.33</v>
      </c>
      <c r="F3" s="1" t="n">
        <f aca="false">10/E3</f>
        <v>0.88261253309797</v>
      </c>
    </row>
    <row r="4" customFormat="false" ht="12.8" hidden="false" customHeight="false" outlineLevel="0" collapsed="false">
      <c r="A4" s="1" t="n">
        <v>70</v>
      </c>
      <c r="B4" s="1" t="n">
        <f aca="false">A4*36/100</f>
        <v>25.2</v>
      </c>
      <c r="C4" s="1" t="n">
        <v>12.85</v>
      </c>
      <c r="D4" s="1" t="n">
        <v>13.05</v>
      </c>
      <c r="E4" s="1" t="n">
        <f aca="false">AVERAGE(C4:D4)</f>
        <v>12.95</v>
      </c>
      <c r="F4" s="1" t="n">
        <f aca="false">10/E4</f>
        <v>0.772200772200772</v>
      </c>
    </row>
    <row r="5" customFormat="false" ht="12.8" hidden="false" customHeight="false" outlineLevel="0" collapsed="false">
      <c r="A5" s="1" t="n">
        <v>60</v>
      </c>
      <c r="B5" s="1" t="n">
        <f aca="false">A5*36/100</f>
        <v>21.6</v>
      </c>
      <c r="C5" s="1" t="n">
        <v>15.14</v>
      </c>
      <c r="D5" s="1" t="n">
        <v>15.11</v>
      </c>
      <c r="E5" s="1" t="n">
        <f aca="false">AVERAGE(C5:D5)</f>
        <v>15.125</v>
      </c>
      <c r="F5" s="1" t="n">
        <f aca="false">10/E5</f>
        <v>0.661157024793388</v>
      </c>
    </row>
    <row r="6" customFormat="false" ht="12.8" hidden="false" customHeight="false" outlineLevel="0" collapsed="false">
      <c r="A6" s="1" t="n">
        <v>50</v>
      </c>
      <c r="B6" s="1" t="n">
        <f aca="false">A6*36/100</f>
        <v>18</v>
      </c>
      <c r="C6" s="1" t="n">
        <v>18.29</v>
      </c>
      <c r="D6" s="1" t="n">
        <v>18.34</v>
      </c>
      <c r="E6" s="1" t="n">
        <f aca="false">AVERAGE(C6:D6)</f>
        <v>18.315</v>
      </c>
      <c r="F6" s="1" t="n">
        <f aca="false">10/E6</f>
        <v>0.546000546000546</v>
      </c>
    </row>
    <row r="7" customFormat="false" ht="12.8" hidden="false" customHeight="false" outlineLevel="0" collapsed="false">
      <c r="A7" s="1" t="n">
        <v>40</v>
      </c>
      <c r="B7" s="1" t="n">
        <f aca="false">A7*36/100</f>
        <v>14.4</v>
      </c>
      <c r="C7" s="1" t="n">
        <v>22.67</v>
      </c>
      <c r="D7" s="1" t="n">
        <v>22.47</v>
      </c>
      <c r="E7" s="1" t="n">
        <f aca="false">AVERAGE(C7:D7)</f>
        <v>22.57</v>
      </c>
      <c r="F7" s="1" t="n">
        <f aca="false">10/E7</f>
        <v>0.443066016836509</v>
      </c>
    </row>
    <row r="8" customFormat="false" ht="12.8" hidden="false" customHeight="false" outlineLevel="0" collapsed="false">
      <c r="A8" s="1"/>
      <c r="B8" s="1"/>
      <c r="C8" s="1"/>
      <c r="D8" s="1"/>
      <c r="E8" s="1"/>
      <c r="F8" s="1"/>
    </row>
    <row r="9" customFormat="false" ht="12.8" hidden="false" customHeight="false" outlineLevel="0" collapsed="false">
      <c r="A9" s="1" t="s">
        <v>14</v>
      </c>
      <c r="B9" s="1" t="n">
        <v>0.0304865</v>
      </c>
      <c r="C9" s="1"/>
      <c r="D9" s="1"/>
      <c r="E9" s="1"/>
      <c r="F9" s="1"/>
    </row>
    <row r="10" customFormat="false" ht="12.8" hidden="false" customHeight="false" outlineLevel="0" collapsed="false">
      <c r="A10" s="1" t="s">
        <v>15</v>
      </c>
      <c r="B10" s="1" t="n">
        <f aca="false">39.3700787*B9</f>
        <v>1.20025590428755</v>
      </c>
      <c r="C10" s="1"/>
      <c r="D10" s="1"/>
      <c r="E10" s="1"/>
      <c r="F10" s="1"/>
    </row>
    <row r="11" customFormat="false" ht="12.8" hidden="false" customHeight="false" outlineLevel="0" collapsed="false">
      <c r="A11" s="1" t="s">
        <v>16</v>
      </c>
      <c r="B11" s="1" t="n">
        <f aca="false">SQRT(9.81/0.5334)/(4*PI()*B10)</f>
        <v>0.284331046154799</v>
      </c>
      <c r="C11" s="1"/>
      <c r="D11" s="1"/>
      <c r="E11" s="1"/>
      <c r="F11" s="1"/>
    </row>
    <row r="12" customFormat="false" ht="12.8" hidden="false" customHeight="false" outlineLevel="0" collapsed="false">
      <c r="A12" s="1" t="s">
        <v>17</v>
      </c>
      <c r="B12" s="1" t="n">
        <f aca="false">0.9144/SQRT(12)</f>
        <v>0.263964543073497</v>
      </c>
      <c r="C12" s="1"/>
      <c r="D12" s="1"/>
      <c r="E12" s="1"/>
      <c r="F12" s="1"/>
    </row>
    <row r="20" customFormat="false" ht="12.8" hidden="false" customHeight="false" outlineLevel="0" collapsed="false">
      <c r="D20" s="0" t="n">
        <v>14.4</v>
      </c>
      <c r="E20" s="0" t="n">
        <v>0.443066016836509</v>
      </c>
    </row>
    <row r="21" customFormat="false" ht="12.8" hidden="false" customHeight="false" outlineLevel="0" collapsed="false">
      <c r="D21" s="0" t="n">
        <v>18</v>
      </c>
      <c r="E21" s="0" t="n">
        <v>0.546000546000546</v>
      </c>
    </row>
    <row r="22" customFormat="false" ht="12.8" hidden="false" customHeight="false" outlineLevel="0" collapsed="false">
      <c r="D22" s="0" t="n">
        <v>21.6</v>
      </c>
      <c r="E22" s="0" t="n">
        <v>0.661157024793388</v>
      </c>
    </row>
    <row r="23" customFormat="false" ht="12.8" hidden="false" customHeight="false" outlineLevel="0" collapsed="false">
      <c r="D23" s="0" t="n">
        <v>25.2</v>
      </c>
      <c r="E23" s="0" t="n">
        <v>0.772200772200772</v>
      </c>
    </row>
    <row r="24" customFormat="false" ht="12.8" hidden="false" customHeight="false" outlineLevel="0" collapsed="false">
      <c r="D24" s="0" t="n">
        <v>28.8</v>
      </c>
      <c r="E24" s="0" t="n">
        <v>0.88261253309797</v>
      </c>
    </row>
    <row r="25" customFormat="false" ht="12.8" hidden="false" customHeight="false" outlineLevel="0" collapsed="false">
      <c r="D25" s="0" t="n">
        <v>32.4</v>
      </c>
      <c r="E25" s="0" t="n">
        <v>0.987166831194472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18</v>
      </c>
      <c r="B1" s="1" t="s">
        <v>19</v>
      </c>
      <c r="C1" s="1" t="s">
        <v>20</v>
      </c>
      <c r="D1" s="1" t="s">
        <v>10</v>
      </c>
      <c r="E1" s="1" t="s">
        <v>11</v>
      </c>
      <c r="F1" s="1" t="s">
        <v>21</v>
      </c>
      <c r="G1" s="1" t="s">
        <v>22</v>
      </c>
      <c r="H1" s="1" t="s">
        <v>23</v>
      </c>
      <c r="I1" s="0" t="s">
        <v>24</v>
      </c>
    </row>
    <row r="2" customFormat="false" ht="12.8" hidden="false" customHeight="false" outlineLevel="0" collapsed="false">
      <c r="A2" s="1" t="n">
        <v>0</v>
      </c>
      <c r="B2" s="1" t="n">
        <v>0</v>
      </c>
      <c r="C2" s="1" t="n">
        <f aca="false">B2/$B$10</f>
        <v>0</v>
      </c>
      <c r="D2" s="1" t="n">
        <v>18.29</v>
      </c>
      <c r="E2" s="1" t="n">
        <v>18.34</v>
      </c>
      <c r="F2" s="1" t="n">
        <f aca="false">(D2+E2)/2</f>
        <v>18.315</v>
      </c>
      <c r="G2" s="1" t="n">
        <f aca="false">10/F2</f>
        <v>0.546000546000546</v>
      </c>
      <c r="H2" s="1" t="n">
        <f aca="false">($B$12/(2*PI()*$B$14))*SQRT(9.81/$B$13)*SQRT(1/4-POWER(B2/$B$10,2))</f>
        <v>0.548756999440268</v>
      </c>
      <c r="I2" s="0" t="n">
        <f aca="false">10/H2</f>
        <v>18.2230021853024</v>
      </c>
    </row>
    <row r="3" customFormat="false" ht="12.8" hidden="false" customHeight="false" outlineLevel="0" collapsed="false">
      <c r="A3" s="1" t="n">
        <v>5</v>
      </c>
      <c r="B3" s="1" t="n">
        <v>1.8</v>
      </c>
      <c r="C3" s="1" t="n">
        <f aca="false">B3/$B$10</f>
        <v>0.1</v>
      </c>
      <c r="D3" s="1" t="n">
        <v>18.27</v>
      </c>
      <c r="E3" s="1" t="n">
        <v>18.96</v>
      </c>
      <c r="F3" s="1" t="n">
        <f aca="false">(D3+E3)/2</f>
        <v>18.615</v>
      </c>
      <c r="G3" s="1" t="n">
        <f aca="false">10/F3</f>
        <v>0.5372011818426</v>
      </c>
      <c r="H3" s="1" t="n">
        <f aca="false">($B$12/(2*PI()*$B$14))*SQRT(9.81/$B$13)*SQRT(1/4-POWER(B3/$B$10,2))</f>
        <v>0.537669856563764</v>
      </c>
      <c r="I3" s="0" t="n">
        <f aca="false">10/H3</f>
        <v>18.5987737231724</v>
      </c>
    </row>
    <row r="4" customFormat="false" ht="12.8" hidden="false" customHeight="false" outlineLevel="0" collapsed="false">
      <c r="A4" s="1" t="n">
        <v>10</v>
      </c>
      <c r="B4" s="1" t="n">
        <v>3.6</v>
      </c>
      <c r="C4" s="1" t="n">
        <f aca="false">B4/$B$10</f>
        <v>0.2</v>
      </c>
      <c r="D4" s="1" t="n">
        <v>19.56</v>
      </c>
      <c r="E4" s="1" t="n">
        <v>19.52</v>
      </c>
      <c r="F4" s="1" t="n">
        <f aca="false">(D4+E4)/2</f>
        <v>19.54</v>
      </c>
      <c r="G4" s="1" t="n">
        <f aca="false">10/F4</f>
        <v>0.511770726714432</v>
      </c>
      <c r="H4" s="1" t="n">
        <f aca="false">($B$12/(2*PI()*$B$14))*SQRT(9.81/$B$13)*SQRT(1/4-POWER(B4/$B$10,2))</f>
        <v>0.502944097614373</v>
      </c>
      <c r="I4" s="0" t="n">
        <f aca="false">10/H4</f>
        <v>19.8829254532129</v>
      </c>
    </row>
    <row r="5" customFormat="false" ht="12.8" hidden="false" customHeight="false" outlineLevel="0" collapsed="false">
      <c r="A5" s="1" t="n">
        <v>15</v>
      </c>
      <c r="B5" s="1" t="n">
        <v>5.4</v>
      </c>
      <c r="C5" s="1" t="n">
        <f aca="false">B5/$B$10</f>
        <v>0.3</v>
      </c>
      <c r="D5" s="1" t="n">
        <v>21.6</v>
      </c>
      <c r="E5" s="1" t="n">
        <v>21.41</v>
      </c>
      <c r="F5" s="1" t="n">
        <f aca="false">(D5+E5)/2</f>
        <v>21.505</v>
      </c>
      <c r="G5" s="1" t="n">
        <f aca="false">10/F5</f>
        <v>0.465008137642409</v>
      </c>
      <c r="H5" s="1" t="n">
        <f aca="false">($B$12/(2*PI()*$B$14))*SQRT(9.81/$B$13)*SQRT(1/4-POWER(B5/$B$10,2))</f>
        <v>0.439005599552214</v>
      </c>
      <c r="I5" s="0" t="n">
        <f aca="false">10/H5</f>
        <v>22.778752731628</v>
      </c>
    </row>
    <row r="6" customFormat="false" ht="12.8" hidden="false" customHeight="false" outlineLevel="0" collapsed="false">
      <c r="A6" s="1" t="n">
        <v>20</v>
      </c>
      <c r="B6" s="1" t="n">
        <v>7.2</v>
      </c>
      <c r="C6" s="1" t="n">
        <f aca="false">B6/$B$10</f>
        <v>0.4</v>
      </c>
      <c r="D6" s="1" t="n">
        <v>26.34</v>
      </c>
      <c r="E6" s="1" t="n">
        <v>28.53</v>
      </c>
      <c r="F6" s="1" t="n">
        <f aca="false">(D6+E6)/2</f>
        <v>27.435</v>
      </c>
      <c r="G6" s="1" t="n">
        <f aca="false">10/F6</f>
        <v>0.364497904137051</v>
      </c>
      <c r="H6" s="1" t="n">
        <f aca="false">($B$12/(2*PI()*$B$14))*SQRT(9.81/$B$13)*SQRT(1/4-POWER(B6/$B$10,2))</f>
        <v>0.329254199664161</v>
      </c>
      <c r="I6" s="0" t="n">
        <f aca="false">10/H6</f>
        <v>30.3716703088374</v>
      </c>
    </row>
    <row r="7" customFormat="false" ht="12.8" hidden="false" customHeight="false" outlineLevel="0" collapsed="false">
      <c r="A7" s="1" t="n">
        <v>22</v>
      </c>
      <c r="B7" s="1" t="n">
        <v>7.92</v>
      </c>
      <c r="C7" s="1" t="n">
        <f aca="false">B7/$B$10</f>
        <v>0.44</v>
      </c>
      <c r="D7" s="1" t="n">
        <v>36.67</v>
      </c>
      <c r="E7" s="1" t="n">
        <v>36.87</v>
      </c>
      <c r="F7" s="1" t="n">
        <f aca="false">(D7+E7)/2</f>
        <v>36.77</v>
      </c>
      <c r="G7" s="1" t="n">
        <f aca="false">10/F7</f>
        <v>0.27196083763938</v>
      </c>
      <c r="H7" s="1" t="n">
        <f aca="false">($B$12/(2*PI()*$B$14))*SQRT(9.81/$B$13)*SQRT(1/4-POWER(B7/$B$10,2))</f>
        <v>0.260645133360409</v>
      </c>
      <c r="I7" s="0" t="n">
        <f aca="false">10/H7</f>
        <v>38.3663407448795</v>
      </c>
    </row>
    <row r="9" customFormat="false" ht="12.8" hidden="false" customHeight="false" outlineLevel="0" collapsed="false">
      <c r="A9" s="0" t="s">
        <v>25</v>
      </c>
    </row>
    <row r="10" customFormat="false" ht="12.8" hidden="false" customHeight="false" outlineLevel="0" collapsed="false">
      <c r="A10" s="0" t="s">
        <v>26</v>
      </c>
      <c r="B10" s="0" t="n">
        <v>18</v>
      </c>
    </row>
    <row r="11" customFormat="false" ht="12.8" hidden="false" customHeight="false" outlineLevel="0" collapsed="false">
      <c r="A11" s="0" t="s">
        <v>27</v>
      </c>
      <c r="B11" s="0" t="n">
        <v>21</v>
      </c>
    </row>
    <row r="12" customFormat="false" ht="12.8" hidden="false" customHeight="false" outlineLevel="0" collapsed="false">
      <c r="A12" s="0" t="s">
        <v>28</v>
      </c>
      <c r="B12" s="0" t="n">
        <v>0.4572</v>
      </c>
    </row>
    <row r="13" customFormat="false" ht="12.8" hidden="false" customHeight="false" outlineLevel="0" collapsed="false">
      <c r="A13" s="0" t="s">
        <v>29</v>
      </c>
      <c r="B13" s="0" t="n">
        <v>0.5334</v>
      </c>
    </row>
    <row r="14" customFormat="false" ht="12.8" hidden="false" customHeight="false" outlineLevel="0" collapsed="false">
      <c r="A14" s="0" t="s">
        <v>16</v>
      </c>
      <c r="B14" s="0" t="n">
        <v>0.284331046154799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s">
        <v>30</v>
      </c>
      <c r="C1" s="0" t="s">
        <v>31</v>
      </c>
      <c r="D1" s="0" t="s">
        <v>32</v>
      </c>
    </row>
    <row r="2" customFormat="false" ht="12.8" hidden="false" customHeight="false" outlineLevel="0" collapsed="false">
      <c r="A2" s="0" t="s">
        <v>33</v>
      </c>
      <c r="B2" s="0" t="n">
        <v>16.81</v>
      </c>
      <c r="C2" s="0" t="n">
        <v>16.04</v>
      </c>
      <c r="D2" s="0" t="n">
        <v>16.72</v>
      </c>
    </row>
    <row r="3" customFormat="false" ht="12.8" hidden="false" customHeight="false" outlineLevel="0" collapsed="false">
      <c r="A3" s="0" t="s">
        <v>34</v>
      </c>
      <c r="B3" s="0" t="n">
        <v>16.64</v>
      </c>
      <c r="C3" s="0" t="n">
        <v>16.57</v>
      </c>
      <c r="D3" s="0" t="n">
        <v>16.3</v>
      </c>
    </row>
    <row r="4" customFormat="false" ht="12.8" hidden="false" customHeight="false" outlineLevel="0" collapsed="false">
      <c r="A4" s="0" t="s">
        <v>35</v>
      </c>
      <c r="B4" s="0" t="n">
        <f aca="false">AVERAGE(B2:B3)</f>
        <v>16.725</v>
      </c>
      <c r="C4" s="0" t="n">
        <f aca="false">AVERAGE(C2:C3)</f>
        <v>16.305</v>
      </c>
      <c r="D4" s="0" t="n">
        <f aca="false">AVERAGE(D2:D3)</f>
        <v>16.51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3" activeCellId="0" sqref="D3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</row>
    <row r="2" customFormat="false" ht="12.8" hidden="false" customHeight="false" outlineLevel="0" collapsed="false">
      <c r="A2" s="1" t="n">
        <v>0.7</v>
      </c>
      <c r="B2" s="1" t="n">
        <f aca="false">A2*$B$13</f>
        <v>14.7</v>
      </c>
      <c r="C2" s="1" t="n">
        <v>35.8</v>
      </c>
      <c r="D2" s="1" t="n">
        <v>-23.2</v>
      </c>
      <c r="E2" s="1" t="n">
        <f aca="false">C2*36/100</f>
        <v>12.888</v>
      </c>
      <c r="F2" s="1" t="n">
        <f aca="false">D2*36/100</f>
        <v>-8.352</v>
      </c>
      <c r="G2" s="1" t="n">
        <v>14.76</v>
      </c>
      <c r="H2" s="1" t="n">
        <v>12.49</v>
      </c>
      <c r="I2" s="1" t="n">
        <f aca="false">10/G2</f>
        <v>0.677506775067751</v>
      </c>
      <c r="J2" s="1" t="n">
        <f aca="false">10/H2</f>
        <v>0.800640512409928</v>
      </c>
    </row>
    <row r="3" customFormat="false" ht="12.8" hidden="false" customHeight="false" outlineLevel="0" collapsed="false">
      <c r="A3" s="1" t="n">
        <v>0.8</v>
      </c>
      <c r="B3" s="1" t="n">
        <f aca="false">A3*$B$13</f>
        <v>16.8</v>
      </c>
      <c r="C3" s="1" t="n">
        <v>40.5</v>
      </c>
      <c r="D3" s="1" t="n">
        <v>-20.5</v>
      </c>
      <c r="E3" s="1" t="n">
        <f aca="false">C3*36/100</f>
        <v>14.58</v>
      </c>
      <c r="F3" s="1" t="n">
        <f aca="false">D3*36/100</f>
        <v>-7.38</v>
      </c>
      <c r="G3" s="1" t="n">
        <v>14.69</v>
      </c>
      <c r="H3" s="1" t="n">
        <v>13.5</v>
      </c>
      <c r="I3" s="1" t="n">
        <f aca="false">10/G3</f>
        <v>0.68073519400953</v>
      </c>
      <c r="J3" s="1" t="n">
        <f aca="false">10/H3</f>
        <v>0.740740740740741</v>
      </c>
    </row>
    <row r="4" customFormat="false" ht="12.8" hidden="false" customHeight="false" outlineLevel="0" collapsed="false">
      <c r="A4" s="1" t="n">
        <v>0.9</v>
      </c>
      <c r="B4" s="1" t="n">
        <f aca="false">A4*$B$13</f>
        <v>18.9</v>
      </c>
      <c r="C4" s="1" t="n">
        <v>56.9</v>
      </c>
      <c r="D4" s="1" t="n">
        <v>-14.6</v>
      </c>
      <c r="E4" s="1" t="n">
        <f aca="false">C4*36/100</f>
        <v>20.484</v>
      </c>
      <c r="F4" s="1" t="n">
        <f aca="false">D4*36/100</f>
        <v>-5.256</v>
      </c>
      <c r="G4" s="1" t="n">
        <v>14.83</v>
      </c>
      <c r="H4" s="1" t="n">
        <v>14.17</v>
      </c>
      <c r="I4" s="1" t="n">
        <f aca="false">10/G4</f>
        <v>0.674308833445718</v>
      </c>
      <c r="J4" s="1" t="n">
        <f aca="false">10/H4</f>
        <v>0.705716302046577</v>
      </c>
    </row>
    <row r="5" customFormat="false" ht="12.8" hidden="false" customHeight="false" outlineLevel="0" collapsed="false">
      <c r="A5" s="1" t="n">
        <v>0.95</v>
      </c>
      <c r="B5" s="1" t="n">
        <f aca="false">A5*$B$13</f>
        <v>19.95</v>
      </c>
      <c r="C5" s="1" t="n">
        <v>95.4</v>
      </c>
      <c r="D5" s="1" t="n">
        <v>-8.7</v>
      </c>
      <c r="E5" s="1" t="n">
        <f aca="false">C5*36/100</f>
        <v>34.344</v>
      </c>
      <c r="F5" s="1" t="n">
        <f aca="false">D5*36/100</f>
        <v>-3.132</v>
      </c>
      <c r="G5" s="1" t="n">
        <v>14.9</v>
      </c>
      <c r="H5" s="1" t="n">
        <v>14.7</v>
      </c>
      <c r="I5" s="1" t="n">
        <f aca="false">10/G5</f>
        <v>0.671140939597315</v>
      </c>
      <c r="J5" s="1" t="n">
        <f aca="false">10/H5</f>
        <v>0.680272108843537</v>
      </c>
    </row>
    <row r="6" customFormat="false" ht="12.8" hidden="false" customHeight="false" outlineLevel="0" collapsed="false">
      <c r="A6" s="1" t="n">
        <v>1</v>
      </c>
      <c r="B6" s="1" t="n">
        <f aca="false">A6*$B$13</f>
        <v>21</v>
      </c>
      <c r="C6" s="1" t="n">
        <v>9999</v>
      </c>
      <c r="D6" s="1" t="n">
        <v>0</v>
      </c>
      <c r="E6" s="1" t="n">
        <f aca="false">C6*36/100</f>
        <v>3599.64</v>
      </c>
      <c r="F6" s="1" t="n">
        <f aca="false">D6*36/100</f>
        <v>0</v>
      </c>
      <c r="G6" s="1" t="n">
        <v>14.89</v>
      </c>
      <c r="H6" s="1" t="n">
        <v>14.85</v>
      </c>
      <c r="I6" s="1" t="n">
        <f aca="false">10/G6</f>
        <v>0.671591672263264</v>
      </c>
      <c r="J6" s="1" t="n">
        <f aca="false">10/H6</f>
        <v>0.673400673400673</v>
      </c>
    </row>
    <row r="7" customFormat="false" ht="12.8" hidden="false" customHeight="false" outlineLevel="0" collapsed="false">
      <c r="A7" s="1" t="n">
        <v>1.05</v>
      </c>
      <c r="B7" s="1" t="n">
        <f aca="false">A7*$B$13</f>
        <v>22.05</v>
      </c>
      <c r="C7" s="1" t="n">
        <v>-99.5</v>
      </c>
      <c r="D7" s="1" t="n">
        <v>8.4</v>
      </c>
      <c r="E7" s="1" t="n">
        <f aca="false">C7*36/100</f>
        <v>-35.82</v>
      </c>
      <c r="F7" s="1" t="n">
        <f aca="false">D7*36/100</f>
        <v>3.024</v>
      </c>
      <c r="G7" s="1" t="n">
        <v>15.27</v>
      </c>
      <c r="H7" s="1" t="n">
        <v>14.84</v>
      </c>
      <c r="I7" s="1" t="n">
        <f aca="false">10/G7</f>
        <v>0.654878847413229</v>
      </c>
      <c r="J7" s="1" t="n">
        <f aca="false">10/H7</f>
        <v>0.673854447439353</v>
      </c>
    </row>
    <row r="8" customFormat="false" ht="12.8" hidden="false" customHeight="false" outlineLevel="0" collapsed="false">
      <c r="A8" s="1" t="n">
        <v>1.1</v>
      </c>
      <c r="B8" s="1" t="n">
        <f aca="false">A8*$B$13</f>
        <v>23.1</v>
      </c>
      <c r="C8" s="1" t="n">
        <v>-60.4</v>
      </c>
      <c r="D8" s="1" t="n">
        <v>13.8</v>
      </c>
      <c r="E8" s="1" t="n">
        <f aca="false">C8*36/100</f>
        <v>-21.744</v>
      </c>
      <c r="F8" s="1" t="n">
        <f aca="false">D8*36/100</f>
        <v>4.968</v>
      </c>
      <c r="G8" s="1" t="n">
        <v>15.8</v>
      </c>
      <c r="H8" s="1" t="n">
        <v>14.82</v>
      </c>
      <c r="I8" s="1" t="n">
        <f aca="false">10/G8</f>
        <v>0.632911392405063</v>
      </c>
      <c r="J8" s="1" t="n">
        <f aca="false">10/H8</f>
        <v>0.67476383265857</v>
      </c>
    </row>
    <row r="9" customFormat="false" ht="12.8" hidden="false" customHeight="false" outlineLevel="0" collapsed="false">
      <c r="A9" s="1" t="n">
        <v>1.2</v>
      </c>
      <c r="B9" s="1" t="n">
        <f aca="false">A9*$B$13</f>
        <v>25.2</v>
      </c>
      <c r="C9" s="1" t="n">
        <v>-43.6</v>
      </c>
      <c r="D9" s="1" t="n">
        <v>19.1</v>
      </c>
      <c r="E9" s="1" t="n">
        <f aca="false">C9*36/100</f>
        <v>-15.696</v>
      </c>
      <c r="F9" s="1" t="n">
        <f aca="false">D9*36/100</f>
        <v>6.876</v>
      </c>
      <c r="G9" s="1" t="n">
        <v>16.49</v>
      </c>
      <c r="H9" s="1" t="n">
        <v>14.88</v>
      </c>
      <c r="I9" s="1" t="n">
        <f aca="false">10/G9</f>
        <v>0.606428138265616</v>
      </c>
      <c r="J9" s="1" t="n">
        <f aca="false">10/H9</f>
        <v>0.672043010752688</v>
      </c>
    </row>
    <row r="10" customFormat="false" ht="12.8" hidden="false" customHeight="false" outlineLevel="0" collapsed="false">
      <c r="A10" s="1" t="n">
        <v>1.3</v>
      </c>
      <c r="B10" s="1" t="n">
        <f aca="false">A10*$B$13</f>
        <v>27.3</v>
      </c>
      <c r="C10" s="1" t="n">
        <v>-38.6</v>
      </c>
      <c r="D10" s="1" t="n">
        <v>21.6</v>
      </c>
      <c r="E10" s="1" t="n">
        <f aca="false">C10*36/100</f>
        <v>-13.896</v>
      </c>
      <c r="F10" s="1" t="n">
        <f aca="false">D10*36/100</f>
        <v>7.776</v>
      </c>
      <c r="G10" s="1" t="n">
        <v>17.28</v>
      </c>
      <c r="H10" s="1" t="n">
        <v>14.74</v>
      </c>
      <c r="I10" s="1" t="n">
        <f aca="false">10/G10</f>
        <v>0.578703703703704</v>
      </c>
      <c r="J10" s="1" t="n">
        <f aca="false">10/H10</f>
        <v>0.67842605156038</v>
      </c>
    </row>
    <row r="12" customFormat="false" ht="12.8" hidden="false" customHeight="false" outlineLevel="0" collapsed="false">
      <c r="A12" s="0" t="s">
        <v>25</v>
      </c>
    </row>
    <row r="13" customFormat="false" ht="12.8" hidden="false" customHeight="false" outlineLevel="0" collapsed="false">
      <c r="A13" s="0" t="s">
        <v>46</v>
      </c>
      <c r="B13" s="0" t="n">
        <v>21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26</v>
      </c>
      <c r="B1" s="1" t="n">
        <f aca="false">8+1/4</f>
        <v>8.25</v>
      </c>
    </row>
    <row r="2" customFormat="false" ht="12.8" hidden="false" customHeight="false" outlineLevel="0" collapsed="false">
      <c r="A2" s="1" t="s">
        <v>47</v>
      </c>
      <c r="B2" s="1" t="n">
        <v>1.25</v>
      </c>
    </row>
    <row r="3" customFormat="false" ht="12.8" hidden="false" customHeight="false" outlineLevel="0" collapsed="false">
      <c r="A3" s="1" t="s">
        <v>48</v>
      </c>
      <c r="B3" s="1" t="n">
        <v>14</v>
      </c>
    </row>
    <row r="4" customFormat="false" ht="12.8" hidden="false" customHeight="false" outlineLevel="0" collapsed="false">
      <c r="A4" s="1" t="s">
        <v>28</v>
      </c>
      <c r="B4" s="1" t="n">
        <f aca="false">0.0254*B1</f>
        <v>0.20955</v>
      </c>
    </row>
    <row r="5" customFormat="false" ht="12.8" hidden="false" customHeight="false" outlineLevel="0" collapsed="false">
      <c r="A5" s="1" t="s">
        <v>49</v>
      </c>
      <c r="B5" s="1" t="n">
        <f aca="false">0.0254*B2</f>
        <v>0.03175</v>
      </c>
    </row>
    <row r="6" customFormat="false" ht="12.8" hidden="false" customHeight="false" outlineLevel="0" collapsed="false">
      <c r="A6" s="1" t="s">
        <v>29</v>
      </c>
      <c r="B6" s="1" t="n">
        <f aca="false">0.0254*B3</f>
        <v>0.3556</v>
      </c>
    </row>
    <row r="7" customFormat="false" ht="12.8" hidden="false" customHeight="false" outlineLevel="0" collapsed="false">
      <c r="A7" s="1" t="s">
        <v>10</v>
      </c>
      <c r="B7" s="1" t="n">
        <v>8.86</v>
      </c>
    </row>
    <row r="8" customFormat="false" ht="12.8" hidden="false" customHeight="false" outlineLevel="0" collapsed="false">
      <c r="A8" s="1" t="s">
        <v>11</v>
      </c>
      <c r="B8" s="1" t="n">
        <v>8.81</v>
      </c>
    </row>
    <row r="9" customFormat="false" ht="12.8" hidden="false" customHeight="false" outlineLevel="0" collapsed="false">
      <c r="A9" s="1" t="s">
        <v>50</v>
      </c>
      <c r="B9" s="1" t="n">
        <f aca="false">SUM(B7:B8)/2</f>
        <v>8.835</v>
      </c>
    </row>
    <row r="10" customFormat="false" ht="12.8" hidden="false" customHeight="false" outlineLevel="0" collapsed="false">
      <c r="A10" s="1" t="s">
        <v>13</v>
      </c>
      <c r="B10" s="1" t="n">
        <f aca="false">10/B9</f>
        <v>1.13186191284663</v>
      </c>
    </row>
    <row r="11" customFormat="false" ht="12.8" hidden="false" customHeight="false" outlineLevel="0" collapsed="false">
      <c r="A11" s="1" t="s">
        <v>51</v>
      </c>
      <c r="B11" s="2" t="n">
        <f aca="false">(B4/(2*PI()*B10))*SQRT(9.81/B6)*SQRT(0.25-POWER(B5/B4, 2))</f>
        <v>0.0737432355003541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2020-10-23T19:16:56Z</dcterms:created>
  <dc:creator/>
  <dc:description/>
  <dc:language>en-CA</dc:language>
  <cp:lastModifiedBy/>
  <dcterms:modified xsi:type="dcterms:W3CDTF">2020-10-24T15:05:53Z</dcterms:modified>
  <cp:revision>4</cp:revision>
  <dc:subject/>
  <dc:title/>
</cp:coreProperties>
</file>