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3579g\Desktop\"/>
    </mc:Choice>
  </mc:AlternateContent>
  <bookViews>
    <workbookView xWindow="0" yWindow="0" windowWidth="25140" windowHeight="13740" activeTab="4"/>
  </bookViews>
  <sheets>
    <sheet name="25C" sheetId="1" r:id="rId1"/>
    <sheet name="30C" sheetId="2" r:id="rId2"/>
    <sheet name="35C" sheetId="3" r:id="rId3"/>
    <sheet name="Analysis" sheetId="5" r:id="rId4"/>
    <sheet name="Conductivity Only" sheetId="6" r:id="rId5"/>
  </sheets>
  <calcPr calcId="162913"/>
</workbook>
</file>

<file path=xl/calcChain.xml><?xml version="1.0" encoding="utf-8"?>
<calcChain xmlns="http://schemas.openxmlformats.org/spreadsheetml/2006/main">
  <c r="AD15" i="1" l="1"/>
  <c r="N5" i="5"/>
  <c r="K172" i="1"/>
  <c r="N7" i="5"/>
  <c r="N6" i="5"/>
  <c r="R5" i="5"/>
  <c r="I167" i="6" l="1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2" i="1" l="1"/>
  <c r="M2" i="1"/>
  <c r="Q2" i="1" s="1"/>
  <c r="N2" i="1"/>
  <c r="O2" i="1"/>
  <c r="P2" i="1"/>
  <c r="R2" i="1" s="1"/>
  <c r="T2" i="1" s="1"/>
  <c r="X2" i="1"/>
  <c r="AD2" i="1"/>
  <c r="I3" i="1"/>
  <c r="M3" i="1"/>
  <c r="N3" i="1"/>
  <c r="AD3" i="1"/>
  <c r="I4" i="1"/>
  <c r="M4" i="1"/>
  <c r="N4" i="1"/>
  <c r="Q4" i="1"/>
  <c r="X4" i="1"/>
  <c r="AD4" i="1"/>
  <c r="I5" i="1"/>
  <c r="M5" i="1"/>
  <c r="N5" i="1"/>
  <c r="P5" i="1" s="1"/>
  <c r="O5" i="1"/>
  <c r="AD5" i="1"/>
  <c r="I6" i="1"/>
  <c r="M6" i="1"/>
  <c r="P6" i="1" s="1"/>
  <c r="N6" i="1"/>
  <c r="O6" i="1"/>
  <c r="AD6" i="1"/>
  <c r="I7" i="1"/>
  <c r="M7" i="1"/>
  <c r="O7" i="1" s="1"/>
  <c r="N7" i="1"/>
  <c r="P7" i="1"/>
  <c r="R7" i="1" s="1"/>
  <c r="Q7" i="1"/>
  <c r="T7" i="1"/>
  <c r="AD7" i="1"/>
  <c r="I8" i="1"/>
  <c r="M8" i="1"/>
  <c r="N8" i="1"/>
  <c r="Q8" i="1"/>
  <c r="AD8" i="1"/>
  <c r="I9" i="1"/>
  <c r="M9" i="1"/>
  <c r="N9" i="1"/>
  <c r="Q9" i="1" s="1"/>
  <c r="O9" i="1"/>
  <c r="AD9" i="1"/>
  <c r="I10" i="1"/>
  <c r="X9" i="1" s="1"/>
  <c r="M10" i="1"/>
  <c r="Q10" i="1" s="1"/>
  <c r="N10" i="1"/>
  <c r="O10" i="1"/>
  <c r="P10" i="1"/>
  <c r="X10" i="1"/>
  <c r="AD10" i="1"/>
  <c r="I11" i="1"/>
  <c r="M11" i="1"/>
  <c r="N11" i="1"/>
  <c r="P11" i="1"/>
  <c r="AD11" i="1"/>
  <c r="I12" i="1"/>
  <c r="M12" i="1"/>
  <c r="N12" i="1"/>
  <c r="AD12" i="1"/>
  <c r="I13" i="1"/>
  <c r="X12" i="1" s="1"/>
  <c r="M13" i="1"/>
  <c r="N13" i="1"/>
  <c r="P13" i="1" s="1"/>
  <c r="O13" i="1"/>
  <c r="AD13" i="1"/>
  <c r="I14" i="1"/>
  <c r="M14" i="1"/>
  <c r="R14" i="1" s="1"/>
  <c r="T14" i="1" s="1"/>
  <c r="N14" i="1"/>
  <c r="O14" i="1"/>
  <c r="P14" i="1"/>
  <c r="Q14" i="1"/>
  <c r="V14" i="1" s="1"/>
  <c r="AD14" i="1"/>
  <c r="I15" i="1"/>
  <c r="M15" i="1"/>
  <c r="O15" i="1" s="1"/>
  <c r="N15" i="1"/>
  <c r="P15" i="1"/>
  <c r="Q15" i="1"/>
  <c r="X15" i="1"/>
  <c r="I16" i="1"/>
  <c r="M16" i="1"/>
  <c r="N16" i="1"/>
  <c r="Q16" i="1"/>
  <c r="AD16" i="1"/>
  <c r="I17" i="1"/>
  <c r="M17" i="1"/>
  <c r="N17" i="1"/>
  <c r="O17" i="1"/>
  <c r="X17" i="1"/>
  <c r="AD17" i="1"/>
  <c r="I18" i="1"/>
  <c r="M18" i="1"/>
  <c r="Q18" i="1" s="1"/>
  <c r="N18" i="1"/>
  <c r="O18" i="1"/>
  <c r="P18" i="1"/>
  <c r="X18" i="1"/>
  <c r="AD18" i="1"/>
  <c r="I19" i="1"/>
  <c r="M19" i="1"/>
  <c r="N19" i="1"/>
  <c r="X19" i="1"/>
  <c r="AD19" i="1"/>
  <c r="I20" i="1"/>
  <c r="M20" i="1"/>
  <c r="N20" i="1"/>
  <c r="Q20" i="1"/>
  <c r="AD20" i="1"/>
  <c r="I21" i="1"/>
  <c r="X20" i="1" s="1"/>
  <c r="M21" i="1"/>
  <c r="P21" i="1" s="1"/>
  <c r="N21" i="1"/>
  <c r="O21" i="1"/>
  <c r="AD21" i="1"/>
  <c r="I22" i="1"/>
  <c r="M22" i="1"/>
  <c r="R22" i="1" s="1"/>
  <c r="N22" i="1"/>
  <c r="O22" i="1"/>
  <c r="P22" i="1"/>
  <c r="Q22" i="1"/>
  <c r="S22" i="1"/>
  <c r="U22" i="1" s="1"/>
  <c r="W22" i="1" s="1"/>
  <c r="T22" i="1"/>
  <c r="AD22" i="1"/>
  <c r="I23" i="1"/>
  <c r="M23" i="1"/>
  <c r="O23" i="1" s="1"/>
  <c r="N23" i="1"/>
  <c r="P23" i="1"/>
  <c r="Q23" i="1"/>
  <c r="AD23" i="1"/>
  <c r="I24" i="1"/>
  <c r="M24" i="1"/>
  <c r="N24" i="1"/>
  <c r="AD24" i="1"/>
  <c r="I25" i="1"/>
  <c r="X24" i="1" s="1"/>
  <c r="M25" i="1"/>
  <c r="N25" i="1"/>
  <c r="O25" i="1"/>
  <c r="X25" i="1"/>
  <c r="AD25" i="1"/>
  <c r="I26" i="1"/>
  <c r="M26" i="1"/>
  <c r="Q26" i="1" s="1"/>
  <c r="N26" i="1"/>
  <c r="O26" i="1"/>
  <c r="P26" i="1"/>
  <c r="AD26" i="1"/>
  <c r="I27" i="1"/>
  <c r="M27" i="1"/>
  <c r="N27" i="1"/>
  <c r="X27" i="1"/>
  <c r="AD27" i="1"/>
  <c r="I28" i="1"/>
  <c r="M28" i="1"/>
  <c r="N28" i="1"/>
  <c r="O28" i="1"/>
  <c r="Q28" i="1"/>
  <c r="AD28" i="1"/>
  <c r="I29" i="1"/>
  <c r="M29" i="1"/>
  <c r="N29" i="1"/>
  <c r="O29" i="1"/>
  <c r="AD29" i="1"/>
  <c r="I30" i="1"/>
  <c r="M30" i="1"/>
  <c r="N30" i="1"/>
  <c r="O30" i="1"/>
  <c r="P30" i="1"/>
  <c r="R30" i="1" s="1"/>
  <c r="Q30" i="1"/>
  <c r="AD30" i="1"/>
  <c r="I31" i="1"/>
  <c r="M31" i="1"/>
  <c r="O31" i="1" s="1"/>
  <c r="N31" i="1"/>
  <c r="X31" i="1"/>
  <c r="AD31" i="1"/>
  <c r="I32" i="1"/>
  <c r="M32" i="1"/>
  <c r="N32" i="1"/>
  <c r="Q32" i="1"/>
  <c r="AD32" i="1"/>
  <c r="I33" i="1"/>
  <c r="X32" i="1" s="1"/>
  <c r="M33" i="1"/>
  <c r="N33" i="1"/>
  <c r="Q33" i="1" s="1"/>
  <c r="O33" i="1"/>
  <c r="P33" i="1"/>
  <c r="R33" i="1" s="1"/>
  <c r="X33" i="1"/>
  <c r="AD33" i="1"/>
  <c r="I34" i="1"/>
  <c r="M34" i="1"/>
  <c r="O34" i="1" s="1"/>
  <c r="N34" i="1"/>
  <c r="P34" i="1"/>
  <c r="X34" i="1"/>
  <c r="AD34" i="1"/>
  <c r="I35" i="1"/>
  <c r="M35" i="1"/>
  <c r="N35" i="1"/>
  <c r="AD35" i="1"/>
  <c r="I36" i="1"/>
  <c r="M36" i="1"/>
  <c r="O36" i="1" s="1"/>
  <c r="N36" i="1"/>
  <c r="Q36" i="1"/>
  <c r="AD36" i="1"/>
  <c r="I37" i="1"/>
  <c r="M37" i="1"/>
  <c r="P37" i="1" s="1"/>
  <c r="N37" i="1"/>
  <c r="O37" i="1"/>
  <c r="AD37" i="1"/>
  <c r="I38" i="1"/>
  <c r="M38" i="1"/>
  <c r="N38" i="1"/>
  <c r="O38" i="1"/>
  <c r="P38" i="1"/>
  <c r="Q38" i="1"/>
  <c r="AD38" i="1"/>
  <c r="I39" i="1"/>
  <c r="M39" i="1"/>
  <c r="O39" i="1" s="1"/>
  <c r="N39" i="1"/>
  <c r="P39" i="1" s="1"/>
  <c r="Q39" i="1"/>
  <c r="AD39" i="1"/>
  <c r="I40" i="1"/>
  <c r="M40" i="1"/>
  <c r="N40" i="1"/>
  <c r="AD40" i="1"/>
  <c r="I41" i="1"/>
  <c r="X40" i="1" s="1"/>
  <c r="M41" i="1"/>
  <c r="N41" i="1"/>
  <c r="O41" i="1"/>
  <c r="AD41" i="1"/>
  <c r="I42" i="1"/>
  <c r="M42" i="1"/>
  <c r="N42" i="1"/>
  <c r="AD42" i="1"/>
  <c r="I43" i="1"/>
  <c r="X42" i="1" s="1"/>
  <c r="M43" i="1"/>
  <c r="O43" i="1" s="1"/>
  <c r="N43" i="1"/>
  <c r="AD43" i="1"/>
  <c r="I44" i="1"/>
  <c r="M44" i="1"/>
  <c r="N44" i="1"/>
  <c r="X44" i="1"/>
  <c r="AD44" i="1"/>
  <c r="I45" i="1"/>
  <c r="M45" i="1"/>
  <c r="N45" i="1"/>
  <c r="O45" i="1"/>
  <c r="AD45" i="1"/>
  <c r="I46" i="1"/>
  <c r="M46" i="1"/>
  <c r="N46" i="1"/>
  <c r="O46" i="1"/>
  <c r="P46" i="1"/>
  <c r="R46" i="1" s="1"/>
  <c r="T46" i="1" s="1"/>
  <c r="Q46" i="1"/>
  <c r="AD46" i="1"/>
  <c r="I47" i="1"/>
  <c r="M47" i="1"/>
  <c r="N47" i="1"/>
  <c r="P47" i="1"/>
  <c r="AD47" i="1"/>
  <c r="I48" i="1"/>
  <c r="X48" i="1" s="1"/>
  <c r="M48" i="1"/>
  <c r="O48" i="1" s="1"/>
  <c r="N48" i="1"/>
  <c r="AD48" i="1"/>
  <c r="I49" i="1"/>
  <c r="M49" i="1"/>
  <c r="N49" i="1"/>
  <c r="O49" i="1"/>
  <c r="P49" i="1"/>
  <c r="R49" i="1" s="1"/>
  <c r="Q49" i="1"/>
  <c r="S49" i="1"/>
  <c r="X49" i="1"/>
  <c r="AD49" i="1"/>
  <c r="I50" i="1"/>
  <c r="M50" i="1"/>
  <c r="N50" i="1"/>
  <c r="P50" i="1"/>
  <c r="X50" i="1"/>
  <c r="AD50" i="1"/>
  <c r="I51" i="1"/>
  <c r="M51" i="1"/>
  <c r="N51" i="1"/>
  <c r="AD51" i="1"/>
  <c r="I52" i="1"/>
  <c r="X51" i="1" s="1"/>
  <c r="M52" i="1"/>
  <c r="N52" i="1"/>
  <c r="O52" i="1"/>
  <c r="AD52" i="1"/>
  <c r="I53" i="1"/>
  <c r="M53" i="1"/>
  <c r="O53" i="1" s="1"/>
  <c r="N53" i="1"/>
  <c r="AD53" i="1"/>
  <c r="I54" i="1"/>
  <c r="M54" i="1"/>
  <c r="O54" i="1" s="1"/>
  <c r="S54" i="1" s="1"/>
  <c r="N54" i="1"/>
  <c r="P54" i="1"/>
  <c r="R54" i="1" s="1"/>
  <c r="T54" i="1" s="1"/>
  <c r="Q54" i="1"/>
  <c r="X54" i="1"/>
  <c r="AD54" i="1"/>
  <c r="I55" i="1"/>
  <c r="M55" i="1"/>
  <c r="O55" i="1" s="1"/>
  <c r="N55" i="1"/>
  <c r="Q55" i="1" s="1"/>
  <c r="AD55" i="1"/>
  <c r="I56" i="1"/>
  <c r="M56" i="1"/>
  <c r="N56" i="1"/>
  <c r="AD56" i="1"/>
  <c r="I57" i="1"/>
  <c r="M57" i="1"/>
  <c r="N57" i="1"/>
  <c r="O57" i="1"/>
  <c r="S57" i="1" s="1"/>
  <c r="P57" i="1"/>
  <c r="R57" i="1" s="1"/>
  <c r="T57" i="1" s="1"/>
  <c r="Q57" i="1"/>
  <c r="X57" i="1"/>
  <c r="AD57" i="1"/>
  <c r="I58" i="1"/>
  <c r="M58" i="1"/>
  <c r="N58" i="1"/>
  <c r="AD58" i="1"/>
  <c r="I59" i="1"/>
  <c r="M59" i="1"/>
  <c r="Q59" i="1" s="1"/>
  <c r="N59" i="1"/>
  <c r="AD59" i="1"/>
  <c r="I60" i="1"/>
  <c r="M60" i="1"/>
  <c r="N60" i="1"/>
  <c r="O60" i="1"/>
  <c r="X60" i="1"/>
  <c r="AD60" i="1"/>
  <c r="I61" i="1"/>
  <c r="M61" i="1"/>
  <c r="N61" i="1"/>
  <c r="AD61" i="1"/>
  <c r="I62" i="1"/>
  <c r="M62" i="1"/>
  <c r="O62" i="1" s="1"/>
  <c r="N62" i="1"/>
  <c r="P62" i="1" s="1"/>
  <c r="Q62" i="1"/>
  <c r="AD62" i="1"/>
  <c r="I63" i="1"/>
  <c r="M63" i="1"/>
  <c r="N63" i="1"/>
  <c r="X63" i="1"/>
  <c r="AD63" i="1"/>
  <c r="I64" i="1"/>
  <c r="M64" i="1"/>
  <c r="N64" i="1"/>
  <c r="P64" i="1" s="1"/>
  <c r="X64" i="1"/>
  <c r="AD64" i="1"/>
  <c r="I65" i="1"/>
  <c r="M65" i="1"/>
  <c r="R65" i="1" s="1"/>
  <c r="N65" i="1"/>
  <c r="O65" i="1"/>
  <c r="P65" i="1"/>
  <c r="Q65" i="1"/>
  <c r="AD65" i="1"/>
  <c r="I66" i="1"/>
  <c r="M66" i="1"/>
  <c r="N66" i="1"/>
  <c r="O66" i="1"/>
  <c r="P66" i="1"/>
  <c r="AD66" i="1"/>
  <c r="I67" i="1"/>
  <c r="M67" i="1"/>
  <c r="N67" i="1"/>
  <c r="Q67" i="1"/>
  <c r="AD67" i="1"/>
  <c r="I68" i="1"/>
  <c r="M68" i="1"/>
  <c r="N68" i="1"/>
  <c r="O68" i="1"/>
  <c r="P68" i="1"/>
  <c r="R68" i="1" s="1"/>
  <c r="T68" i="1" s="1"/>
  <c r="V68" i="1" s="1"/>
  <c r="Q68" i="1"/>
  <c r="AD68" i="1"/>
  <c r="I69" i="1"/>
  <c r="M69" i="1"/>
  <c r="R69" i="1" s="1"/>
  <c r="T69" i="1" s="1"/>
  <c r="N69" i="1"/>
  <c r="P69" i="1" s="1"/>
  <c r="O69" i="1"/>
  <c r="Q69" i="1"/>
  <c r="AD69" i="1"/>
  <c r="I70" i="1"/>
  <c r="M70" i="1"/>
  <c r="O70" i="1" s="1"/>
  <c r="N70" i="1"/>
  <c r="P70" i="1"/>
  <c r="Q70" i="1"/>
  <c r="X70" i="1"/>
  <c r="AD70" i="1"/>
  <c r="I71" i="1"/>
  <c r="M71" i="1"/>
  <c r="N71" i="1"/>
  <c r="Q71" i="1"/>
  <c r="X71" i="1"/>
  <c r="AD71" i="1"/>
  <c r="I72" i="1"/>
  <c r="M72" i="1"/>
  <c r="O72" i="1" s="1"/>
  <c r="N72" i="1"/>
  <c r="P72" i="1" s="1"/>
  <c r="X72" i="1"/>
  <c r="AD72" i="1"/>
  <c r="I73" i="1"/>
  <c r="M73" i="1"/>
  <c r="N73" i="1"/>
  <c r="O73" i="1"/>
  <c r="P73" i="1"/>
  <c r="X73" i="1"/>
  <c r="AD73" i="1"/>
  <c r="I74" i="1"/>
  <c r="M74" i="1"/>
  <c r="N74" i="1"/>
  <c r="P74" i="1"/>
  <c r="X74" i="1"/>
  <c r="AD74" i="1"/>
  <c r="I75" i="1"/>
  <c r="M75" i="1"/>
  <c r="N75" i="1"/>
  <c r="O75" i="1"/>
  <c r="Q75" i="1"/>
  <c r="AD75" i="1"/>
  <c r="I76" i="1"/>
  <c r="X75" i="1" s="1"/>
  <c r="M76" i="1"/>
  <c r="N76" i="1"/>
  <c r="O76" i="1"/>
  <c r="AD76" i="1"/>
  <c r="I77" i="1"/>
  <c r="M77" i="1"/>
  <c r="N77" i="1"/>
  <c r="Q77" i="1" s="1"/>
  <c r="O77" i="1"/>
  <c r="P77" i="1"/>
  <c r="AD77" i="1"/>
  <c r="I78" i="1"/>
  <c r="M78" i="1"/>
  <c r="P78" i="1" s="1"/>
  <c r="N78" i="1"/>
  <c r="Q78" i="1"/>
  <c r="AD78" i="1"/>
  <c r="I79" i="1"/>
  <c r="M79" i="1"/>
  <c r="N79" i="1"/>
  <c r="X79" i="1"/>
  <c r="AD79" i="1"/>
  <c r="I80" i="1"/>
  <c r="M80" i="1"/>
  <c r="N80" i="1"/>
  <c r="P80" i="1" s="1"/>
  <c r="O80" i="1"/>
  <c r="AD80" i="1"/>
  <c r="I81" i="1"/>
  <c r="M81" i="1"/>
  <c r="Q81" i="1" s="1"/>
  <c r="N81" i="1"/>
  <c r="O81" i="1"/>
  <c r="P81" i="1"/>
  <c r="R81" i="1" s="1"/>
  <c r="T81" i="1"/>
  <c r="AD81" i="1"/>
  <c r="I82" i="1"/>
  <c r="M82" i="1"/>
  <c r="N82" i="1"/>
  <c r="O82" i="1"/>
  <c r="P82" i="1"/>
  <c r="R82" i="1" s="1"/>
  <c r="Q82" i="1"/>
  <c r="AD82" i="1"/>
  <c r="I83" i="1"/>
  <c r="M83" i="1"/>
  <c r="P83" i="1" s="1"/>
  <c r="N83" i="1"/>
  <c r="O83" i="1"/>
  <c r="S83" i="1" s="1"/>
  <c r="AB83" i="1" s="1"/>
  <c r="AC83" i="1" s="1"/>
  <c r="Q83" i="1"/>
  <c r="R83" i="1" s="1"/>
  <c r="T83" i="1"/>
  <c r="AD83" i="1"/>
  <c r="I84" i="1"/>
  <c r="M84" i="1"/>
  <c r="N84" i="1"/>
  <c r="O84" i="1"/>
  <c r="X84" i="1"/>
  <c r="AD84" i="1"/>
  <c r="I85" i="1"/>
  <c r="M85" i="1"/>
  <c r="Q85" i="1" s="1"/>
  <c r="N85" i="1"/>
  <c r="AD85" i="1"/>
  <c r="I86" i="1"/>
  <c r="M86" i="1"/>
  <c r="O86" i="1" s="1"/>
  <c r="N86" i="1"/>
  <c r="Q86" i="1"/>
  <c r="AD86" i="1"/>
  <c r="I87" i="1"/>
  <c r="M87" i="1"/>
  <c r="Q87" i="1" s="1"/>
  <c r="N87" i="1"/>
  <c r="O87" i="1"/>
  <c r="P87" i="1"/>
  <c r="X87" i="1"/>
  <c r="AD87" i="1"/>
  <c r="I88" i="1"/>
  <c r="M88" i="1"/>
  <c r="P88" i="1" s="1"/>
  <c r="N88" i="1"/>
  <c r="O88" i="1"/>
  <c r="X88" i="1"/>
  <c r="AD88" i="1"/>
  <c r="I89" i="1"/>
  <c r="M89" i="1"/>
  <c r="N89" i="1"/>
  <c r="Q89" i="1"/>
  <c r="AD89" i="1"/>
  <c r="I90" i="1"/>
  <c r="M90" i="1"/>
  <c r="N90" i="1"/>
  <c r="O90" i="1"/>
  <c r="P90" i="1"/>
  <c r="R90" i="1" s="1"/>
  <c r="T90" i="1" s="1"/>
  <c r="Q90" i="1"/>
  <c r="AD90" i="1"/>
  <c r="I91" i="1"/>
  <c r="M91" i="1"/>
  <c r="N91" i="1"/>
  <c r="Q91" i="1" s="1"/>
  <c r="O91" i="1"/>
  <c r="AD91" i="1"/>
  <c r="I92" i="1"/>
  <c r="X91" i="1" s="1"/>
  <c r="M92" i="1"/>
  <c r="N92" i="1"/>
  <c r="Q92" i="1"/>
  <c r="X92" i="1"/>
  <c r="AD92" i="1"/>
  <c r="I93" i="1"/>
  <c r="M93" i="1"/>
  <c r="P93" i="1" s="1"/>
  <c r="N93" i="1"/>
  <c r="O93" i="1"/>
  <c r="AD93" i="1"/>
  <c r="I94" i="1"/>
  <c r="M94" i="1"/>
  <c r="N94" i="1"/>
  <c r="O94" i="1"/>
  <c r="P94" i="1"/>
  <c r="R94" i="1" s="1"/>
  <c r="S94" i="1" s="1"/>
  <c r="Q94" i="1"/>
  <c r="T94" i="1"/>
  <c r="AD94" i="1"/>
  <c r="I95" i="1"/>
  <c r="M95" i="1"/>
  <c r="O95" i="1" s="1"/>
  <c r="N95" i="1"/>
  <c r="P95" i="1"/>
  <c r="Q95" i="1"/>
  <c r="AD95" i="1"/>
  <c r="I96" i="1"/>
  <c r="M96" i="1"/>
  <c r="N96" i="1"/>
  <c r="AD96" i="1"/>
  <c r="I97" i="1"/>
  <c r="X96" i="1" s="1"/>
  <c r="M97" i="1"/>
  <c r="N97" i="1"/>
  <c r="O97" i="1"/>
  <c r="AD97" i="1"/>
  <c r="I98" i="1"/>
  <c r="X97" i="1" s="1"/>
  <c r="M98" i="1"/>
  <c r="Q98" i="1" s="1"/>
  <c r="N98" i="1"/>
  <c r="O98" i="1"/>
  <c r="P98" i="1"/>
  <c r="AD98" i="1"/>
  <c r="I99" i="1"/>
  <c r="M99" i="1"/>
  <c r="N99" i="1"/>
  <c r="P99" i="1"/>
  <c r="AD99" i="1"/>
  <c r="I100" i="1"/>
  <c r="M100" i="1"/>
  <c r="N100" i="1"/>
  <c r="X100" i="1"/>
  <c r="AD100" i="1"/>
  <c r="I101" i="1"/>
  <c r="M101" i="1"/>
  <c r="N101" i="1"/>
  <c r="O101" i="1"/>
  <c r="AD101" i="1"/>
  <c r="I102" i="1"/>
  <c r="M102" i="1"/>
  <c r="Q102" i="1" s="1"/>
  <c r="N102" i="1"/>
  <c r="O102" i="1"/>
  <c r="P102" i="1"/>
  <c r="R102" i="1" s="1"/>
  <c r="S102" i="1"/>
  <c r="T102" i="1"/>
  <c r="AD102" i="1"/>
  <c r="I103" i="1"/>
  <c r="M103" i="1"/>
  <c r="O103" i="1" s="1"/>
  <c r="N103" i="1"/>
  <c r="P103" i="1"/>
  <c r="Q103" i="1"/>
  <c r="AD103" i="1"/>
  <c r="I104" i="1"/>
  <c r="M104" i="1"/>
  <c r="N104" i="1"/>
  <c r="Q104" i="1"/>
  <c r="AD104" i="1"/>
  <c r="I105" i="1"/>
  <c r="X104" i="1" s="1"/>
  <c r="M105" i="1"/>
  <c r="N105" i="1"/>
  <c r="O105" i="1"/>
  <c r="AD105" i="1"/>
  <c r="I106" i="1"/>
  <c r="M106" i="1"/>
  <c r="Q106" i="1" s="1"/>
  <c r="N106" i="1"/>
  <c r="O106" i="1"/>
  <c r="P106" i="1"/>
  <c r="X106" i="1"/>
  <c r="AD106" i="1"/>
  <c r="I107" i="1"/>
  <c r="M107" i="1"/>
  <c r="P107" i="1" s="1"/>
  <c r="N107" i="1"/>
  <c r="Q107" i="1"/>
  <c r="X107" i="1"/>
  <c r="AD107" i="1"/>
  <c r="I108" i="1"/>
  <c r="M108" i="1"/>
  <c r="N108" i="1"/>
  <c r="P108" i="1"/>
  <c r="Q108" i="1"/>
  <c r="X108" i="1"/>
  <c r="AD108" i="1"/>
  <c r="I109" i="1"/>
  <c r="M109" i="1"/>
  <c r="N109" i="1"/>
  <c r="AD109" i="1"/>
  <c r="I110" i="1"/>
  <c r="X109" i="1" s="1"/>
  <c r="M110" i="1"/>
  <c r="N110" i="1"/>
  <c r="O110" i="1"/>
  <c r="P110" i="1"/>
  <c r="Q110" i="1"/>
  <c r="X110" i="1"/>
  <c r="AD110" i="1"/>
  <c r="I111" i="1"/>
  <c r="M111" i="1"/>
  <c r="O111" i="1" s="1"/>
  <c r="N111" i="1"/>
  <c r="P111" i="1"/>
  <c r="Q111" i="1"/>
  <c r="X111" i="1"/>
  <c r="AD111" i="1"/>
  <c r="I112" i="1"/>
  <c r="M112" i="1"/>
  <c r="N112" i="1"/>
  <c r="Q112" i="1"/>
  <c r="AD112" i="1"/>
  <c r="I113" i="1"/>
  <c r="X112" i="1" s="1"/>
  <c r="M113" i="1"/>
  <c r="N113" i="1"/>
  <c r="Q113" i="1" s="1"/>
  <c r="O113" i="1"/>
  <c r="P113" i="1"/>
  <c r="R113" i="1" s="1"/>
  <c r="X113" i="1"/>
  <c r="AD113" i="1"/>
  <c r="I114" i="1"/>
  <c r="M114" i="1"/>
  <c r="N114" i="1"/>
  <c r="O114" i="1"/>
  <c r="Q114" i="1"/>
  <c r="AD114" i="1"/>
  <c r="I115" i="1"/>
  <c r="M115" i="1"/>
  <c r="N115" i="1"/>
  <c r="O115" i="1"/>
  <c r="AD115" i="1"/>
  <c r="I116" i="1"/>
  <c r="M116" i="1"/>
  <c r="N116" i="1"/>
  <c r="O116" i="1"/>
  <c r="P116" i="1"/>
  <c r="Q116" i="1"/>
  <c r="X116" i="1"/>
  <c r="AD116" i="1"/>
  <c r="I117" i="1"/>
  <c r="M117" i="1"/>
  <c r="N117" i="1"/>
  <c r="X117" i="1"/>
  <c r="AD117" i="1"/>
  <c r="I118" i="1"/>
  <c r="M118" i="1"/>
  <c r="N118" i="1"/>
  <c r="AD118" i="1"/>
  <c r="I119" i="1"/>
  <c r="X118" i="1" s="1"/>
  <c r="M119" i="1"/>
  <c r="N119" i="1"/>
  <c r="Q119" i="1" s="1"/>
  <c r="O119" i="1"/>
  <c r="P119" i="1"/>
  <c r="R119" i="1" s="1"/>
  <c r="AD119" i="1"/>
  <c r="I120" i="1"/>
  <c r="M120" i="1"/>
  <c r="N120" i="1"/>
  <c r="O120" i="1"/>
  <c r="P120" i="1"/>
  <c r="AD120" i="1"/>
  <c r="I121" i="1"/>
  <c r="M121" i="1"/>
  <c r="N121" i="1"/>
  <c r="P121" i="1"/>
  <c r="Q121" i="1"/>
  <c r="R121" i="1"/>
  <c r="X121" i="1"/>
  <c r="AD121" i="1"/>
  <c r="I122" i="1"/>
  <c r="M122" i="1"/>
  <c r="N122" i="1"/>
  <c r="O122" i="1"/>
  <c r="Q122" i="1"/>
  <c r="AD122" i="1"/>
  <c r="I123" i="1"/>
  <c r="M123" i="1"/>
  <c r="N123" i="1"/>
  <c r="O123" i="1"/>
  <c r="AD123" i="1"/>
  <c r="I124" i="1"/>
  <c r="M124" i="1"/>
  <c r="N124" i="1"/>
  <c r="O124" i="1"/>
  <c r="P124" i="1"/>
  <c r="Q124" i="1"/>
  <c r="AD124" i="1"/>
  <c r="I125" i="1"/>
  <c r="M125" i="1"/>
  <c r="N125" i="1"/>
  <c r="X125" i="1"/>
  <c r="AD125" i="1"/>
  <c r="I126" i="1"/>
  <c r="M126" i="1"/>
  <c r="N126" i="1"/>
  <c r="Q126" i="1" s="1"/>
  <c r="AD126" i="1"/>
  <c r="I127" i="1"/>
  <c r="X126" i="1" s="1"/>
  <c r="M127" i="1"/>
  <c r="N127" i="1"/>
  <c r="O127" i="1"/>
  <c r="AD127" i="1"/>
  <c r="I128" i="1"/>
  <c r="M128" i="1"/>
  <c r="N128" i="1"/>
  <c r="P128" i="1" s="1"/>
  <c r="O128" i="1"/>
  <c r="AD128" i="1"/>
  <c r="I129" i="1"/>
  <c r="M129" i="1"/>
  <c r="N129" i="1"/>
  <c r="X129" i="1"/>
  <c r="AD129" i="1"/>
  <c r="I130" i="1"/>
  <c r="M130" i="1"/>
  <c r="N130" i="1"/>
  <c r="O130" i="1"/>
  <c r="Q130" i="1"/>
  <c r="AD130" i="1"/>
  <c r="I131" i="1"/>
  <c r="M131" i="1"/>
  <c r="N131" i="1"/>
  <c r="AD131" i="1"/>
  <c r="I132" i="1"/>
  <c r="M132" i="1"/>
  <c r="N132" i="1"/>
  <c r="O132" i="1"/>
  <c r="P132" i="1"/>
  <c r="Q132" i="1"/>
  <c r="X132" i="1"/>
  <c r="AD132" i="1"/>
  <c r="I133" i="1"/>
  <c r="M133" i="1"/>
  <c r="N133" i="1"/>
  <c r="O133" i="1"/>
  <c r="Q133" i="1"/>
  <c r="X133" i="1"/>
  <c r="AD133" i="1"/>
  <c r="I134" i="1"/>
  <c r="M134" i="1"/>
  <c r="N134" i="1"/>
  <c r="Q134" i="1"/>
  <c r="AD134" i="1"/>
  <c r="I135" i="1"/>
  <c r="M135" i="1"/>
  <c r="N135" i="1"/>
  <c r="O135" i="1"/>
  <c r="S135" i="1" s="1"/>
  <c r="P135" i="1"/>
  <c r="R135" i="1" s="1"/>
  <c r="T135" i="1" s="1"/>
  <c r="Q135" i="1"/>
  <c r="AD135" i="1"/>
  <c r="I136" i="1"/>
  <c r="M136" i="1"/>
  <c r="N136" i="1"/>
  <c r="O136" i="1"/>
  <c r="P136" i="1"/>
  <c r="X136" i="1"/>
  <c r="AD136" i="1"/>
  <c r="I137" i="1"/>
  <c r="M137" i="1"/>
  <c r="N137" i="1"/>
  <c r="X137" i="1"/>
  <c r="AD137" i="1"/>
  <c r="I138" i="1"/>
  <c r="M138" i="1"/>
  <c r="N138" i="1"/>
  <c r="O138" i="1"/>
  <c r="Q138" i="1"/>
  <c r="AD138" i="1"/>
  <c r="I139" i="1"/>
  <c r="M139" i="1"/>
  <c r="N139" i="1"/>
  <c r="O139" i="1"/>
  <c r="AD139" i="1"/>
  <c r="I140" i="1"/>
  <c r="M140" i="1"/>
  <c r="N140" i="1"/>
  <c r="O140" i="1"/>
  <c r="P140" i="1"/>
  <c r="Q140" i="1"/>
  <c r="AD140" i="1"/>
  <c r="I141" i="1"/>
  <c r="M141" i="1"/>
  <c r="Q141" i="1" s="1"/>
  <c r="N141" i="1"/>
  <c r="O141" i="1"/>
  <c r="AD141" i="1"/>
  <c r="I142" i="1"/>
  <c r="M142" i="1"/>
  <c r="N142" i="1"/>
  <c r="AD142" i="1"/>
  <c r="I143" i="1"/>
  <c r="M143" i="1"/>
  <c r="N143" i="1"/>
  <c r="P143" i="1" s="1"/>
  <c r="O143" i="1"/>
  <c r="Q143" i="1"/>
  <c r="AD143" i="1"/>
  <c r="I144" i="1"/>
  <c r="X143" i="1" s="1"/>
  <c r="M144" i="1"/>
  <c r="P144" i="1" s="1"/>
  <c r="N144" i="1"/>
  <c r="AD144" i="1"/>
  <c r="I145" i="1"/>
  <c r="M145" i="1"/>
  <c r="N145" i="1"/>
  <c r="AD145" i="1"/>
  <c r="I146" i="1"/>
  <c r="X145" i="1" s="1"/>
  <c r="M146" i="1"/>
  <c r="S146" i="1" s="1"/>
  <c r="N146" i="1"/>
  <c r="O146" i="1"/>
  <c r="P146" i="1"/>
  <c r="R146" i="1" s="1"/>
  <c r="T146" i="1" s="1"/>
  <c r="V146" i="1" s="1"/>
  <c r="Q146" i="1"/>
  <c r="X146" i="1"/>
  <c r="AD146" i="1"/>
  <c r="I147" i="1"/>
  <c r="M147" i="1"/>
  <c r="Q147" i="1" s="1"/>
  <c r="N147" i="1"/>
  <c r="O147" i="1"/>
  <c r="AD147" i="1"/>
  <c r="I148" i="1"/>
  <c r="M148" i="1"/>
  <c r="N148" i="1"/>
  <c r="Q148" i="1" s="1"/>
  <c r="O148" i="1"/>
  <c r="P148" i="1"/>
  <c r="R148" i="1"/>
  <c r="T148" i="1" s="1"/>
  <c r="S148" i="1"/>
  <c r="X148" i="1"/>
  <c r="AD148" i="1"/>
  <c r="I149" i="1"/>
  <c r="M149" i="1"/>
  <c r="N149" i="1"/>
  <c r="O149" i="1"/>
  <c r="P149" i="1"/>
  <c r="Q149" i="1"/>
  <c r="AD149" i="1"/>
  <c r="I150" i="1"/>
  <c r="X149" i="1" s="1"/>
  <c r="M150" i="1"/>
  <c r="N150" i="1"/>
  <c r="X150" i="1"/>
  <c r="AD150" i="1"/>
  <c r="I151" i="1"/>
  <c r="M151" i="1"/>
  <c r="P151" i="1" s="1"/>
  <c r="N151" i="1"/>
  <c r="O151" i="1"/>
  <c r="Q151" i="1"/>
  <c r="R151" i="1"/>
  <c r="T151" i="1" s="1"/>
  <c r="AD151" i="1"/>
  <c r="I152" i="1"/>
  <c r="M152" i="1"/>
  <c r="N152" i="1"/>
  <c r="P152" i="1" s="1"/>
  <c r="O152" i="1"/>
  <c r="AD152" i="1"/>
  <c r="I153" i="1"/>
  <c r="X152" i="1" s="1"/>
  <c r="M153" i="1"/>
  <c r="O153" i="1" s="1"/>
  <c r="N153" i="1"/>
  <c r="AD153" i="1"/>
  <c r="I154" i="1"/>
  <c r="X154" i="1" s="1"/>
  <c r="M154" i="1"/>
  <c r="N154" i="1"/>
  <c r="Q154" i="1" s="1"/>
  <c r="O154" i="1"/>
  <c r="P154" i="1"/>
  <c r="AD154" i="1"/>
  <c r="I155" i="1"/>
  <c r="M155" i="1"/>
  <c r="N155" i="1"/>
  <c r="AD155" i="1"/>
  <c r="I156" i="1"/>
  <c r="M156" i="1"/>
  <c r="N156" i="1"/>
  <c r="Q156" i="1" s="1"/>
  <c r="O156" i="1"/>
  <c r="P156" i="1"/>
  <c r="R156" i="1" s="1"/>
  <c r="X156" i="1"/>
  <c r="AD156" i="1"/>
  <c r="I157" i="1"/>
  <c r="M157" i="1"/>
  <c r="P157" i="1" s="1"/>
  <c r="N157" i="1"/>
  <c r="O157" i="1"/>
  <c r="X157" i="1"/>
  <c r="AD157" i="1"/>
  <c r="I158" i="1"/>
  <c r="M158" i="1"/>
  <c r="P158" i="1" s="1"/>
  <c r="N158" i="1"/>
  <c r="X158" i="1"/>
  <c r="AD158" i="1"/>
  <c r="I159" i="1"/>
  <c r="M159" i="1"/>
  <c r="N159" i="1"/>
  <c r="O159" i="1"/>
  <c r="P159" i="1"/>
  <c r="Q159" i="1"/>
  <c r="AD159" i="1"/>
  <c r="I160" i="1"/>
  <c r="M160" i="1"/>
  <c r="N160" i="1"/>
  <c r="P160" i="1" s="1"/>
  <c r="O160" i="1"/>
  <c r="AD160" i="1"/>
  <c r="I161" i="1"/>
  <c r="M161" i="1"/>
  <c r="N161" i="1"/>
  <c r="AD161" i="1"/>
  <c r="I162" i="1"/>
  <c r="X161" i="1" s="1"/>
  <c r="M162" i="1"/>
  <c r="S162" i="1" s="1"/>
  <c r="N162" i="1"/>
  <c r="O162" i="1"/>
  <c r="P162" i="1"/>
  <c r="Q162" i="1"/>
  <c r="R162" i="1"/>
  <c r="T162" i="1" s="1"/>
  <c r="X162" i="1"/>
  <c r="AD162" i="1"/>
  <c r="I163" i="1"/>
  <c r="M163" i="1"/>
  <c r="N163" i="1"/>
  <c r="Q163" i="1" s="1"/>
  <c r="O163" i="1"/>
  <c r="AD163" i="1"/>
  <c r="I164" i="1"/>
  <c r="X163" i="1" s="1"/>
  <c r="M164" i="1"/>
  <c r="N164" i="1"/>
  <c r="O164" i="1"/>
  <c r="S164" i="1" s="1"/>
  <c r="P164" i="1"/>
  <c r="Q164" i="1"/>
  <c r="R164" i="1"/>
  <c r="T164" i="1" s="1"/>
  <c r="V164" i="1" s="1"/>
  <c r="AD164" i="1"/>
  <c r="I165" i="1"/>
  <c r="M165" i="1"/>
  <c r="N165" i="1"/>
  <c r="P165" i="1" s="1"/>
  <c r="O165" i="1"/>
  <c r="Q165" i="1"/>
  <c r="AD165" i="1"/>
  <c r="I166" i="1"/>
  <c r="X165" i="1" s="1"/>
  <c r="M166" i="1"/>
  <c r="N166" i="1"/>
  <c r="O166" i="1"/>
  <c r="AD166" i="1"/>
  <c r="I167" i="1"/>
  <c r="M167" i="1"/>
  <c r="N167" i="1"/>
  <c r="O167" i="1"/>
  <c r="P167" i="1"/>
  <c r="Q167" i="1"/>
  <c r="R167" i="1" s="1"/>
  <c r="T167" i="1" s="1"/>
  <c r="AD167" i="1"/>
  <c r="I168" i="1"/>
  <c r="M168" i="1"/>
  <c r="N168" i="1"/>
  <c r="P168" i="1" s="1"/>
  <c r="O168" i="1"/>
  <c r="AD168" i="1"/>
  <c r="I169" i="1"/>
  <c r="M169" i="1"/>
  <c r="N169" i="1"/>
  <c r="Q169" i="1" s="1"/>
  <c r="AD169" i="1"/>
  <c r="I170" i="1"/>
  <c r="X169" i="1" s="1"/>
  <c r="M170" i="1"/>
  <c r="N170" i="1"/>
  <c r="Q170" i="1" s="1"/>
  <c r="O170" i="1"/>
  <c r="X170" i="1"/>
  <c r="AD170" i="1"/>
  <c r="I171" i="1"/>
  <c r="Y171" i="1" s="1"/>
  <c r="M171" i="1"/>
  <c r="N171" i="1"/>
  <c r="X171" i="1"/>
  <c r="AB171" i="1"/>
  <c r="AC171" i="1"/>
  <c r="AD171" i="1"/>
  <c r="I172" i="1"/>
  <c r="Y172" i="1" s="1"/>
  <c r="M172" i="1"/>
  <c r="R172" i="1" s="1"/>
  <c r="T172" i="1" s="1"/>
  <c r="N172" i="1"/>
  <c r="P172" i="1"/>
  <c r="X172" i="1"/>
  <c r="Z172" i="1"/>
  <c r="AA170" i="1" s="1"/>
  <c r="AB172" i="1"/>
  <c r="AC172" i="1"/>
  <c r="I173" i="1"/>
  <c r="M173" i="1"/>
  <c r="N173" i="1"/>
  <c r="O173" i="1"/>
  <c r="Y173" i="1"/>
  <c r="Z173" i="1"/>
  <c r="AA171" i="1" s="1"/>
  <c r="AB173" i="1"/>
  <c r="AC173" i="1"/>
  <c r="AD173" i="1"/>
  <c r="I174" i="1"/>
  <c r="M174" i="1"/>
  <c r="S174" i="1" s="1"/>
  <c r="N174" i="1"/>
  <c r="O174" i="1"/>
  <c r="R174" i="1"/>
  <c r="T174" i="1" s="1"/>
  <c r="U174" i="1"/>
  <c r="W174" i="1"/>
  <c r="Z174" i="1"/>
  <c r="AA172" i="1" s="1"/>
  <c r="AB174" i="1"/>
  <c r="AC174" i="1" s="1"/>
  <c r="AD174" i="1"/>
  <c r="I175" i="1"/>
  <c r="Y175" i="1" s="1"/>
  <c r="M175" i="1"/>
  <c r="P175" i="1" s="1"/>
  <c r="N175" i="1"/>
  <c r="O175" i="1"/>
  <c r="Q175" i="1"/>
  <c r="V175" i="1" s="1"/>
  <c r="R175" i="1"/>
  <c r="S175" i="1"/>
  <c r="T175" i="1"/>
  <c r="U175" i="1"/>
  <c r="W175" i="1"/>
  <c r="AB175" i="1"/>
  <c r="AC175" i="1" s="1"/>
  <c r="AD175" i="1"/>
  <c r="I176" i="1"/>
  <c r="M176" i="1"/>
  <c r="S176" i="1" s="1"/>
  <c r="N176" i="1"/>
  <c r="O176" i="1"/>
  <c r="P176" i="1"/>
  <c r="Q176" i="1"/>
  <c r="V176" i="1" s="1"/>
  <c r="R176" i="1"/>
  <c r="T176" i="1"/>
  <c r="U176" i="1"/>
  <c r="W176" i="1"/>
  <c r="X176" i="1"/>
  <c r="Y176" i="1"/>
  <c r="AA176" i="1"/>
  <c r="AB176" i="1"/>
  <c r="AC176" i="1" s="1"/>
  <c r="AD176" i="1"/>
  <c r="I177" i="1"/>
  <c r="Z177" i="1" s="1"/>
  <c r="AA175" i="1" s="1"/>
  <c r="M177" i="1"/>
  <c r="R177" i="1" s="1"/>
  <c r="T177" i="1" s="1"/>
  <c r="N177" i="1"/>
  <c r="Q177" i="1"/>
  <c r="V177" i="1" s="1"/>
  <c r="S177" i="1"/>
  <c r="U177" i="1"/>
  <c r="W177" i="1" s="1"/>
  <c r="X177" i="1"/>
  <c r="Y177" i="1"/>
  <c r="AA177" i="1"/>
  <c r="AB177" i="1"/>
  <c r="AC177" i="1"/>
  <c r="AD177" i="1"/>
  <c r="I2" i="2"/>
  <c r="M2" i="2"/>
  <c r="O2" i="2" s="1"/>
  <c r="N2" i="2"/>
  <c r="P2" i="2" s="1"/>
  <c r="X2" i="2"/>
  <c r="AD2" i="2"/>
  <c r="I3" i="2"/>
  <c r="M3" i="2"/>
  <c r="N3" i="2"/>
  <c r="X3" i="2"/>
  <c r="AD3" i="2"/>
  <c r="I4" i="2"/>
  <c r="M4" i="2"/>
  <c r="N4" i="2"/>
  <c r="P4" i="2"/>
  <c r="X4" i="2"/>
  <c r="AD4" i="2"/>
  <c r="I5" i="2"/>
  <c r="M5" i="2"/>
  <c r="O5" i="2" s="1"/>
  <c r="N5" i="2"/>
  <c r="AD5" i="2"/>
  <c r="I6" i="2"/>
  <c r="M6" i="2"/>
  <c r="N6" i="2"/>
  <c r="Q6" i="2" s="1"/>
  <c r="O6" i="2"/>
  <c r="AD6" i="2"/>
  <c r="I7" i="2"/>
  <c r="M7" i="2"/>
  <c r="P7" i="2" s="1"/>
  <c r="N7" i="2"/>
  <c r="O7" i="2"/>
  <c r="Q7" i="2"/>
  <c r="AD7" i="2"/>
  <c r="I8" i="2"/>
  <c r="M8" i="2"/>
  <c r="N8" i="2"/>
  <c r="Q8" i="2" s="1"/>
  <c r="O8" i="2"/>
  <c r="P8" i="2"/>
  <c r="R8" i="2" s="1"/>
  <c r="X8" i="2"/>
  <c r="AD8" i="2"/>
  <c r="I9" i="2"/>
  <c r="M9" i="2"/>
  <c r="N9" i="2"/>
  <c r="Q9" i="2"/>
  <c r="X9" i="2"/>
  <c r="AD9" i="2"/>
  <c r="I10" i="2"/>
  <c r="M10" i="2"/>
  <c r="O10" i="2" s="1"/>
  <c r="N10" i="2"/>
  <c r="P10" i="2"/>
  <c r="X10" i="2"/>
  <c r="AD10" i="2"/>
  <c r="I11" i="2"/>
  <c r="M11" i="2"/>
  <c r="N11" i="2"/>
  <c r="P11" i="2"/>
  <c r="AD11" i="2"/>
  <c r="I12" i="2"/>
  <c r="M12" i="2"/>
  <c r="N12" i="2"/>
  <c r="P12" i="2"/>
  <c r="AD12" i="2"/>
  <c r="I13" i="2"/>
  <c r="M13" i="2"/>
  <c r="N13" i="2"/>
  <c r="Q13" i="2"/>
  <c r="AD13" i="2"/>
  <c r="I14" i="2"/>
  <c r="M14" i="2"/>
  <c r="N14" i="2"/>
  <c r="O14" i="2"/>
  <c r="AD14" i="2"/>
  <c r="I15" i="2"/>
  <c r="M15" i="2"/>
  <c r="P15" i="2" s="1"/>
  <c r="N15" i="2"/>
  <c r="O15" i="2"/>
  <c r="Q15" i="2"/>
  <c r="AD15" i="2"/>
  <c r="I16" i="2"/>
  <c r="M16" i="2"/>
  <c r="N16" i="2"/>
  <c r="O16" i="2"/>
  <c r="P16" i="2"/>
  <c r="Q16" i="2"/>
  <c r="X16" i="2"/>
  <c r="AD16" i="2"/>
  <c r="I17" i="2"/>
  <c r="M17" i="2"/>
  <c r="N17" i="2"/>
  <c r="X17" i="2"/>
  <c r="AD17" i="2"/>
  <c r="I18" i="2"/>
  <c r="M18" i="2"/>
  <c r="O18" i="2" s="1"/>
  <c r="N18" i="2"/>
  <c r="P18" i="2" s="1"/>
  <c r="X18" i="2"/>
  <c r="AD18" i="2"/>
  <c r="I19" i="2"/>
  <c r="M19" i="2"/>
  <c r="P19" i="2" s="1"/>
  <c r="N19" i="2"/>
  <c r="O19" i="2"/>
  <c r="AD19" i="2"/>
  <c r="I20" i="2"/>
  <c r="M20" i="2"/>
  <c r="N20" i="2"/>
  <c r="X20" i="2"/>
  <c r="AD20" i="2"/>
  <c r="I21" i="2"/>
  <c r="M21" i="2"/>
  <c r="Q21" i="2" s="1"/>
  <c r="N21" i="2"/>
  <c r="O21" i="2"/>
  <c r="AD21" i="2"/>
  <c r="I22" i="2"/>
  <c r="M22" i="2"/>
  <c r="N22" i="2"/>
  <c r="O22" i="2"/>
  <c r="AD22" i="2"/>
  <c r="I23" i="2"/>
  <c r="M23" i="2"/>
  <c r="P23" i="2" s="1"/>
  <c r="N23" i="2"/>
  <c r="O23" i="2"/>
  <c r="Q23" i="2"/>
  <c r="AD23" i="2"/>
  <c r="I24" i="2"/>
  <c r="M24" i="2"/>
  <c r="N24" i="2"/>
  <c r="P24" i="2" s="1"/>
  <c r="O24" i="2"/>
  <c r="X24" i="2"/>
  <c r="AD24" i="2"/>
  <c r="I25" i="2"/>
  <c r="M25" i="2"/>
  <c r="N25" i="2"/>
  <c r="Q25" i="2"/>
  <c r="AD25" i="2"/>
  <c r="I26" i="2"/>
  <c r="M26" i="2"/>
  <c r="O26" i="2" s="1"/>
  <c r="N26" i="2"/>
  <c r="P26" i="2"/>
  <c r="X26" i="2"/>
  <c r="AD26" i="2"/>
  <c r="I27" i="2"/>
  <c r="M27" i="2"/>
  <c r="N27" i="2"/>
  <c r="AD27" i="2"/>
  <c r="I28" i="2"/>
  <c r="X27" i="2" s="1"/>
  <c r="M28" i="2"/>
  <c r="P28" i="2" s="1"/>
  <c r="N28" i="2"/>
  <c r="AD28" i="2"/>
  <c r="I29" i="2"/>
  <c r="M29" i="2"/>
  <c r="N29" i="2"/>
  <c r="AD29" i="2"/>
  <c r="I30" i="2"/>
  <c r="M30" i="2"/>
  <c r="N30" i="2"/>
  <c r="O30" i="2"/>
  <c r="AD30" i="2"/>
  <c r="I31" i="2"/>
  <c r="M31" i="2"/>
  <c r="P31" i="2" s="1"/>
  <c r="N31" i="2"/>
  <c r="O31" i="2"/>
  <c r="Q31" i="2"/>
  <c r="AD31" i="2"/>
  <c r="I32" i="2"/>
  <c r="M32" i="2"/>
  <c r="O32" i="2" s="1"/>
  <c r="N32" i="2"/>
  <c r="Q32" i="2" s="1"/>
  <c r="P32" i="2"/>
  <c r="X32" i="2"/>
  <c r="AD32" i="2"/>
  <c r="I33" i="2"/>
  <c r="M33" i="2"/>
  <c r="N33" i="2"/>
  <c r="Q33" i="2"/>
  <c r="AD33" i="2"/>
  <c r="I34" i="2"/>
  <c r="M34" i="2"/>
  <c r="O34" i="2" s="1"/>
  <c r="N34" i="2"/>
  <c r="P34" i="2"/>
  <c r="X34" i="2"/>
  <c r="AD34" i="2"/>
  <c r="I35" i="2"/>
  <c r="M35" i="2"/>
  <c r="O35" i="2" s="1"/>
  <c r="N35" i="2"/>
  <c r="X35" i="2"/>
  <c r="AD35" i="2"/>
  <c r="I36" i="2"/>
  <c r="M36" i="2"/>
  <c r="N36" i="2"/>
  <c r="AD36" i="2"/>
  <c r="I37" i="2"/>
  <c r="M37" i="2"/>
  <c r="O37" i="2" s="1"/>
  <c r="N37" i="2"/>
  <c r="AD37" i="2"/>
  <c r="I38" i="2"/>
  <c r="M38" i="2"/>
  <c r="N38" i="2"/>
  <c r="O38" i="2"/>
  <c r="AD38" i="2"/>
  <c r="I39" i="2"/>
  <c r="M39" i="2"/>
  <c r="P39" i="2" s="1"/>
  <c r="N39" i="2"/>
  <c r="O39" i="2"/>
  <c r="Q39" i="2"/>
  <c r="AD39" i="2"/>
  <c r="I40" i="2"/>
  <c r="M40" i="2"/>
  <c r="O40" i="2" s="1"/>
  <c r="N40" i="2"/>
  <c r="X40" i="2"/>
  <c r="AD40" i="2"/>
  <c r="I41" i="2"/>
  <c r="M41" i="2"/>
  <c r="N41" i="2"/>
  <c r="Q41" i="2"/>
  <c r="AD41" i="2"/>
  <c r="I42" i="2"/>
  <c r="M42" i="2"/>
  <c r="O42" i="2" s="1"/>
  <c r="N42" i="2"/>
  <c r="P42" i="2"/>
  <c r="X42" i="2"/>
  <c r="AD42" i="2"/>
  <c r="I43" i="2"/>
  <c r="M43" i="2"/>
  <c r="N43" i="2"/>
  <c r="O43" i="2"/>
  <c r="P43" i="2"/>
  <c r="Q43" i="2"/>
  <c r="AD43" i="2"/>
  <c r="I44" i="2"/>
  <c r="M44" i="2"/>
  <c r="N44" i="2"/>
  <c r="X44" i="2"/>
  <c r="AD44" i="2"/>
  <c r="I45" i="2"/>
  <c r="M45" i="2"/>
  <c r="N45" i="2"/>
  <c r="Q45" i="2"/>
  <c r="AD45" i="2"/>
  <c r="I46" i="2"/>
  <c r="M46" i="2"/>
  <c r="N46" i="2"/>
  <c r="Q46" i="2" s="1"/>
  <c r="O46" i="2"/>
  <c r="X46" i="2"/>
  <c r="AD46" i="2"/>
  <c r="I47" i="2"/>
  <c r="M47" i="2"/>
  <c r="N47" i="2"/>
  <c r="AD47" i="2"/>
  <c r="I48" i="2"/>
  <c r="M48" i="2"/>
  <c r="O48" i="2" s="1"/>
  <c r="N48" i="2"/>
  <c r="Q48" i="2" s="1"/>
  <c r="P48" i="2"/>
  <c r="R48" i="2" s="1"/>
  <c r="T48" i="2" s="1"/>
  <c r="X48" i="2"/>
  <c r="AD48" i="2"/>
  <c r="I49" i="2"/>
  <c r="M49" i="2"/>
  <c r="Q49" i="2" s="1"/>
  <c r="N49" i="2"/>
  <c r="O49" i="2"/>
  <c r="AD49" i="2"/>
  <c r="I50" i="2"/>
  <c r="M50" i="2"/>
  <c r="O50" i="2" s="1"/>
  <c r="N50" i="2"/>
  <c r="P50" i="2"/>
  <c r="X50" i="2"/>
  <c r="AD50" i="2"/>
  <c r="I51" i="2"/>
  <c r="M51" i="2"/>
  <c r="O51" i="2" s="1"/>
  <c r="N51" i="2"/>
  <c r="Q51" i="2"/>
  <c r="X51" i="2"/>
  <c r="AD51" i="2"/>
  <c r="I52" i="2"/>
  <c r="M52" i="2"/>
  <c r="N52" i="2"/>
  <c r="AD52" i="2"/>
  <c r="I53" i="2"/>
  <c r="M53" i="2"/>
  <c r="P53" i="2" s="1"/>
  <c r="N53" i="2"/>
  <c r="O53" i="2"/>
  <c r="AD53" i="2"/>
  <c r="I54" i="2"/>
  <c r="M54" i="2"/>
  <c r="N54" i="2"/>
  <c r="P54" i="2" s="1"/>
  <c r="O54" i="2"/>
  <c r="AD54" i="2"/>
  <c r="I55" i="2"/>
  <c r="M55" i="2"/>
  <c r="P55" i="2" s="1"/>
  <c r="N55" i="2"/>
  <c r="O55" i="2"/>
  <c r="AD55" i="2"/>
  <c r="I56" i="2"/>
  <c r="M56" i="2"/>
  <c r="N56" i="2"/>
  <c r="O56" i="2"/>
  <c r="P56" i="2"/>
  <c r="Q56" i="2"/>
  <c r="X56" i="2"/>
  <c r="AD56" i="2"/>
  <c r="I57" i="2"/>
  <c r="M57" i="2"/>
  <c r="N57" i="2"/>
  <c r="Q57" i="2"/>
  <c r="AD57" i="2"/>
  <c r="I58" i="2"/>
  <c r="M58" i="2"/>
  <c r="O58" i="2" s="1"/>
  <c r="N58" i="2"/>
  <c r="Q58" i="2" s="1"/>
  <c r="AD58" i="2"/>
  <c r="I59" i="2"/>
  <c r="X58" i="2" s="1"/>
  <c r="M59" i="2"/>
  <c r="N59" i="2"/>
  <c r="Q59" i="2" s="1"/>
  <c r="O59" i="2"/>
  <c r="P59" i="2"/>
  <c r="R59" i="2" s="1"/>
  <c r="T59" i="2" s="1"/>
  <c r="S59" i="2"/>
  <c r="AD59" i="2"/>
  <c r="I60" i="2"/>
  <c r="X59" i="2" s="1"/>
  <c r="M60" i="2"/>
  <c r="N60" i="2"/>
  <c r="P60" i="2"/>
  <c r="X60" i="2"/>
  <c r="AD60" i="2"/>
  <c r="I61" i="2"/>
  <c r="M61" i="2"/>
  <c r="Q61" i="2" s="1"/>
  <c r="N61" i="2"/>
  <c r="X61" i="2"/>
  <c r="AD61" i="2"/>
  <c r="I62" i="2"/>
  <c r="M62" i="2"/>
  <c r="N62" i="2"/>
  <c r="O62" i="2"/>
  <c r="AD62" i="2"/>
  <c r="I63" i="2"/>
  <c r="M63" i="2"/>
  <c r="P63" i="2" s="1"/>
  <c r="N63" i="2"/>
  <c r="O63" i="2"/>
  <c r="AD63" i="2"/>
  <c r="I64" i="2"/>
  <c r="M64" i="2"/>
  <c r="N64" i="2"/>
  <c r="O64" i="2"/>
  <c r="P64" i="2"/>
  <c r="R64" i="2" s="1"/>
  <c r="T64" i="2" s="1"/>
  <c r="Q64" i="2"/>
  <c r="X64" i="2"/>
  <c r="AD64" i="2"/>
  <c r="I65" i="2"/>
  <c r="M65" i="2"/>
  <c r="N65" i="2"/>
  <c r="AD65" i="2"/>
  <c r="I66" i="2"/>
  <c r="M66" i="2"/>
  <c r="O66" i="2" s="1"/>
  <c r="N66" i="2"/>
  <c r="Q66" i="2" s="1"/>
  <c r="AD66" i="2"/>
  <c r="I67" i="2"/>
  <c r="X66" i="2" s="1"/>
  <c r="M67" i="2"/>
  <c r="N67" i="2"/>
  <c r="Q67" i="2" s="1"/>
  <c r="O67" i="2"/>
  <c r="P67" i="2"/>
  <c r="X67" i="2"/>
  <c r="AD67" i="2"/>
  <c r="I68" i="2"/>
  <c r="M68" i="2"/>
  <c r="P68" i="2" s="1"/>
  <c r="N68" i="2"/>
  <c r="AD68" i="2"/>
  <c r="I69" i="2"/>
  <c r="M69" i="2"/>
  <c r="N69" i="2"/>
  <c r="Q69" i="2"/>
  <c r="X69" i="2"/>
  <c r="AD69" i="2"/>
  <c r="I70" i="2"/>
  <c r="M70" i="2"/>
  <c r="N70" i="2"/>
  <c r="O70" i="2"/>
  <c r="AD70" i="2"/>
  <c r="I71" i="2"/>
  <c r="M71" i="2"/>
  <c r="Q71" i="2" s="1"/>
  <c r="N71" i="2"/>
  <c r="O71" i="2"/>
  <c r="P71" i="2"/>
  <c r="R71" i="2" s="1"/>
  <c r="T71" i="2" s="1"/>
  <c r="S71" i="2"/>
  <c r="AD71" i="2"/>
  <c r="I72" i="2"/>
  <c r="M72" i="2"/>
  <c r="N72" i="2"/>
  <c r="Q72" i="2"/>
  <c r="AD72" i="2"/>
  <c r="I73" i="2"/>
  <c r="X73" i="2" s="1"/>
  <c r="M73" i="2"/>
  <c r="Q73" i="2" s="1"/>
  <c r="N73" i="2"/>
  <c r="AD73" i="2"/>
  <c r="I74" i="2"/>
  <c r="M74" i="2"/>
  <c r="N74" i="2"/>
  <c r="Q74" i="2" s="1"/>
  <c r="O74" i="2"/>
  <c r="AD74" i="2"/>
  <c r="I75" i="2"/>
  <c r="M75" i="2"/>
  <c r="N75" i="2"/>
  <c r="Q75" i="2" s="1"/>
  <c r="O75" i="2"/>
  <c r="P75" i="2"/>
  <c r="AD75" i="2"/>
  <c r="I76" i="2"/>
  <c r="X75" i="2" s="1"/>
  <c r="M76" i="2"/>
  <c r="Q76" i="2" s="1"/>
  <c r="N76" i="2"/>
  <c r="P76" i="2"/>
  <c r="X76" i="2"/>
  <c r="AD76" i="2"/>
  <c r="I77" i="2"/>
  <c r="M77" i="2"/>
  <c r="N77" i="2"/>
  <c r="X77" i="2"/>
  <c r="AD77" i="2"/>
  <c r="I78" i="2"/>
  <c r="M78" i="2"/>
  <c r="N78" i="2"/>
  <c r="O78" i="2"/>
  <c r="AD78" i="2"/>
  <c r="I79" i="2"/>
  <c r="M79" i="2"/>
  <c r="Q79" i="2" s="1"/>
  <c r="N79" i="2"/>
  <c r="O79" i="2"/>
  <c r="S79" i="2" s="1"/>
  <c r="P79" i="2"/>
  <c r="R79" i="2" s="1"/>
  <c r="X79" i="2"/>
  <c r="AD79" i="2"/>
  <c r="I80" i="2"/>
  <c r="M80" i="2"/>
  <c r="N80" i="2"/>
  <c r="P80" i="2"/>
  <c r="Q80" i="2"/>
  <c r="X80" i="2"/>
  <c r="AD80" i="2"/>
  <c r="I81" i="2"/>
  <c r="X81" i="2" s="1"/>
  <c r="M81" i="2"/>
  <c r="N81" i="2"/>
  <c r="Q81" i="2"/>
  <c r="AD81" i="2"/>
  <c r="I82" i="2"/>
  <c r="M82" i="2"/>
  <c r="P82" i="2" s="1"/>
  <c r="R82" i="2" s="1"/>
  <c r="T82" i="2" s="1"/>
  <c r="N82" i="2"/>
  <c r="Q82" i="2" s="1"/>
  <c r="O82" i="2"/>
  <c r="AD82" i="2"/>
  <c r="I83" i="2"/>
  <c r="M83" i="2"/>
  <c r="N83" i="2"/>
  <c r="Q83" i="2" s="1"/>
  <c r="O83" i="2"/>
  <c r="P83" i="2"/>
  <c r="AD83" i="2"/>
  <c r="I84" i="2"/>
  <c r="M84" i="2"/>
  <c r="N84" i="2"/>
  <c r="AD84" i="2"/>
  <c r="I85" i="2"/>
  <c r="M85" i="2"/>
  <c r="N85" i="2"/>
  <c r="X85" i="2"/>
  <c r="AD85" i="2"/>
  <c r="I86" i="2"/>
  <c r="M86" i="2"/>
  <c r="P86" i="2" s="1"/>
  <c r="N86" i="2"/>
  <c r="O86" i="2"/>
  <c r="AD86" i="2"/>
  <c r="I87" i="2"/>
  <c r="M87" i="2"/>
  <c r="Q87" i="2" s="1"/>
  <c r="N87" i="2"/>
  <c r="O87" i="2"/>
  <c r="P87" i="2"/>
  <c r="AD87" i="2"/>
  <c r="I88" i="2"/>
  <c r="M88" i="2"/>
  <c r="N88" i="2"/>
  <c r="X88" i="2"/>
  <c r="AD88" i="2"/>
  <c r="I89" i="2"/>
  <c r="M89" i="2"/>
  <c r="N89" i="2"/>
  <c r="Q89" i="2"/>
  <c r="AD89" i="2"/>
  <c r="I90" i="2"/>
  <c r="M90" i="2"/>
  <c r="N90" i="2"/>
  <c r="Q90" i="2" s="1"/>
  <c r="O90" i="2"/>
  <c r="AD90" i="2"/>
  <c r="I91" i="2"/>
  <c r="M91" i="2"/>
  <c r="N91" i="2"/>
  <c r="Q91" i="2" s="1"/>
  <c r="O91" i="2"/>
  <c r="AD91" i="2"/>
  <c r="I92" i="2"/>
  <c r="M92" i="2"/>
  <c r="N92" i="2"/>
  <c r="O92" i="2"/>
  <c r="P92" i="2"/>
  <c r="AD92" i="2"/>
  <c r="I93" i="2"/>
  <c r="M93" i="2"/>
  <c r="N93" i="2"/>
  <c r="Q93" i="2" s="1"/>
  <c r="P93" i="2"/>
  <c r="AD93" i="2"/>
  <c r="I94" i="2"/>
  <c r="M94" i="2"/>
  <c r="N94" i="2"/>
  <c r="AD94" i="2"/>
  <c r="I95" i="2"/>
  <c r="M95" i="2"/>
  <c r="N95" i="2"/>
  <c r="P95" i="2" s="1"/>
  <c r="O95" i="2"/>
  <c r="X95" i="2"/>
  <c r="AD95" i="2"/>
  <c r="I96" i="2"/>
  <c r="M96" i="2"/>
  <c r="P96" i="2" s="1"/>
  <c r="N96" i="2"/>
  <c r="O96" i="2"/>
  <c r="Q96" i="2"/>
  <c r="X96" i="2"/>
  <c r="AD96" i="2"/>
  <c r="I97" i="2"/>
  <c r="M97" i="2"/>
  <c r="Q97" i="2" s="1"/>
  <c r="N97" i="2"/>
  <c r="P97" i="2"/>
  <c r="X97" i="2"/>
  <c r="AD97" i="2"/>
  <c r="I98" i="2"/>
  <c r="M98" i="2"/>
  <c r="N98" i="2"/>
  <c r="O98" i="2"/>
  <c r="Q98" i="2"/>
  <c r="AD98" i="2"/>
  <c r="I99" i="2"/>
  <c r="M99" i="2"/>
  <c r="N99" i="2"/>
  <c r="Q99" i="2" s="1"/>
  <c r="O99" i="2"/>
  <c r="P99" i="2"/>
  <c r="R99" i="2"/>
  <c r="T99" i="2" s="1"/>
  <c r="V99" i="2" s="1"/>
  <c r="AD99" i="2"/>
  <c r="I100" i="2"/>
  <c r="M100" i="2"/>
  <c r="O100" i="2" s="1"/>
  <c r="N100" i="2"/>
  <c r="P100" i="2"/>
  <c r="Q100" i="2"/>
  <c r="AD100" i="2"/>
  <c r="I101" i="2"/>
  <c r="M101" i="2"/>
  <c r="O101" i="2" s="1"/>
  <c r="N101" i="2"/>
  <c r="P101" i="2"/>
  <c r="Q101" i="2"/>
  <c r="AD101" i="2"/>
  <c r="I102" i="2"/>
  <c r="M102" i="2"/>
  <c r="N102" i="2"/>
  <c r="O102" i="2"/>
  <c r="Q102" i="2"/>
  <c r="X102" i="2"/>
  <c r="AD102" i="2"/>
  <c r="I103" i="2"/>
  <c r="M103" i="2"/>
  <c r="N103" i="2"/>
  <c r="P103" i="2"/>
  <c r="Q103" i="2"/>
  <c r="X103" i="2"/>
  <c r="AD103" i="2"/>
  <c r="I104" i="2"/>
  <c r="M104" i="2"/>
  <c r="N104" i="2"/>
  <c r="AD104" i="2"/>
  <c r="I105" i="2"/>
  <c r="X104" i="2" s="1"/>
  <c r="M105" i="2"/>
  <c r="Q105" i="2" s="1"/>
  <c r="N105" i="2"/>
  <c r="O105" i="2"/>
  <c r="P105" i="2"/>
  <c r="X105" i="2"/>
  <c r="AD105" i="2"/>
  <c r="I106" i="2"/>
  <c r="M106" i="2"/>
  <c r="N106" i="2"/>
  <c r="O106" i="2"/>
  <c r="P106" i="2"/>
  <c r="X106" i="2"/>
  <c r="AD106" i="2"/>
  <c r="I107" i="2"/>
  <c r="M107" i="2"/>
  <c r="N107" i="2"/>
  <c r="AD107" i="2"/>
  <c r="I108" i="2"/>
  <c r="M108" i="2"/>
  <c r="P108" i="2" s="1"/>
  <c r="R108" i="2" s="1"/>
  <c r="N108" i="2"/>
  <c r="O108" i="2"/>
  <c r="S108" i="2" s="1"/>
  <c r="Q108" i="2"/>
  <c r="AD108" i="2"/>
  <c r="I109" i="2"/>
  <c r="M109" i="2"/>
  <c r="Q109" i="2" s="1"/>
  <c r="N109" i="2"/>
  <c r="P109" i="2" s="1"/>
  <c r="O109" i="2"/>
  <c r="AD109" i="2"/>
  <c r="I110" i="2"/>
  <c r="M110" i="2"/>
  <c r="O110" i="2" s="1"/>
  <c r="N110" i="2"/>
  <c r="P110" i="2"/>
  <c r="Q110" i="2"/>
  <c r="AD110" i="2"/>
  <c r="I111" i="2"/>
  <c r="M111" i="2"/>
  <c r="N111" i="2"/>
  <c r="X111" i="2"/>
  <c r="AD111" i="2"/>
  <c r="I112" i="2"/>
  <c r="M112" i="2"/>
  <c r="N112" i="2"/>
  <c r="AD112" i="2"/>
  <c r="I113" i="2"/>
  <c r="X112" i="2" s="1"/>
  <c r="M113" i="2"/>
  <c r="Q113" i="2" s="1"/>
  <c r="N113" i="2"/>
  <c r="O113" i="2"/>
  <c r="P113" i="2"/>
  <c r="R113" i="2" s="1"/>
  <c r="X113" i="2"/>
  <c r="AD113" i="2"/>
  <c r="I114" i="2"/>
  <c r="M114" i="2"/>
  <c r="O114" i="2" s="1"/>
  <c r="N114" i="2"/>
  <c r="P114" i="2"/>
  <c r="X114" i="2"/>
  <c r="AD114" i="2"/>
  <c r="I115" i="2"/>
  <c r="M115" i="2"/>
  <c r="N115" i="2"/>
  <c r="AD115" i="2"/>
  <c r="I116" i="2"/>
  <c r="M116" i="2"/>
  <c r="P116" i="2" s="1"/>
  <c r="N116" i="2"/>
  <c r="O116" i="2"/>
  <c r="Q116" i="2"/>
  <c r="AD116" i="2"/>
  <c r="I117" i="2"/>
  <c r="M117" i="2"/>
  <c r="N117" i="2"/>
  <c r="P117" i="2" s="1"/>
  <c r="O117" i="2"/>
  <c r="AD117" i="2"/>
  <c r="I118" i="2"/>
  <c r="M118" i="2"/>
  <c r="O118" i="2" s="1"/>
  <c r="N118" i="2"/>
  <c r="P118" i="2"/>
  <c r="Q118" i="2"/>
  <c r="AD118" i="2"/>
  <c r="I119" i="2"/>
  <c r="M119" i="2"/>
  <c r="N119" i="2"/>
  <c r="Q119" i="2" s="1"/>
  <c r="X119" i="2"/>
  <c r="AD119" i="2"/>
  <c r="I120" i="2"/>
  <c r="M120" i="2"/>
  <c r="N120" i="2"/>
  <c r="AD120" i="2"/>
  <c r="I121" i="2"/>
  <c r="X120" i="2" s="1"/>
  <c r="M121" i="2"/>
  <c r="Q121" i="2" s="1"/>
  <c r="N121" i="2"/>
  <c r="O121" i="2"/>
  <c r="P121" i="2"/>
  <c r="X121" i="2"/>
  <c r="AD121" i="2"/>
  <c r="I122" i="2"/>
  <c r="M122" i="2"/>
  <c r="N122" i="2"/>
  <c r="AD122" i="2"/>
  <c r="I123" i="2"/>
  <c r="X122" i="2" s="1"/>
  <c r="M123" i="2"/>
  <c r="N123" i="2"/>
  <c r="AD123" i="2"/>
  <c r="I124" i="2"/>
  <c r="M124" i="2"/>
  <c r="P124" i="2" s="1"/>
  <c r="R124" i="2" s="1"/>
  <c r="T124" i="2" s="1"/>
  <c r="N124" i="2"/>
  <c r="O124" i="2"/>
  <c r="Q124" i="2"/>
  <c r="AD124" i="2"/>
  <c r="I125" i="2"/>
  <c r="M125" i="2"/>
  <c r="N125" i="2"/>
  <c r="P125" i="2" s="1"/>
  <c r="O125" i="2"/>
  <c r="AD125" i="2"/>
  <c r="I126" i="2"/>
  <c r="M126" i="2"/>
  <c r="O126" i="2" s="1"/>
  <c r="N126" i="2"/>
  <c r="P126" i="2"/>
  <c r="Q126" i="2"/>
  <c r="AD126" i="2"/>
  <c r="I127" i="2"/>
  <c r="M127" i="2"/>
  <c r="N127" i="2"/>
  <c r="P127" i="2"/>
  <c r="Q127" i="2"/>
  <c r="X127" i="2"/>
  <c r="AD127" i="2"/>
  <c r="I128" i="2"/>
  <c r="M128" i="2"/>
  <c r="N128" i="2"/>
  <c r="AD128" i="2"/>
  <c r="I129" i="2"/>
  <c r="X128" i="2" s="1"/>
  <c r="M129" i="2"/>
  <c r="Q129" i="2" s="1"/>
  <c r="N129" i="2"/>
  <c r="O129" i="2"/>
  <c r="P129" i="2"/>
  <c r="R129" i="2"/>
  <c r="X129" i="2"/>
  <c r="AD129" i="2"/>
  <c r="I130" i="2"/>
  <c r="M130" i="2"/>
  <c r="N130" i="2"/>
  <c r="AD130" i="2"/>
  <c r="I131" i="2"/>
  <c r="X131" i="2" s="1"/>
  <c r="M131" i="2"/>
  <c r="N131" i="2"/>
  <c r="AD131" i="2"/>
  <c r="I132" i="2"/>
  <c r="M132" i="2"/>
  <c r="P132" i="2" s="1"/>
  <c r="N132" i="2"/>
  <c r="Q132" i="2" s="1"/>
  <c r="O132" i="2"/>
  <c r="R132" i="2"/>
  <c r="T132" i="2" s="1"/>
  <c r="AD132" i="2"/>
  <c r="I133" i="2"/>
  <c r="M133" i="2"/>
  <c r="N133" i="2"/>
  <c r="P133" i="2" s="1"/>
  <c r="O133" i="2"/>
  <c r="X133" i="2"/>
  <c r="AD133" i="2"/>
  <c r="I134" i="2"/>
  <c r="M134" i="2"/>
  <c r="N134" i="2"/>
  <c r="P134" i="2"/>
  <c r="Q134" i="2"/>
  <c r="X134" i="2"/>
  <c r="AD134" i="2"/>
  <c r="I135" i="2"/>
  <c r="M135" i="2"/>
  <c r="P135" i="2" s="1"/>
  <c r="N135" i="2"/>
  <c r="Q135" i="2"/>
  <c r="X135" i="2"/>
  <c r="AD135" i="2"/>
  <c r="I136" i="2"/>
  <c r="M136" i="2"/>
  <c r="N136" i="2"/>
  <c r="O136" i="2"/>
  <c r="AD136" i="2"/>
  <c r="I137" i="2"/>
  <c r="M137" i="2"/>
  <c r="Q137" i="2" s="1"/>
  <c r="N137" i="2"/>
  <c r="O137" i="2"/>
  <c r="T137" i="2" s="1"/>
  <c r="P137" i="2"/>
  <c r="R137" i="2"/>
  <c r="AD137" i="2"/>
  <c r="I138" i="2"/>
  <c r="M138" i="2"/>
  <c r="O138" i="2" s="1"/>
  <c r="N138" i="2"/>
  <c r="P138" i="2"/>
  <c r="Q138" i="2"/>
  <c r="AD138" i="2"/>
  <c r="I139" i="2"/>
  <c r="X139" i="2" s="1"/>
  <c r="M139" i="2"/>
  <c r="N139" i="2"/>
  <c r="Q139" i="2" s="1"/>
  <c r="AD139" i="2"/>
  <c r="I140" i="2"/>
  <c r="M140" i="2"/>
  <c r="N140" i="2"/>
  <c r="Q140" i="2" s="1"/>
  <c r="O140" i="2"/>
  <c r="AD140" i="2"/>
  <c r="I141" i="2"/>
  <c r="M141" i="2"/>
  <c r="N141" i="2"/>
  <c r="O141" i="2"/>
  <c r="P141" i="2"/>
  <c r="AD141" i="2"/>
  <c r="I142" i="2"/>
  <c r="M142" i="2"/>
  <c r="O142" i="2" s="1"/>
  <c r="N142" i="2"/>
  <c r="P142" i="2"/>
  <c r="Q142" i="2"/>
  <c r="AD142" i="2"/>
  <c r="I143" i="2"/>
  <c r="M143" i="2"/>
  <c r="P143" i="2" s="1"/>
  <c r="R143" i="2" s="1"/>
  <c r="N143" i="2"/>
  <c r="Q143" i="2"/>
  <c r="AD143" i="2"/>
  <c r="I144" i="2"/>
  <c r="M144" i="2"/>
  <c r="N144" i="2"/>
  <c r="AD144" i="2"/>
  <c r="I145" i="2"/>
  <c r="M145" i="2"/>
  <c r="N145" i="2"/>
  <c r="P145" i="2" s="1"/>
  <c r="O145" i="2"/>
  <c r="AD145" i="2"/>
  <c r="I146" i="2"/>
  <c r="M146" i="2"/>
  <c r="N146" i="2"/>
  <c r="O146" i="2"/>
  <c r="P146" i="2"/>
  <c r="AD146" i="2"/>
  <c r="I147" i="2"/>
  <c r="M147" i="2"/>
  <c r="N147" i="2"/>
  <c r="P147" i="2"/>
  <c r="Q147" i="2"/>
  <c r="AD147" i="2"/>
  <c r="I148" i="2"/>
  <c r="M148" i="2"/>
  <c r="N148" i="2"/>
  <c r="AD148" i="2"/>
  <c r="I149" i="2"/>
  <c r="M149" i="2"/>
  <c r="Q149" i="2" s="1"/>
  <c r="N149" i="2"/>
  <c r="P149" i="2" s="1"/>
  <c r="O149" i="2"/>
  <c r="X149" i="2"/>
  <c r="AD149" i="2"/>
  <c r="I150" i="2"/>
  <c r="M150" i="2"/>
  <c r="N150" i="2"/>
  <c r="O150" i="2"/>
  <c r="P150" i="2"/>
  <c r="Q150" i="2"/>
  <c r="X150" i="2"/>
  <c r="AD150" i="2"/>
  <c r="I151" i="2"/>
  <c r="M151" i="2"/>
  <c r="N151" i="2"/>
  <c r="X151" i="2"/>
  <c r="AD151" i="2"/>
  <c r="I152" i="2"/>
  <c r="M152" i="2"/>
  <c r="N152" i="2"/>
  <c r="O152" i="2"/>
  <c r="Q152" i="2"/>
  <c r="AD152" i="2"/>
  <c r="I153" i="2"/>
  <c r="M153" i="2"/>
  <c r="Q153" i="2" s="1"/>
  <c r="N153" i="2"/>
  <c r="O153" i="2"/>
  <c r="P153" i="2"/>
  <c r="R153" i="2" s="1"/>
  <c r="AD153" i="2"/>
  <c r="I154" i="2"/>
  <c r="M154" i="2"/>
  <c r="N154" i="2"/>
  <c r="X154" i="2"/>
  <c r="AD154" i="2"/>
  <c r="I155" i="2"/>
  <c r="M155" i="2"/>
  <c r="N155" i="2"/>
  <c r="X155" i="2"/>
  <c r="AD155" i="2"/>
  <c r="I156" i="2"/>
  <c r="M156" i="2"/>
  <c r="N156" i="2"/>
  <c r="O156" i="2"/>
  <c r="AD156" i="2"/>
  <c r="I157" i="2"/>
  <c r="M157" i="2"/>
  <c r="N157" i="2"/>
  <c r="O157" i="2"/>
  <c r="P157" i="2"/>
  <c r="AD157" i="2"/>
  <c r="I158" i="2"/>
  <c r="M158" i="2"/>
  <c r="Q158" i="2" s="1"/>
  <c r="N158" i="2"/>
  <c r="O158" i="2"/>
  <c r="P158" i="2"/>
  <c r="AD158" i="2"/>
  <c r="I159" i="2"/>
  <c r="M159" i="2"/>
  <c r="O159" i="2" s="1"/>
  <c r="N159" i="2"/>
  <c r="P159" i="2"/>
  <c r="Q159" i="2"/>
  <c r="AD159" i="2"/>
  <c r="I160" i="2"/>
  <c r="M160" i="2"/>
  <c r="N160" i="2"/>
  <c r="X160" i="2"/>
  <c r="AD160" i="2"/>
  <c r="I161" i="2"/>
  <c r="M161" i="2"/>
  <c r="N161" i="2"/>
  <c r="O161" i="2"/>
  <c r="AD161" i="2"/>
  <c r="I162" i="2"/>
  <c r="X161" i="2" s="1"/>
  <c r="M162" i="2"/>
  <c r="N162" i="2"/>
  <c r="O162" i="2"/>
  <c r="S162" i="2" s="1"/>
  <c r="P162" i="2"/>
  <c r="R162" i="2" s="1"/>
  <c r="Q162" i="2"/>
  <c r="X162" i="2"/>
  <c r="AD162" i="2"/>
  <c r="I163" i="2"/>
  <c r="M163" i="2"/>
  <c r="N163" i="2"/>
  <c r="X163" i="2"/>
  <c r="AD163" i="2"/>
  <c r="I164" i="2"/>
  <c r="M164" i="2"/>
  <c r="N164" i="2"/>
  <c r="Q164" i="2"/>
  <c r="X164" i="2"/>
  <c r="AD164" i="2"/>
  <c r="I165" i="2"/>
  <c r="M165" i="2"/>
  <c r="N165" i="2"/>
  <c r="O165" i="2"/>
  <c r="P165" i="2"/>
  <c r="Q165" i="2"/>
  <c r="R165" i="2"/>
  <c r="T165" i="2" s="1"/>
  <c r="S165" i="2"/>
  <c r="U165" i="2"/>
  <c r="V165" i="2"/>
  <c r="W165" i="2"/>
  <c r="Y165" i="2"/>
  <c r="Z165" i="2"/>
  <c r="AA163" i="2" s="1"/>
  <c r="AB165" i="2"/>
  <c r="AC165" i="2"/>
  <c r="AD165" i="2"/>
  <c r="I166" i="2"/>
  <c r="M166" i="2"/>
  <c r="Q166" i="2" s="1"/>
  <c r="V166" i="2" s="1"/>
  <c r="N166" i="2"/>
  <c r="O166" i="2"/>
  <c r="P166" i="2"/>
  <c r="S166" i="2"/>
  <c r="U166" i="2"/>
  <c r="W166" i="2"/>
  <c r="AA166" i="2"/>
  <c r="AB166" i="2"/>
  <c r="AC166" i="2" s="1"/>
  <c r="AD166" i="2"/>
  <c r="I167" i="2"/>
  <c r="M167" i="2"/>
  <c r="O167" i="2" s="1"/>
  <c r="N167" i="2"/>
  <c r="P167" i="2"/>
  <c r="Q167" i="2"/>
  <c r="V167" i="2" s="1"/>
  <c r="U167" i="2"/>
  <c r="W167" i="2" s="1"/>
  <c r="X167" i="2"/>
  <c r="Y167" i="2"/>
  <c r="AA167" i="2"/>
  <c r="AB167" i="2"/>
  <c r="AC167" i="2" s="1"/>
  <c r="AD167" i="2"/>
  <c r="I2" i="3"/>
  <c r="M2" i="3"/>
  <c r="N2" i="3"/>
  <c r="X2" i="3"/>
  <c r="AD2" i="3"/>
  <c r="I3" i="3"/>
  <c r="M3" i="3"/>
  <c r="P3" i="3" s="1"/>
  <c r="N3" i="3"/>
  <c r="O3" i="3"/>
  <c r="AD3" i="3"/>
  <c r="I4" i="3"/>
  <c r="X3" i="3" s="1"/>
  <c r="M4" i="3"/>
  <c r="N4" i="3"/>
  <c r="O4" i="3"/>
  <c r="P4" i="3"/>
  <c r="R4" i="3" s="1"/>
  <c r="T4" i="3" s="1"/>
  <c r="Q4" i="3"/>
  <c r="S4" i="3"/>
  <c r="X4" i="3"/>
  <c r="AD4" i="3"/>
  <c r="I5" i="3"/>
  <c r="M5" i="3"/>
  <c r="N5" i="3"/>
  <c r="P5" i="3"/>
  <c r="X5" i="3"/>
  <c r="AD5" i="3"/>
  <c r="I6" i="3"/>
  <c r="X6" i="3" s="1"/>
  <c r="M6" i="3"/>
  <c r="N6" i="3"/>
  <c r="AD6" i="3"/>
  <c r="I7" i="3"/>
  <c r="M7" i="3"/>
  <c r="N7" i="3"/>
  <c r="O7" i="3"/>
  <c r="AD7" i="3"/>
  <c r="I8" i="3"/>
  <c r="M8" i="3"/>
  <c r="Q8" i="3" s="1"/>
  <c r="N8" i="3"/>
  <c r="O8" i="3"/>
  <c r="P8" i="3"/>
  <c r="AD8" i="3"/>
  <c r="I9" i="3"/>
  <c r="M9" i="3"/>
  <c r="R9" i="3" s="1"/>
  <c r="N9" i="3"/>
  <c r="O9" i="3"/>
  <c r="P9" i="3"/>
  <c r="Q9" i="3"/>
  <c r="T9" i="3"/>
  <c r="X9" i="3"/>
  <c r="AD9" i="3"/>
  <c r="I10" i="3"/>
  <c r="M10" i="3"/>
  <c r="N10" i="3"/>
  <c r="Q10" i="3"/>
  <c r="AD10" i="3"/>
  <c r="I11" i="3"/>
  <c r="M11" i="3"/>
  <c r="N11" i="3"/>
  <c r="Q11" i="3" s="1"/>
  <c r="O11" i="3"/>
  <c r="AD11" i="3"/>
  <c r="I12" i="3"/>
  <c r="M12" i="3"/>
  <c r="N12" i="3"/>
  <c r="Q12" i="3" s="1"/>
  <c r="O12" i="3"/>
  <c r="P12" i="3"/>
  <c r="R12" i="3" s="1"/>
  <c r="T12" i="3" s="1"/>
  <c r="S12" i="3"/>
  <c r="X12" i="3"/>
  <c r="AD12" i="3"/>
  <c r="I13" i="3"/>
  <c r="M13" i="3"/>
  <c r="N13" i="3"/>
  <c r="P13" i="3"/>
  <c r="X13" i="3"/>
  <c r="AD13" i="3"/>
  <c r="I14" i="3"/>
  <c r="M14" i="3"/>
  <c r="N14" i="3"/>
  <c r="X14" i="3"/>
  <c r="AD14" i="3"/>
  <c r="I15" i="3"/>
  <c r="M15" i="3"/>
  <c r="N15" i="3"/>
  <c r="O15" i="3"/>
  <c r="AD15" i="3"/>
  <c r="I16" i="3"/>
  <c r="M16" i="3"/>
  <c r="Q16" i="3" s="1"/>
  <c r="N16" i="3"/>
  <c r="O16" i="3"/>
  <c r="P16" i="3"/>
  <c r="AD16" i="3"/>
  <c r="I17" i="3"/>
  <c r="M17" i="3"/>
  <c r="N17" i="3"/>
  <c r="O17" i="3"/>
  <c r="P17" i="3"/>
  <c r="Q17" i="3"/>
  <c r="AD17" i="3"/>
  <c r="I18" i="3"/>
  <c r="M18" i="3"/>
  <c r="N18" i="3"/>
  <c r="AD18" i="3"/>
  <c r="I19" i="3"/>
  <c r="M19" i="3"/>
  <c r="P19" i="3" s="1"/>
  <c r="R19" i="3" s="1"/>
  <c r="N19" i="3"/>
  <c r="Q19" i="3" s="1"/>
  <c r="O19" i="3"/>
  <c r="AD19" i="3"/>
  <c r="I20" i="3"/>
  <c r="X19" i="3" s="1"/>
  <c r="M20" i="3"/>
  <c r="N20" i="3"/>
  <c r="Q20" i="3" s="1"/>
  <c r="O20" i="3"/>
  <c r="S20" i="3" s="1"/>
  <c r="P20" i="3"/>
  <c r="R20" i="3" s="1"/>
  <c r="T20" i="3" s="1"/>
  <c r="X20" i="3"/>
  <c r="AD20" i="3"/>
  <c r="I21" i="3"/>
  <c r="M21" i="3"/>
  <c r="P21" i="3" s="1"/>
  <c r="N21" i="3"/>
  <c r="AD21" i="3"/>
  <c r="I22" i="3"/>
  <c r="M22" i="3"/>
  <c r="N22" i="3"/>
  <c r="Q22" i="3"/>
  <c r="X22" i="3"/>
  <c r="AD22" i="3"/>
  <c r="I23" i="3"/>
  <c r="M23" i="3"/>
  <c r="N23" i="3"/>
  <c r="O23" i="3"/>
  <c r="AD23" i="3"/>
  <c r="I24" i="3"/>
  <c r="M24" i="3"/>
  <c r="Q24" i="3" s="1"/>
  <c r="N24" i="3"/>
  <c r="O24" i="3"/>
  <c r="P24" i="3"/>
  <c r="AD24" i="3"/>
  <c r="I25" i="3"/>
  <c r="M25" i="3"/>
  <c r="R25" i="3" s="1"/>
  <c r="T25" i="3" s="1"/>
  <c r="N25" i="3"/>
  <c r="O25" i="3"/>
  <c r="P25" i="3"/>
  <c r="Q25" i="3"/>
  <c r="AD25" i="3"/>
  <c r="I26" i="3"/>
  <c r="M26" i="3"/>
  <c r="N26" i="3"/>
  <c r="AD26" i="3"/>
  <c r="I27" i="3"/>
  <c r="M27" i="3"/>
  <c r="P27" i="3" s="1"/>
  <c r="N27" i="3"/>
  <c r="O27" i="3"/>
  <c r="Q27" i="3"/>
  <c r="R27" i="3"/>
  <c r="AD27" i="3"/>
  <c r="I28" i="3"/>
  <c r="X27" i="3" s="1"/>
  <c r="M28" i="3"/>
  <c r="N28" i="3"/>
  <c r="Q28" i="3" s="1"/>
  <c r="O28" i="3"/>
  <c r="P28" i="3"/>
  <c r="R28" i="3" s="1"/>
  <c r="X28" i="3"/>
  <c r="AD28" i="3"/>
  <c r="I29" i="3"/>
  <c r="M29" i="3"/>
  <c r="N29" i="3"/>
  <c r="AD29" i="3"/>
  <c r="I30" i="3"/>
  <c r="M30" i="3"/>
  <c r="P30" i="3" s="1"/>
  <c r="N30" i="3"/>
  <c r="X30" i="3"/>
  <c r="AD30" i="3"/>
  <c r="I31" i="3"/>
  <c r="M31" i="3"/>
  <c r="N31" i="3"/>
  <c r="AD31" i="3"/>
  <c r="I32" i="3"/>
  <c r="M32" i="3"/>
  <c r="Q32" i="3" s="1"/>
  <c r="R32" i="3" s="1"/>
  <c r="T32" i="3" s="1"/>
  <c r="N32" i="3"/>
  <c r="O32" i="3"/>
  <c r="S32" i="3" s="1"/>
  <c r="P32" i="3"/>
  <c r="AD32" i="3"/>
  <c r="I33" i="3"/>
  <c r="M33" i="3"/>
  <c r="R33" i="3" s="1"/>
  <c r="N33" i="3"/>
  <c r="O33" i="3"/>
  <c r="P33" i="3"/>
  <c r="Q33" i="3"/>
  <c r="T33" i="3"/>
  <c r="AD33" i="3"/>
  <c r="I34" i="3"/>
  <c r="X33" i="3" s="1"/>
  <c r="M34" i="3"/>
  <c r="Q34" i="3" s="1"/>
  <c r="N34" i="3"/>
  <c r="AD34" i="3"/>
  <c r="I35" i="3"/>
  <c r="M35" i="3"/>
  <c r="N35" i="3"/>
  <c r="Q35" i="3" s="1"/>
  <c r="O35" i="3"/>
  <c r="AD35" i="3"/>
  <c r="I36" i="3"/>
  <c r="X35" i="3" s="1"/>
  <c r="M36" i="3"/>
  <c r="N36" i="3"/>
  <c r="Q36" i="3" s="1"/>
  <c r="O36" i="3"/>
  <c r="AD36" i="3"/>
  <c r="I37" i="3"/>
  <c r="M37" i="3"/>
  <c r="N37" i="3"/>
  <c r="P37" i="3"/>
  <c r="AD37" i="3"/>
  <c r="I38" i="3"/>
  <c r="M38" i="3"/>
  <c r="N38" i="3"/>
  <c r="P38" i="3"/>
  <c r="Q38" i="3"/>
  <c r="X38" i="3"/>
  <c r="AD38" i="3"/>
  <c r="I39" i="3"/>
  <c r="M39" i="3"/>
  <c r="N39" i="3"/>
  <c r="O39" i="3"/>
  <c r="AD39" i="3"/>
  <c r="I40" i="3"/>
  <c r="M40" i="3"/>
  <c r="Q40" i="3" s="1"/>
  <c r="N40" i="3"/>
  <c r="O40" i="3"/>
  <c r="P40" i="3"/>
  <c r="R40" i="3"/>
  <c r="T40" i="3" s="1"/>
  <c r="AD40" i="3"/>
  <c r="I41" i="3"/>
  <c r="M41" i="3"/>
  <c r="N41" i="3"/>
  <c r="Q41" i="3"/>
  <c r="AD41" i="3"/>
  <c r="I42" i="3"/>
  <c r="X42" i="3" s="1"/>
  <c r="M42" i="3"/>
  <c r="N42" i="3"/>
  <c r="AD42" i="3"/>
  <c r="I43" i="3"/>
  <c r="M43" i="3"/>
  <c r="N43" i="3"/>
  <c r="O43" i="3"/>
  <c r="Q43" i="3"/>
  <c r="AD43" i="3"/>
  <c r="I44" i="3"/>
  <c r="M44" i="3"/>
  <c r="N44" i="3"/>
  <c r="Q44" i="3" s="1"/>
  <c r="O44" i="3"/>
  <c r="P44" i="3"/>
  <c r="R44" i="3"/>
  <c r="T44" i="3" s="1"/>
  <c r="S44" i="3"/>
  <c r="X44" i="3"/>
  <c r="AD44" i="3"/>
  <c r="I45" i="3"/>
  <c r="M45" i="3"/>
  <c r="N45" i="3"/>
  <c r="O45" i="3"/>
  <c r="Q45" i="3"/>
  <c r="X45" i="3"/>
  <c r="AD45" i="3"/>
  <c r="I46" i="3"/>
  <c r="M46" i="3"/>
  <c r="N46" i="3"/>
  <c r="P46" i="3" s="1"/>
  <c r="X46" i="3"/>
  <c r="AD46" i="3"/>
  <c r="I47" i="3"/>
  <c r="M47" i="3"/>
  <c r="N47" i="3"/>
  <c r="Q47" i="3" s="1"/>
  <c r="O47" i="3"/>
  <c r="AD47" i="3"/>
  <c r="I48" i="3"/>
  <c r="M48" i="3"/>
  <c r="Q48" i="3" s="1"/>
  <c r="N48" i="3"/>
  <c r="O48" i="3"/>
  <c r="P48" i="3"/>
  <c r="R48" i="3" s="1"/>
  <c r="T48" i="3" s="1"/>
  <c r="AD48" i="3"/>
  <c r="I49" i="3"/>
  <c r="X48" i="3" s="1"/>
  <c r="M49" i="3"/>
  <c r="O49" i="3" s="1"/>
  <c r="N49" i="3"/>
  <c r="Q49" i="3"/>
  <c r="X49" i="3"/>
  <c r="AD49" i="3"/>
  <c r="I50" i="3"/>
  <c r="M50" i="3"/>
  <c r="P50" i="3" s="1"/>
  <c r="N50" i="3"/>
  <c r="X50" i="3"/>
  <c r="AD50" i="3"/>
  <c r="I51" i="3"/>
  <c r="M51" i="3"/>
  <c r="Q51" i="3" s="1"/>
  <c r="N51" i="3"/>
  <c r="O51" i="3"/>
  <c r="AD51" i="3"/>
  <c r="I52" i="3"/>
  <c r="M52" i="3"/>
  <c r="N52" i="3"/>
  <c r="O52" i="3"/>
  <c r="P52" i="3"/>
  <c r="AD52" i="3"/>
  <c r="I53" i="3"/>
  <c r="M53" i="3"/>
  <c r="N53" i="3"/>
  <c r="O53" i="3"/>
  <c r="P53" i="3"/>
  <c r="Q53" i="3"/>
  <c r="AD53" i="3"/>
  <c r="I54" i="3"/>
  <c r="M54" i="3"/>
  <c r="N54" i="3"/>
  <c r="P54" i="3"/>
  <c r="Q54" i="3"/>
  <c r="R54" i="3"/>
  <c r="AD54" i="3"/>
  <c r="I55" i="3"/>
  <c r="M55" i="3"/>
  <c r="N55" i="3"/>
  <c r="AD55" i="3"/>
  <c r="I56" i="3"/>
  <c r="M56" i="3"/>
  <c r="N56" i="3"/>
  <c r="P56" i="3" s="1"/>
  <c r="O56" i="3"/>
  <c r="X56" i="3"/>
  <c r="AD56" i="3"/>
  <c r="I57" i="3"/>
  <c r="M57" i="3"/>
  <c r="N57" i="3"/>
  <c r="O57" i="3"/>
  <c r="P57" i="3"/>
  <c r="AD57" i="3"/>
  <c r="I58" i="3"/>
  <c r="M58" i="3"/>
  <c r="N58" i="3"/>
  <c r="P58" i="3"/>
  <c r="Q58" i="3"/>
  <c r="AD58" i="3"/>
  <c r="I59" i="3"/>
  <c r="M59" i="3"/>
  <c r="N59" i="3"/>
  <c r="Q59" i="3"/>
  <c r="AD59" i="3"/>
  <c r="I60" i="3"/>
  <c r="M60" i="3"/>
  <c r="N60" i="3"/>
  <c r="P60" i="3" s="1"/>
  <c r="O60" i="3"/>
  <c r="X60" i="3"/>
  <c r="AD60" i="3"/>
  <c r="I61" i="3"/>
  <c r="M61" i="3"/>
  <c r="P61" i="3" s="1"/>
  <c r="N61" i="3"/>
  <c r="O61" i="3"/>
  <c r="X61" i="3"/>
  <c r="AD61" i="3"/>
  <c r="I62" i="3"/>
  <c r="M62" i="3"/>
  <c r="Q62" i="3" s="1"/>
  <c r="N62" i="3"/>
  <c r="P62" i="3"/>
  <c r="X62" i="3"/>
  <c r="AD62" i="3"/>
  <c r="I63" i="3"/>
  <c r="M63" i="3"/>
  <c r="N63" i="3"/>
  <c r="O63" i="3"/>
  <c r="Q63" i="3"/>
  <c r="AD63" i="3"/>
  <c r="I64" i="3"/>
  <c r="M64" i="3"/>
  <c r="Q64" i="3" s="1"/>
  <c r="N64" i="3"/>
  <c r="O64" i="3"/>
  <c r="S64" i="3" s="1"/>
  <c r="U64" i="3" s="1"/>
  <c r="W64" i="3" s="1"/>
  <c r="P64" i="3"/>
  <c r="R64" i="3"/>
  <c r="T64" i="3" s="1"/>
  <c r="V64" i="3"/>
  <c r="AB64" i="3"/>
  <c r="AC64" i="3" s="1"/>
  <c r="AD64" i="3"/>
  <c r="I65" i="3"/>
  <c r="M65" i="3"/>
  <c r="N65" i="3"/>
  <c r="AD65" i="3"/>
  <c r="I66" i="3"/>
  <c r="X65" i="3" s="1"/>
  <c r="M66" i="3"/>
  <c r="N66" i="3"/>
  <c r="X66" i="3"/>
  <c r="AD66" i="3"/>
  <c r="I67" i="3"/>
  <c r="M67" i="3"/>
  <c r="N67" i="3"/>
  <c r="AD67" i="3"/>
  <c r="I68" i="3"/>
  <c r="M68" i="3"/>
  <c r="N68" i="3"/>
  <c r="P68" i="3" s="1"/>
  <c r="O68" i="3"/>
  <c r="AD68" i="3"/>
  <c r="I69" i="3"/>
  <c r="X68" i="3" s="1"/>
  <c r="M69" i="3"/>
  <c r="N69" i="3"/>
  <c r="P69" i="3"/>
  <c r="AD69" i="3"/>
  <c r="I70" i="3"/>
  <c r="X69" i="3" s="1"/>
  <c r="M70" i="3"/>
  <c r="Q70" i="3" s="1"/>
  <c r="N70" i="3"/>
  <c r="X70" i="3"/>
  <c r="AD70" i="3"/>
  <c r="I71" i="3"/>
  <c r="M71" i="3"/>
  <c r="O71" i="3" s="1"/>
  <c r="N71" i="3"/>
  <c r="AD71" i="3"/>
  <c r="I72" i="3"/>
  <c r="M72" i="3"/>
  <c r="N72" i="3"/>
  <c r="P72" i="3" s="1"/>
  <c r="O72" i="3"/>
  <c r="X72" i="3"/>
  <c r="AD72" i="3"/>
  <c r="I73" i="3"/>
  <c r="M73" i="3"/>
  <c r="N73" i="3"/>
  <c r="O73" i="3"/>
  <c r="P73" i="3"/>
  <c r="Q73" i="3"/>
  <c r="X73" i="3"/>
  <c r="AD73" i="3"/>
  <c r="I74" i="3"/>
  <c r="X74" i="3" s="1"/>
  <c r="M74" i="3"/>
  <c r="N74" i="3"/>
  <c r="P74" i="3"/>
  <c r="Q74" i="3"/>
  <c r="AD74" i="3"/>
  <c r="I75" i="3"/>
  <c r="M75" i="3"/>
  <c r="P75" i="3" s="1"/>
  <c r="N75" i="3"/>
  <c r="O75" i="3"/>
  <c r="Q75" i="3"/>
  <c r="R75" i="3"/>
  <c r="T75" i="3" s="1"/>
  <c r="V75" i="3" s="1"/>
  <c r="AD75" i="3"/>
  <c r="I76" i="3"/>
  <c r="M76" i="3"/>
  <c r="Q76" i="3" s="1"/>
  <c r="N76" i="3"/>
  <c r="O76" i="3"/>
  <c r="P76" i="3"/>
  <c r="X76" i="3"/>
  <c r="AD76" i="3"/>
  <c r="I77" i="3"/>
  <c r="M77" i="3"/>
  <c r="O77" i="3" s="1"/>
  <c r="N77" i="3"/>
  <c r="Q77" i="3" s="1"/>
  <c r="AD77" i="3"/>
  <c r="I78" i="3"/>
  <c r="X77" i="3" s="1"/>
  <c r="M78" i="3"/>
  <c r="Q78" i="3" s="1"/>
  <c r="N78" i="3"/>
  <c r="O78" i="3"/>
  <c r="P78" i="3"/>
  <c r="R78" i="3" s="1"/>
  <c r="T78" i="3" s="1"/>
  <c r="X78" i="3"/>
  <c r="AD78" i="3"/>
  <c r="I79" i="3"/>
  <c r="M79" i="3"/>
  <c r="N79" i="3"/>
  <c r="P79" i="3"/>
  <c r="X79" i="3"/>
  <c r="AD79" i="3"/>
  <c r="I80" i="3"/>
  <c r="M80" i="3"/>
  <c r="N80" i="3"/>
  <c r="X80" i="3"/>
  <c r="AD80" i="3"/>
  <c r="I81" i="3"/>
  <c r="M81" i="3"/>
  <c r="N81" i="3"/>
  <c r="O81" i="3"/>
  <c r="AD81" i="3"/>
  <c r="I82" i="3"/>
  <c r="M82" i="3"/>
  <c r="Q82" i="3" s="1"/>
  <c r="N82" i="3"/>
  <c r="O82" i="3"/>
  <c r="P82" i="3"/>
  <c r="AD82" i="3"/>
  <c r="I83" i="3"/>
  <c r="M83" i="3"/>
  <c r="R83" i="3" s="1"/>
  <c r="T83" i="3" s="1"/>
  <c r="N83" i="3"/>
  <c r="O83" i="3"/>
  <c r="P83" i="3"/>
  <c r="Q83" i="3"/>
  <c r="AD83" i="3"/>
  <c r="I84" i="3"/>
  <c r="M84" i="3"/>
  <c r="N84" i="3"/>
  <c r="Q84" i="3" s="1"/>
  <c r="AD84" i="3"/>
  <c r="I85" i="3"/>
  <c r="M85" i="3"/>
  <c r="O85" i="3" s="1"/>
  <c r="N85" i="3"/>
  <c r="Q85" i="3" s="1"/>
  <c r="AD85" i="3"/>
  <c r="I86" i="3"/>
  <c r="X85" i="3" s="1"/>
  <c r="M86" i="3"/>
  <c r="N86" i="3"/>
  <c r="Q86" i="3" s="1"/>
  <c r="O86" i="3"/>
  <c r="P86" i="3"/>
  <c r="R86" i="3" s="1"/>
  <c r="T86" i="3" s="1"/>
  <c r="X86" i="3"/>
  <c r="AD86" i="3"/>
  <c r="I87" i="3"/>
  <c r="M87" i="3"/>
  <c r="N87" i="3"/>
  <c r="P87" i="3"/>
  <c r="X87" i="3"/>
  <c r="AD87" i="3"/>
  <c r="I88" i="3"/>
  <c r="M88" i="3"/>
  <c r="N88" i="3"/>
  <c r="X88" i="3"/>
  <c r="AD88" i="3"/>
  <c r="I89" i="3"/>
  <c r="M89" i="3"/>
  <c r="N89" i="3"/>
  <c r="O89" i="3"/>
  <c r="AD89" i="3"/>
  <c r="I90" i="3"/>
  <c r="M90" i="3"/>
  <c r="Q90" i="3" s="1"/>
  <c r="N90" i="3"/>
  <c r="P90" i="3" s="1"/>
  <c r="R90" i="3" s="1"/>
  <c r="T90" i="3" s="1"/>
  <c r="O90" i="3"/>
  <c r="AD90" i="3"/>
  <c r="I91" i="3"/>
  <c r="M91" i="3"/>
  <c r="N91" i="3"/>
  <c r="O91" i="3"/>
  <c r="P91" i="3"/>
  <c r="Q91" i="3"/>
  <c r="AD91" i="3"/>
  <c r="I92" i="3"/>
  <c r="M92" i="3"/>
  <c r="N92" i="3"/>
  <c r="Q92" i="3"/>
  <c r="AD92" i="3"/>
  <c r="I93" i="3"/>
  <c r="X92" i="3" s="1"/>
  <c r="M93" i="3"/>
  <c r="O93" i="3" s="1"/>
  <c r="N93" i="3"/>
  <c r="Q93" i="3" s="1"/>
  <c r="AD93" i="3"/>
  <c r="I94" i="3"/>
  <c r="X93" i="3" s="1"/>
  <c r="M94" i="3"/>
  <c r="Q94" i="3" s="1"/>
  <c r="N94" i="3"/>
  <c r="O94" i="3"/>
  <c r="P94" i="3"/>
  <c r="X94" i="3"/>
  <c r="AD94" i="3"/>
  <c r="I95" i="3"/>
  <c r="M95" i="3"/>
  <c r="N95" i="3"/>
  <c r="X95" i="3"/>
  <c r="AD95" i="3"/>
  <c r="I96" i="3"/>
  <c r="M96" i="3"/>
  <c r="N96" i="3"/>
  <c r="X96" i="3"/>
  <c r="AD96" i="3"/>
  <c r="I97" i="3"/>
  <c r="M97" i="3"/>
  <c r="N97" i="3"/>
  <c r="O97" i="3"/>
  <c r="AD97" i="3"/>
  <c r="I98" i="3"/>
  <c r="M98" i="3"/>
  <c r="P98" i="3" s="1"/>
  <c r="N98" i="3"/>
  <c r="O98" i="3"/>
  <c r="AD98" i="3"/>
  <c r="I99" i="3"/>
  <c r="M99" i="3"/>
  <c r="N99" i="3"/>
  <c r="O99" i="3"/>
  <c r="P99" i="3"/>
  <c r="Q99" i="3"/>
  <c r="AD99" i="3"/>
  <c r="I100" i="3"/>
  <c r="M100" i="3"/>
  <c r="N100" i="3"/>
  <c r="Q100" i="3"/>
  <c r="AD100" i="3"/>
  <c r="I101" i="3"/>
  <c r="M101" i="3"/>
  <c r="O101" i="3" s="1"/>
  <c r="N101" i="3"/>
  <c r="Q101" i="3" s="1"/>
  <c r="AD101" i="3"/>
  <c r="I102" i="3"/>
  <c r="X101" i="3" s="1"/>
  <c r="M102" i="3"/>
  <c r="Q102" i="3" s="1"/>
  <c r="N102" i="3"/>
  <c r="O102" i="3"/>
  <c r="P102" i="3"/>
  <c r="R102" i="3" s="1"/>
  <c r="T102" i="3" s="1"/>
  <c r="S102" i="3"/>
  <c r="X102" i="3"/>
  <c r="AD102" i="3"/>
  <c r="I103" i="3"/>
  <c r="M103" i="3"/>
  <c r="N103" i="3"/>
  <c r="P103" i="3"/>
  <c r="X103" i="3"/>
  <c r="AD103" i="3"/>
  <c r="I104" i="3"/>
  <c r="M104" i="3"/>
  <c r="N104" i="3"/>
  <c r="X104" i="3"/>
  <c r="AD104" i="3"/>
  <c r="I105" i="3"/>
  <c r="M105" i="3"/>
  <c r="N105" i="3"/>
  <c r="O105" i="3"/>
  <c r="AD105" i="3"/>
  <c r="I106" i="3"/>
  <c r="M106" i="3"/>
  <c r="P106" i="3" s="1"/>
  <c r="N106" i="3"/>
  <c r="O106" i="3"/>
  <c r="AD106" i="3"/>
  <c r="I107" i="3"/>
  <c r="M107" i="3"/>
  <c r="N107" i="3"/>
  <c r="O107" i="3"/>
  <c r="P107" i="3"/>
  <c r="Q107" i="3"/>
  <c r="X107" i="3"/>
  <c r="AD107" i="3"/>
  <c r="I108" i="3"/>
  <c r="M108" i="3"/>
  <c r="N108" i="3"/>
  <c r="Q108" i="3"/>
  <c r="AD108" i="3"/>
  <c r="I109" i="3"/>
  <c r="X108" i="3" s="1"/>
  <c r="M109" i="3"/>
  <c r="O109" i="3" s="1"/>
  <c r="N109" i="3"/>
  <c r="Q109" i="3" s="1"/>
  <c r="AD109" i="3"/>
  <c r="I110" i="3"/>
  <c r="X109" i="3" s="1"/>
  <c r="M110" i="3"/>
  <c r="Q110" i="3" s="1"/>
  <c r="N110" i="3"/>
  <c r="O110" i="3"/>
  <c r="P110" i="3"/>
  <c r="AD110" i="3"/>
  <c r="I111" i="3"/>
  <c r="X110" i="3" s="1"/>
  <c r="M111" i="3"/>
  <c r="N111" i="3"/>
  <c r="P111" i="3"/>
  <c r="AD111" i="3"/>
  <c r="I112" i="3"/>
  <c r="M112" i="3"/>
  <c r="Q112" i="3" s="1"/>
  <c r="N112" i="3"/>
  <c r="X112" i="3"/>
  <c r="AD112" i="3"/>
  <c r="I113" i="3"/>
  <c r="M113" i="3"/>
  <c r="N113" i="3"/>
  <c r="O113" i="3"/>
  <c r="AD113" i="3"/>
  <c r="I114" i="3"/>
  <c r="M114" i="3"/>
  <c r="P114" i="3" s="1"/>
  <c r="N114" i="3"/>
  <c r="O114" i="3"/>
  <c r="AD114" i="3"/>
  <c r="I115" i="3"/>
  <c r="M115" i="3"/>
  <c r="N115" i="3"/>
  <c r="O115" i="3"/>
  <c r="P115" i="3"/>
  <c r="R115" i="3" s="1"/>
  <c r="T115" i="3" s="1"/>
  <c r="Q115" i="3"/>
  <c r="AD115" i="3"/>
  <c r="I116" i="3"/>
  <c r="M116" i="3"/>
  <c r="Q116" i="3" s="1"/>
  <c r="N116" i="3"/>
  <c r="AD116" i="3"/>
  <c r="I117" i="3"/>
  <c r="M117" i="3"/>
  <c r="O117" i="3" s="1"/>
  <c r="N117" i="3"/>
  <c r="Q117" i="3" s="1"/>
  <c r="AD117" i="3"/>
  <c r="I118" i="3"/>
  <c r="X117" i="3" s="1"/>
  <c r="M118" i="3"/>
  <c r="N118" i="3"/>
  <c r="P118" i="3" s="1"/>
  <c r="O118" i="3"/>
  <c r="AD118" i="3"/>
  <c r="I119" i="3"/>
  <c r="X118" i="3" s="1"/>
  <c r="M119" i="3"/>
  <c r="N119" i="3"/>
  <c r="P119" i="3"/>
  <c r="X119" i="3"/>
  <c r="AD119" i="3"/>
  <c r="I120" i="3"/>
  <c r="M120" i="3"/>
  <c r="N120" i="3"/>
  <c r="P120" i="3"/>
  <c r="R120" i="3" s="1"/>
  <c r="Q120" i="3"/>
  <c r="X120" i="3"/>
  <c r="AD120" i="3"/>
  <c r="I121" i="3"/>
  <c r="M121" i="3"/>
  <c r="N121" i="3"/>
  <c r="O121" i="3"/>
  <c r="AD121" i="3"/>
  <c r="I122" i="3"/>
  <c r="M122" i="3"/>
  <c r="Q122" i="3" s="1"/>
  <c r="N122" i="3"/>
  <c r="P122" i="3" s="1"/>
  <c r="O122" i="3"/>
  <c r="R122" i="3"/>
  <c r="S122" i="3" s="1"/>
  <c r="AD122" i="3"/>
  <c r="I123" i="3"/>
  <c r="M123" i="3"/>
  <c r="N123" i="3"/>
  <c r="O123" i="3"/>
  <c r="P123" i="3"/>
  <c r="Q123" i="3"/>
  <c r="X123" i="3"/>
  <c r="AD123" i="3"/>
  <c r="I124" i="3"/>
  <c r="M124" i="3"/>
  <c r="Q124" i="3" s="1"/>
  <c r="N124" i="3"/>
  <c r="AD124" i="3"/>
  <c r="I125" i="3"/>
  <c r="M125" i="3"/>
  <c r="O125" i="3" s="1"/>
  <c r="N125" i="3"/>
  <c r="Q125" i="3" s="1"/>
  <c r="AD125" i="3"/>
  <c r="I126" i="3"/>
  <c r="X125" i="3" s="1"/>
  <c r="M126" i="3"/>
  <c r="N126" i="3"/>
  <c r="P126" i="3" s="1"/>
  <c r="O126" i="3"/>
  <c r="AD126" i="3"/>
  <c r="I127" i="3"/>
  <c r="X126" i="3" s="1"/>
  <c r="M127" i="3"/>
  <c r="N127" i="3"/>
  <c r="P127" i="3"/>
  <c r="AD127" i="3"/>
  <c r="I128" i="3"/>
  <c r="M128" i="3"/>
  <c r="R128" i="3" s="1"/>
  <c r="N128" i="3"/>
  <c r="P128" i="3"/>
  <c r="Q128" i="3"/>
  <c r="X128" i="3"/>
  <c r="AD128" i="3"/>
  <c r="I129" i="3"/>
  <c r="M129" i="3"/>
  <c r="N129" i="3"/>
  <c r="O129" i="3"/>
  <c r="AD129" i="3"/>
  <c r="I130" i="3"/>
  <c r="M130" i="3"/>
  <c r="P130" i="3" s="1"/>
  <c r="N130" i="3"/>
  <c r="O130" i="3"/>
  <c r="AD130" i="3"/>
  <c r="I131" i="3"/>
  <c r="X130" i="3" s="1"/>
  <c r="M131" i="3"/>
  <c r="O131" i="3" s="1"/>
  <c r="N131" i="3"/>
  <c r="P131" i="3"/>
  <c r="Q131" i="3"/>
  <c r="AD131" i="3"/>
  <c r="I132" i="3"/>
  <c r="M132" i="3"/>
  <c r="N132" i="3"/>
  <c r="Q132" i="3"/>
  <c r="X132" i="3"/>
  <c r="AD132" i="3"/>
  <c r="I133" i="3"/>
  <c r="M133" i="3"/>
  <c r="P133" i="3" s="1"/>
  <c r="N133" i="3"/>
  <c r="O133" i="3"/>
  <c r="AD133" i="3"/>
  <c r="I134" i="3"/>
  <c r="X133" i="3" s="1"/>
  <c r="M134" i="3"/>
  <c r="Q134" i="3" s="1"/>
  <c r="N134" i="3"/>
  <c r="O134" i="3"/>
  <c r="P134" i="3"/>
  <c r="R134" i="3" s="1"/>
  <c r="X134" i="3"/>
  <c r="AD134" i="3"/>
  <c r="I135" i="3"/>
  <c r="M135" i="3"/>
  <c r="Q135" i="3" s="1"/>
  <c r="N135" i="3"/>
  <c r="P135" i="3"/>
  <c r="X135" i="3"/>
  <c r="AD135" i="3"/>
  <c r="I136" i="3"/>
  <c r="M136" i="3"/>
  <c r="N136" i="3"/>
  <c r="X136" i="3"/>
  <c r="AD136" i="3"/>
  <c r="I137" i="3"/>
  <c r="M137" i="3"/>
  <c r="P137" i="3" s="1"/>
  <c r="N137" i="3"/>
  <c r="O137" i="3"/>
  <c r="AD137" i="3"/>
  <c r="I138" i="3"/>
  <c r="M138" i="3"/>
  <c r="N138" i="3"/>
  <c r="Q138" i="3" s="1"/>
  <c r="O138" i="3"/>
  <c r="P138" i="3"/>
  <c r="AD138" i="3"/>
  <c r="I139" i="3"/>
  <c r="X138" i="3" s="1"/>
  <c r="M139" i="3"/>
  <c r="O139" i="3" s="1"/>
  <c r="N139" i="3"/>
  <c r="P139" i="3"/>
  <c r="Q139" i="3"/>
  <c r="AD139" i="3"/>
  <c r="I140" i="3"/>
  <c r="X140" i="3" s="1"/>
  <c r="M140" i="3"/>
  <c r="N140" i="3"/>
  <c r="Q140" i="3"/>
  <c r="AD140" i="3"/>
  <c r="I141" i="3"/>
  <c r="M141" i="3"/>
  <c r="P141" i="3" s="1"/>
  <c r="N141" i="3"/>
  <c r="Q141" i="3" s="1"/>
  <c r="O141" i="3"/>
  <c r="AD141" i="3"/>
  <c r="I142" i="3"/>
  <c r="X141" i="3" s="1"/>
  <c r="M142" i="3"/>
  <c r="N142" i="3"/>
  <c r="Q142" i="3" s="1"/>
  <c r="O142" i="3"/>
  <c r="P142" i="3"/>
  <c r="R142" i="3" s="1"/>
  <c r="X142" i="3"/>
  <c r="AD142" i="3"/>
  <c r="I143" i="3"/>
  <c r="M143" i="3"/>
  <c r="Q143" i="3" s="1"/>
  <c r="N143" i="3"/>
  <c r="P143" i="3"/>
  <c r="X143" i="3"/>
  <c r="AD143" i="3"/>
  <c r="I144" i="3"/>
  <c r="M144" i="3"/>
  <c r="N144" i="3"/>
  <c r="X144" i="3"/>
  <c r="AD144" i="3"/>
  <c r="I145" i="3"/>
  <c r="M145" i="3"/>
  <c r="N145" i="3"/>
  <c r="O145" i="3"/>
  <c r="AD145" i="3"/>
  <c r="I146" i="3"/>
  <c r="M146" i="3"/>
  <c r="N146" i="3"/>
  <c r="P146" i="3" s="1"/>
  <c r="O146" i="3"/>
  <c r="AD146" i="3"/>
  <c r="I147" i="3"/>
  <c r="X146" i="3" s="1"/>
  <c r="M147" i="3"/>
  <c r="R147" i="3" s="1"/>
  <c r="T147" i="3" s="1"/>
  <c r="N147" i="3"/>
  <c r="O147" i="3"/>
  <c r="P147" i="3"/>
  <c r="Q147" i="3"/>
  <c r="AD147" i="3"/>
  <c r="I148" i="3"/>
  <c r="M148" i="3"/>
  <c r="N148" i="3"/>
  <c r="Q148" i="3"/>
  <c r="AD148" i="3"/>
  <c r="I149" i="3"/>
  <c r="M149" i="3"/>
  <c r="O149" i="3" s="1"/>
  <c r="N149" i="3"/>
  <c r="Q149" i="3" s="1"/>
  <c r="AD149" i="3"/>
  <c r="I150" i="3"/>
  <c r="X149" i="3" s="1"/>
  <c r="M150" i="3"/>
  <c r="Q150" i="3" s="1"/>
  <c r="N150" i="3"/>
  <c r="O150" i="3"/>
  <c r="P150" i="3"/>
  <c r="R150" i="3" s="1"/>
  <c r="X150" i="3"/>
  <c r="AD150" i="3"/>
  <c r="I151" i="3"/>
  <c r="M151" i="3"/>
  <c r="Q151" i="3" s="1"/>
  <c r="N151" i="3"/>
  <c r="P151" i="3"/>
  <c r="X151" i="3"/>
  <c r="AD151" i="3"/>
  <c r="I152" i="3"/>
  <c r="M152" i="3"/>
  <c r="Q152" i="3" s="1"/>
  <c r="N152" i="3"/>
  <c r="X152" i="3"/>
  <c r="AD152" i="3"/>
  <c r="I153" i="3"/>
  <c r="M153" i="3"/>
  <c r="N153" i="3"/>
  <c r="O153" i="3"/>
  <c r="AD153" i="3"/>
  <c r="I154" i="3"/>
  <c r="M154" i="3"/>
  <c r="Q154" i="3" s="1"/>
  <c r="N154" i="3"/>
  <c r="P154" i="3" s="1"/>
  <c r="R154" i="3" s="1"/>
  <c r="T154" i="3" s="1"/>
  <c r="O154" i="3"/>
  <c r="AD154" i="3"/>
  <c r="I155" i="3"/>
  <c r="X154" i="3" s="1"/>
  <c r="M155" i="3"/>
  <c r="R155" i="3" s="1"/>
  <c r="T155" i="3" s="1"/>
  <c r="N155" i="3"/>
  <c r="O155" i="3"/>
  <c r="S155" i="3" s="1"/>
  <c r="P155" i="3"/>
  <c r="Q155" i="3"/>
  <c r="V155" i="3" s="1"/>
  <c r="AD155" i="3"/>
  <c r="I156" i="3"/>
  <c r="M156" i="3"/>
  <c r="N156" i="3"/>
  <c r="Q156" i="3"/>
  <c r="AD156" i="3"/>
  <c r="I157" i="3"/>
  <c r="M157" i="3"/>
  <c r="O157" i="3" s="1"/>
  <c r="N157" i="3"/>
  <c r="Q157" i="3" s="1"/>
  <c r="AD157" i="3"/>
  <c r="I158" i="3"/>
  <c r="X157" i="3" s="1"/>
  <c r="M158" i="3"/>
  <c r="Q158" i="3" s="1"/>
  <c r="N158" i="3"/>
  <c r="O158" i="3"/>
  <c r="P158" i="3"/>
  <c r="R158" i="3" s="1"/>
  <c r="X158" i="3"/>
  <c r="AD158" i="3"/>
  <c r="I159" i="3"/>
  <c r="M159" i="3"/>
  <c r="Q159" i="3" s="1"/>
  <c r="N159" i="3"/>
  <c r="P159" i="3"/>
  <c r="X159" i="3"/>
  <c r="AD159" i="3"/>
  <c r="I160" i="3"/>
  <c r="M160" i="3"/>
  <c r="O160" i="3" s="1"/>
  <c r="N160" i="3"/>
  <c r="X160" i="3"/>
  <c r="AD160" i="3"/>
  <c r="I161" i="3"/>
  <c r="M161" i="3"/>
  <c r="N161" i="3"/>
  <c r="O161" i="3"/>
  <c r="AD161" i="3"/>
  <c r="I162" i="3"/>
  <c r="M162" i="3"/>
  <c r="Q162" i="3" s="1"/>
  <c r="N162" i="3"/>
  <c r="P162" i="3" s="1"/>
  <c r="O162" i="3"/>
  <c r="AD162" i="3"/>
  <c r="I163" i="3"/>
  <c r="X162" i="3" s="1"/>
  <c r="M163" i="3"/>
  <c r="R163" i="3" s="1"/>
  <c r="T163" i="3" s="1"/>
  <c r="N163" i="3"/>
  <c r="O163" i="3"/>
  <c r="S163" i="3" s="1"/>
  <c r="P163" i="3"/>
  <c r="Q163" i="3"/>
  <c r="AD163" i="3"/>
  <c r="I164" i="3"/>
  <c r="M164" i="3"/>
  <c r="N164" i="3"/>
  <c r="Q164" i="3"/>
  <c r="X164" i="3"/>
  <c r="AD164" i="3"/>
  <c r="I165" i="3"/>
  <c r="M165" i="3"/>
  <c r="O165" i="3" s="1"/>
  <c r="N165" i="3"/>
  <c r="Q165" i="3"/>
  <c r="R165" i="3"/>
  <c r="T165" i="3" s="1"/>
  <c r="S165" i="3"/>
  <c r="U165" i="3"/>
  <c r="W165" i="3" s="1"/>
  <c r="V165" i="3"/>
  <c r="Y165" i="3"/>
  <c r="Z165" i="3"/>
  <c r="AA163" i="3" s="1"/>
  <c r="AB165" i="3"/>
  <c r="AC165" i="3" s="1"/>
  <c r="AD165" i="3"/>
  <c r="I166" i="3"/>
  <c r="X165" i="3" s="1"/>
  <c r="M166" i="3"/>
  <c r="N166" i="3"/>
  <c r="O166" i="3"/>
  <c r="P166" i="3"/>
  <c r="Q166" i="3"/>
  <c r="R166" i="3"/>
  <c r="S166" i="3"/>
  <c r="T166" i="3"/>
  <c r="U166" i="3"/>
  <c r="W166" i="3" s="1"/>
  <c r="V166" i="3"/>
  <c r="X166" i="3"/>
  <c r="AA166" i="3"/>
  <c r="AB166" i="3"/>
  <c r="AC166" i="3" s="1"/>
  <c r="AD166" i="3"/>
  <c r="I167" i="3"/>
  <c r="Y167" i="3" s="1"/>
  <c r="M167" i="3"/>
  <c r="Q167" i="3" s="1"/>
  <c r="V167" i="3" s="1"/>
  <c r="N167" i="3"/>
  <c r="P167" i="3"/>
  <c r="X167" i="3"/>
  <c r="AA167" i="3"/>
  <c r="AB167" i="3"/>
  <c r="AC167" i="3"/>
  <c r="AD167" i="3"/>
  <c r="V44" i="3" l="1"/>
  <c r="V4" i="3"/>
  <c r="V82" i="2"/>
  <c r="V69" i="1"/>
  <c r="V22" i="1"/>
  <c r="V162" i="1"/>
  <c r="V90" i="1"/>
  <c r="U83" i="1"/>
  <c r="W83" i="1" s="1"/>
  <c r="S147" i="3"/>
  <c r="T134" i="3"/>
  <c r="V134" i="3" s="1"/>
  <c r="S134" i="3"/>
  <c r="T150" i="3"/>
  <c r="S150" i="3"/>
  <c r="S154" i="3"/>
  <c r="R138" i="3"/>
  <c r="T138" i="3" s="1"/>
  <c r="V138" i="3" s="1"/>
  <c r="U122" i="3"/>
  <c r="W122" i="3" s="1"/>
  <c r="AB122" i="3"/>
  <c r="AC122" i="3" s="1"/>
  <c r="T142" i="3"/>
  <c r="S142" i="3"/>
  <c r="U163" i="3"/>
  <c r="W163" i="3" s="1"/>
  <c r="AB163" i="3"/>
  <c r="AC163" i="3" s="1"/>
  <c r="V150" i="3"/>
  <c r="V154" i="3"/>
  <c r="U155" i="3"/>
  <c r="W155" i="3" s="1"/>
  <c r="AB155" i="3"/>
  <c r="AC155" i="3" s="1"/>
  <c r="V135" i="3"/>
  <c r="S162" i="3"/>
  <c r="V142" i="3"/>
  <c r="U32" i="3"/>
  <c r="W32" i="3" s="1"/>
  <c r="AB32" i="3"/>
  <c r="AC32" i="3" s="1"/>
  <c r="T158" i="3"/>
  <c r="S158" i="3"/>
  <c r="R141" i="3"/>
  <c r="V163" i="3"/>
  <c r="R162" i="3"/>
  <c r="T162" i="3" s="1"/>
  <c r="V162" i="3" s="1"/>
  <c r="V158" i="3"/>
  <c r="V147" i="3"/>
  <c r="X129" i="3"/>
  <c r="X122" i="3"/>
  <c r="X105" i="3"/>
  <c r="X98" i="3"/>
  <c r="X99" i="3"/>
  <c r="X97" i="3"/>
  <c r="Q95" i="3"/>
  <c r="O95" i="3"/>
  <c r="O65" i="3"/>
  <c r="P65" i="3"/>
  <c r="R65" i="3" s="1"/>
  <c r="T65" i="3" s="1"/>
  <c r="Q65" i="3"/>
  <c r="X54" i="3"/>
  <c r="X53" i="3"/>
  <c r="T27" i="3"/>
  <c r="V27" i="3" s="1"/>
  <c r="S27" i="3"/>
  <c r="O14" i="3"/>
  <c r="P14" i="3"/>
  <c r="Q14" i="3"/>
  <c r="R154" i="2"/>
  <c r="O154" i="2"/>
  <c r="S154" i="2" s="1"/>
  <c r="P154" i="2"/>
  <c r="Q154" i="2"/>
  <c r="AB108" i="2"/>
  <c r="AC108" i="2" s="1"/>
  <c r="U108" i="2"/>
  <c r="W108" i="2" s="1"/>
  <c r="O167" i="3"/>
  <c r="P164" i="3"/>
  <c r="R164" i="3" s="1"/>
  <c r="Q161" i="3"/>
  <c r="O159" i="3"/>
  <c r="X156" i="3"/>
  <c r="P156" i="3"/>
  <c r="R156" i="3" s="1"/>
  <c r="Q153" i="3"/>
  <c r="O151" i="3"/>
  <c r="X148" i="3"/>
  <c r="P148" i="3"/>
  <c r="R148" i="3" s="1"/>
  <c r="Q145" i="3"/>
  <c r="O143" i="3"/>
  <c r="P140" i="3"/>
  <c r="R140" i="3" s="1"/>
  <c r="Q137" i="3"/>
  <c r="O135" i="3"/>
  <c r="P132" i="3"/>
  <c r="R132" i="3" s="1"/>
  <c r="X124" i="3"/>
  <c r="Q118" i="3"/>
  <c r="R118" i="3" s="1"/>
  <c r="S115" i="3"/>
  <c r="X111" i="3"/>
  <c r="Q104" i="3"/>
  <c r="R91" i="3"/>
  <c r="T91" i="3" s="1"/>
  <c r="V91" i="3" s="1"/>
  <c r="V90" i="3"/>
  <c r="O66" i="3"/>
  <c r="S66" i="3" s="1"/>
  <c r="P66" i="3"/>
  <c r="Q66" i="3"/>
  <c r="R66" i="3"/>
  <c r="T66" i="3" s="1"/>
  <c r="P59" i="3"/>
  <c r="R59" i="3"/>
  <c r="O59" i="3"/>
  <c r="S59" i="3" s="1"/>
  <c r="X52" i="3"/>
  <c r="U44" i="3"/>
  <c r="W44" i="3" s="1"/>
  <c r="AB44" i="3"/>
  <c r="AC44" i="3" s="1"/>
  <c r="S40" i="3"/>
  <c r="T28" i="3"/>
  <c r="S28" i="3"/>
  <c r="O26" i="3"/>
  <c r="P26" i="3"/>
  <c r="Q26" i="3"/>
  <c r="AB4" i="3"/>
  <c r="AC4" i="3" s="1"/>
  <c r="U4" i="3"/>
  <c r="W4" i="3" s="1"/>
  <c r="Q151" i="2"/>
  <c r="P151" i="2"/>
  <c r="R151" i="2" s="1"/>
  <c r="R149" i="2"/>
  <c r="X113" i="3"/>
  <c r="O96" i="3"/>
  <c r="P96" i="3"/>
  <c r="Q96" i="3"/>
  <c r="X152" i="2"/>
  <c r="Z166" i="3"/>
  <c r="AA164" i="3" s="1"/>
  <c r="Y166" i="3"/>
  <c r="O164" i="3"/>
  <c r="X161" i="3"/>
  <c r="P161" i="3"/>
  <c r="R161" i="3" s="1"/>
  <c r="T161" i="3" s="1"/>
  <c r="O156" i="3"/>
  <c r="X153" i="3"/>
  <c r="P153" i="3"/>
  <c r="R153" i="3" s="1"/>
  <c r="T153" i="3" s="1"/>
  <c r="O148" i="3"/>
  <c r="X145" i="3"/>
  <c r="P145" i="3"/>
  <c r="R145" i="3" s="1"/>
  <c r="T145" i="3" s="1"/>
  <c r="O140" i="3"/>
  <c r="R139" i="3"/>
  <c r="T139" i="3" s="1"/>
  <c r="V139" i="3" s="1"/>
  <c r="X137" i="3"/>
  <c r="O132" i="3"/>
  <c r="R131" i="3"/>
  <c r="T131" i="3" s="1"/>
  <c r="V131" i="3" s="1"/>
  <c r="P129" i="3"/>
  <c r="Q129" i="3"/>
  <c r="Q127" i="3"/>
  <c r="R127" i="3"/>
  <c r="T127" i="3" s="1"/>
  <c r="O127" i="3"/>
  <c r="O120" i="3"/>
  <c r="T120" i="3" s="1"/>
  <c r="V120" i="3" s="1"/>
  <c r="S120" i="3"/>
  <c r="R108" i="3"/>
  <c r="O108" i="3"/>
  <c r="S108" i="3" s="1"/>
  <c r="P108" i="3"/>
  <c r="R107" i="3"/>
  <c r="T107" i="3" s="1"/>
  <c r="V107" i="3" s="1"/>
  <c r="X90" i="3"/>
  <c r="X91" i="3"/>
  <c r="X89" i="3"/>
  <c r="O88" i="3"/>
  <c r="S88" i="3" s="1"/>
  <c r="P88" i="3"/>
  <c r="R88" i="3" s="1"/>
  <c r="T88" i="3" s="1"/>
  <c r="Q88" i="3"/>
  <c r="Q87" i="3"/>
  <c r="R87" i="3"/>
  <c r="O87" i="3"/>
  <c r="S87" i="3" s="1"/>
  <c r="V86" i="3"/>
  <c r="S78" i="3"/>
  <c r="X63" i="3"/>
  <c r="X58" i="3"/>
  <c r="X57" i="3"/>
  <c r="Q2" i="3"/>
  <c r="O160" i="2"/>
  <c r="P160" i="2"/>
  <c r="R160" i="2" s="1"/>
  <c r="Q160" i="2"/>
  <c r="X158" i="2"/>
  <c r="X159" i="2"/>
  <c r="X98" i="2"/>
  <c r="U167" i="3"/>
  <c r="W167" i="3" s="1"/>
  <c r="AB102" i="3"/>
  <c r="AC102" i="3" s="1"/>
  <c r="U102" i="3"/>
  <c r="W102" i="3" s="1"/>
  <c r="Q160" i="3"/>
  <c r="X147" i="3"/>
  <c r="Q144" i="3"/>
  <c r="X131" i="3"/>
  <c r="X127" i="3"/>
  <c r="X121" i="3"/>
  <c r="X115" i="3"/>
  <c r="X114" i="3"/>
  <c r="O112" i="3"/>
  <c r="P112" i="3"/>
  <c r="R112" i="3" s="1"/>
  <c r="T112" i="3" s="1"/>
  <c r="V112" i="3" s="1"/>
  <c r="R99" i="3"/>
  <c r="T99" i="3" s="1"/>
  <c r="X82" i="3"/>
  <c r="X83" i="3"/>
  <c r="R82" i="3"/>
  <c r="T82" i="3" s="1"/>
  <c r="V82" i="3"/>
  <c r="S48" i="3"/>
  <c r="O42" i="3"/>
  <c r="P42" i="3"/>
  <c r="R42" i="3" s="1"/>
  <c r="Q42" i="3"/>
  <c r="X39" i="3"/>
  <c r="X40" i="3"/>
  <c r="Q29" i="3"/>
  <c r="R29" i="3"/>
  <c r="T29" i="3" s="1"/>
  <c r="O29" i="3"/>
  <c r="P29" i="3"/>
  <c r="X15" i="3"/>
  <c r="AB162" i="2"/>
  <c r="AC162" i="2" s="1"/>
  <c r="U162" i="2"/>
  <c r="W162" i="2" s="1"/>
  <c r="S153" i="2"/>
  <c r="T153" i="2"/>
  <c r="V153" i="2" s="1"/>
  <c r="X145" i="2"/>
  <c r="T129" i="2"/>
  <c r="S129" i="2"/>
  <c r="X155" i="3"/>
  <c r="X139" i="3"/>
  <c r="S167" i="3"/>
  <c r="P160" i="3"/>
  <c r="P152" i="3"/>
  <c r="S151" i="3"/>
  <c r="AB151" i="3" s="1"/>
  <c r="AC151" i="3" s="1"/>
  <c r="P144" i="3"/>
  <c r="R144" i="3" s="1"/>
  <c r="T144" i="3" s="1"/>
  <c r="P136" i="3"/>
  <c r="R136" i="3" s="1"/>
  <c r="T136" i="3" s="1"/>
  <c r="S135" i="3"/>
  <c r="AB135" i="3" s="1"/>
  <c r="AC135" i="3" s="1"/>
  <c r="Q133" i="3"/>
  <c r="Q126" i="3"/>
  <c r="R126" i="3" s="1"/>
  <c r="X116" i="3"/>
  <c r="S107" i="3"/>
  <c r="Q103" i="3"/>
  <c r="R103" i="3"/>
  <c r="T103" i="3" s="1"/>
  <c r="O103" i="3"/>
  <c r="S103" i="3" s="1"/>
  <c r="S99" i="3"/>
  <c r="X81" i="3"/>
  <c r="O80" i="3"/>
  <c r="P80" i="3"/>
  <c r="R80" i="3" s="1"/>
  <c r="T80" i="3" s="1"/>
  <c r="Q80" i="3"/>
  <c r="S80" i="3"/>
  <c r="AB80" i="3" s="1"/>
  <c r="AC80" i="3" s="1"/>
  <c r="Q79" i="3"/>
  <c r="R79" i="3"/>
  <c r="T79" i="3" s="1"/>
  <c r="O79" i="3"/>
  <c r="S79" i="3" s="1"/>
  <c r="R135" i="2"/>
  <c r="R160" i="3"/>
  <c r="T160" i="3" s="1"/>
  <c r="R152" i="3"/>
  <c r="O124" i="3"/>
  <c r="P124" i="3"/>
  <c r="R124" i="3" s="1"/>
  <c r="O104" i="3"/>
  <c r="P104" i="3"/>
  <c r="R104" i="3" s="1"/>
  <c r="V99" i="3"/>
  <c r="V28" i="3"/>
  <c r="AB12" i="3"/>
  <c r="AC12" i="3" s="1"/>
  <c r="U12" i="3"/>
  <c r="W12" i="3" s="1"/>
  <c r="R8" i="3"/>
  <c r="X163" i="3"/>
  <c r="Q136" i="3"/>
  <c r="Z167" i="3"/>
  <c r="AA165" i="3" s="1"/>
  <c r="R167" i="3"/>
  <c r="T167" i="3" s="1"/>
  <c r="P165" i="3"/>
  <c r="R159" i="3"/>
  <c r="T159" i="3" s="1"/>
  <c r="V159" i="3" s="1"/>
  <c r="P157" i="3"/>
  <c r="R157" i="3" s="1"/>
  <c r="T157" i="3" s="1"/>
  <c r="V157" i="3" s="1"/>
  <c r="O152" i="3"/>
  <c r="S152" i="3" s="1"/>
  <c r="R151" i="3"/>
  <c r="P149" i="3"/>
  <c r="R149" i="3" s="1"/>
  <c r="T149" i="3" s="1"/>
  <c r="V149" i="3" s="1"/>
  <c r="Q146" i="3"/>
  <c r="R146" i="3" s="1"/>
  <c r="O144" i="3"/>
  <c r="R143" i="3"/>
  <c r="T143" i="3" s="1"/>
  <c r="V143" i="3" s="1"/>
  <c r="O136" i="3"/>
  <c r="S136" i="3" s="1"/>
  <c r="R135" i="3"/>
  <c r="T135" i="3" s="1"/>
  <c r="O128" i="3"/>
  <c r="T128" i="3" s="1"/>
  <c r="V128" i="3" s="1"/>
  <c r="S128" i="3"/>
  <c r="T122" i="3"/>
  <c r="P121" i="3"/>
  <c r="Q121" i="3"/>
  <c r="Q119" i="3"/>
  <c r="R119" i="3"/>
  <c r="T119" i="3" s="1"/>
  <c r="O119" i="3"/>
  <c r="Q111" i="3"/>
  <c r="R111" i="3"/>
  <c r="T111" i="3" s="1"/>
  <c r="S111" i="3"/>
  <c r="O111" i="3"/>
  <c r="X106" i="3"/>
  <c r="P95" i="3"/>
  <c r="R95" i="3" s="1"/>
  <c r="T95" i="3" s="1"/>
  <c r="R94" i="3"/>
  <c r="V78" i="3"/>
  <c r="R76" i="3"/>
  <c r="Q69" i="3"/>
  <c r="O69" i="3"/>
  <c r="X67" i="3"/>
  <c r="P55" i="3"/>
  <c r="O55" i="3"/>
  <c r="Q55" i="3"/>
  <c r="R55" i="3"/>
  <c r="T55" i="3" s="1"/>
  <c r="V48" i="3"/>
  <c r="R38" i="3"/>
  <c r="R14" i="3"/>
  <c r="T14" i="3" s="1"/>
  <c r="O6" i="3"/>
  <c r="S6" i="3" s="1"/>
  <c r="P6" i="3"/>
  <c r="R6" i="3" s="1"/>
  <c r="Q6" i="3"/>
  <c r="P148" i="2"/>
  <c r="R148" i="2" s="1"/>
  <c r="O148" i="2"/>
  <c r="Q148" i="2"/>
  <c r="V122" i="3"/>
  <c r="R123" i="3"/>
  <c r="T123" i="3" s="1"/>
  <c r="V123" i="3" s="1"/>
  <c r="R116" i="3"/>
  <c r="T116" i="3" s="1"/>
  <c r="V116" i="3" s="1"/>
  <c r="S116" i="3"/>
  <c r="O116" i="3"/>
  <c r="P116" i="3"/>
  <c r="V115" i="3"/>
  <c r="R106" i="3"/>
  <c r="V102" i="3"/>
  <c r="S90" i="3"/>
  <c r="S86" i="3"/>
  <c r="V83" i="3"/>
  <c r="R74" i="3"/>
  <c r="O70" i="3"/>
  <c r="R70" i="3"/>
  <c r="T70" i="3" s="1"/>
  <c r="V70" i="3" s="1"/>
  <c r="P70" i="3"/>
  <c r="X36" i="3"/>
  <c r="X37" i="3"/>
  <c r="P31" i="3"/>
  <c r="R31" i="3" s="1"/>
  <c r="T31" i="3" s="1"/>
  <c r="Q31" i="3"/>
  <c r="O31" i="3"/>
  <c r="AB20" i="3"/>
  <c r="AC20" i="3" s="1"/>
  <c r="U20" i="3"/>
  <c r="W20" i="3" s="1"/>
  <c r="T19" i="3"/>
  <c r="V19" i="3" s="1"/>
  <c r="S19" i="3"/>
  <c r="R103" i="2"/>
  <c r="Q113" i="3"/>
  <c r="R110" i="3"/>
  <c r="Q105" i="3"/>
  <c r="X100" i="3"/>
  <c r="P100" i="3"/>
  <c r="R100" i="3" s="1"/>
  <c r="T100" i="3" s="1"/>
  <c r="V100" i="3" s="1"/>
  <c r="Q97" i="3"/>
  <c r="P92" i="3"/>
  <c r="R92" i="3" s="1"/>
  <c r="T92" i="3" s="1"/>
  <c r="V92" i="3" s="1"/>
  <c r="Q89" i="3"/>
  <c r="X84" i="3"/>
  <c r="P84" i="3"/>
  <c r="R84" i="3" s="1"/>
  <c r="T84" i="3" s="1"/>
  <c r="V84" i="3" s="1"/>
  <c r="S83" i="3"/>
  <c r="Q81" i="3"/>
  <c r="X75" i="3"/>
  <c r="Q71" i="3"/>
  <c r="P67" i="3"/>
  <c r="R62" i="3"/>
  <c r="T62" i="3" s="1"/>
  <c r="V62" i="3" s="1"/>
  <c r="Q61" i="3"/>
  <c r="Q56" i="3"/>
  <c r="Q50" i="3"/>
  <c r="R50" i="3" s="1"/>
  <c r="T50" i="3" s="1"/>
  <c r="P49" i="3"/>
  <c r="O46" i="3"/>
  <c r="X43" i="3"/>
  <c r="X41" i="3"/>
  <c r="R41" i="3"/>
  <c r="P35" i="3"/>
  <c r="R35" i="3" s="1"/>
  <c r="X32" i="3"/>
  <c r="Q30" i="3"/>
  <c r="O18" i="3"/>
  <c r="P18" i="3"/>
  <c r="R18" i="3" s="1"/>
  <c r="T18" i="3" s="1"/>
  <c r="P11" i="3"/>
  <c r="R11" i="3" s="1"/>
  <c r="V9" i="3"/>
  <c r="X7" i="3"/>
  <c r="X11" i="3" s="1"/>
  <c r="X166" i="2"/>
  <c r="Z167" i="2"/>
  <c r="AA165" i="2" s="1"/>
  <c r="Q163" i="2"/>
  <c r="O163" i="2"/>
  <c r="T162" i="2"/>
  <c r="V162" i="2" s="1"/>
  <c r="R145" i="2"/>
  <c r="S137" i="2"/>
  <c r="P119" i="2"/>
  <c r="X93" i="2"/>
  <c r="X92" i="2"/>
  <c r="P113" i="3"/>
  <c r="P105" i="3"/>
  <c r="R105" i="3" s="1"/>
  <c r="T105" i="3" s="1"/>
  <c r="O100" i="3"/>
  <c r="P97" i="3"/>
  <c r="R97" i="3" s="1"/>
  <c r="T97" i="3" s="1"/>
  <c r="O92" i="3"/>
  <c r="P89" i="3"/>
  <c r="O84" i="3"/>
  <c r="P81" i="3"/>
  <c r="S75" i="3"/>
  <c r="Q68" i="3"/>
  <c r="S58" i="3"/>
  <c r="O58" i="3"/>
  <c r="X55" i="3"/>
  <c r="P47" i="3"/>
  <c r="R47" i="3" s="1"/>
  <c r="P39" i="3"/>
  <c r="Q39" i="3"/>
  <c r="Q37" i="3"/>
  <c r="R37" i="3"/>
  <c r="T37" i="3" s="1"/>
  <c r="O37" i="3"/>
  <c r="P36" i="3"/>
  <c r="R36" i="3" s="1"/>
  <c r="T36" i="3" s="1"/>
  <c r="V36" i="3" s="1"/>
  <c r="X29" i="3"/>
  <c r="O22" i="3"/>
  <c r="P22" i="3"/>
  <c r="R22" i="3" s="1"/>
  <c r="T22" i="3" s="1"/>
  <c r="V22" i="3" s="1"/>
  <c r="S22" i="3"/>
  <c r="AB22" i="3" s="1"/>
  <c r="AC22" i="3" s="1"/>
  <c r="R10" i="3"/>
  <c r="T10" i="3" s="1"/>
  <c r="V10" i="3" s="1"/>
  <c r="O10" i="3"/>
  <c r="S10" i="3" s="1"/>
  <c r="P10" i="3"/>
  <c r="X147" i="2"/>
  <c r="X146" i="2"/>
  <c r="P144" i="2"/>
  <c r="R144" i="2" s="1"/>
  <c r="O144" i="2"/>
  <c r="S144" i="2" s="1"/>
  <c r="Q144" i="2"/>
  <c r="R117" i="2"/>
  <c r="T117" i="2" s="1"/>
  <c r="R116" i="2"/>
  <c r="T116" i="2" s="1"/>
  <c r="P111" i="2"/>
  <c r="R111" i="2" s="1"/>
  <c r="Q111" i="2"/>
  <c r="T108" i="2"/>
  <c r="P94" i="2"/>
  <c r="R94" i="2"/>
  <c r="T94" i="2" s="1"/>
  <c r="O94" i="2"/>
  <c r="S94" i="2" s="1"/>
  <c r="AB94" i="2" s="1"/>
  <c r="AC94" i="2" s="1"/>
  <c r="Q94" i="2"/>
  <c r="P71" i="3"/>
  <c r="R71" i="3" s="1"/>
  <c r="T71" i="3" s="1"/>
  <c r="Q60" i="3"/>
  <c r="O50" i="3"/>
  <c r="R49" i="3"/>
  <c r="T49" i="3" s="1"/>
  <c r="V49" i="3" s="1"/>
  <c r="X47" i="3"/>
  <c r="R34" i="3"/>
  <c r="O34" i="3"/>
  <c r="S34" i="3" s="1"/>
  <c r="P34" i="3"/>
  <c r="V33" i="3"/>
  <c r="O30" i="3"/>
  <c r="X24" i="3"/>
  <c r="Q21" i="3"/>
  <c r="R21" i="3"/>
  <c r="O21" i="3"/>
  <c r="S21" i="3" s="1"/>
  <c r="R17" i="3"/>
  <c r="T17" i="3" s="1"/>
  <c r="V17" i="3" s="1"/>
  <c r="R2" i="3"/>
  <c r="T2" i="3" s="1"/>
  <c r="O2" i="3"/>
  <c r="S2" i="3" s="1"/>
  <c r="P2" i="3"/>
  <c r="X143" i="2"/>
  <c r="X142" i="2"/>
  <c r="X124" i="2"/>
  <c r="X109" i="2"/>
  <c r="X110" i="2"/>
  <c r="X99" i="2"/>
  <c r="P161" i="1"/>
  <c r="R161" i="1" s="1"/>
  <c r="O161" i="1"/>
  <c r="Q161" i="1"/>
  <c r="Q72" i="3"/>
  <c r="O62" i="3"/>
  <c r="S62" i="3"/>
  <c r="AB62" i="3" s="1"/>
  <c r="AC62" i="3" s="1"/>
  <c r="R61" i="3"/>
  <c r="T61" i="3" s="1"/>
  <c r="X59" i="3"/>
  <c r="P51" i="3"/>
  <c r="R51" i="3" s="1"/>
  <c r="X34" i="3"/>
  <c r="V32" i="3"/>
  <c r="X25" i="3"/>
  <c r="V20" i="3"/>
  <c r="X16" i="3"/>
  <c r="Q13" i="3"/>
  <c r="O13" i="3"/>
  <c r="Q5" i="3"/>
  <c r="O5" i="3"/>
  <c r="Y166" i="2"/>
  <c r="Z166" i="2"/>
  <c r="AA164" i="2" s="1"/>
  <c r="X165" i="2"/>
  <c r="X141" i="2"/>
  <c r="P140" i="2"/>
  <c r="R140" i="2" s="1"/>
  <c r="X138" i="2"/>
  <c r="X137" i="2"/>
  <c r="Q130" i="2"/>
  <c r="R130" i="2"/>
  <c r="O130" i="2"/>
  <c r="P130" i="2"/>
  <c r="R121" i="2"/>
  <c r="O120" i="2"/>
  <c r="P120" i="2"/>
  <c r="R120" i="2" s="1"/>
  <c r="T120" i="2" s="1"/>
  <c r="Q120" i="2"/>
  <c r="T113" i="2"/>
  <c r="S113" i="2"/>
  <c r="O112" i="2"/>
  <c r="P112" i="2"/>
  <c r="Q112" i="2"/>
  <c r="R112" i="2"/>
  <c r="T112" i="2" s="1"/>
  <c r="Q85" i="2"/>
  <c r="Q130" i="3"/>
  <c r="P125" i="3"/>
  <c r="R125" i="3" s="1"/>
  <c r="T125" i="3" s="1"/>
  <c r="V125" i="3" s="1"/>
  <c r="P117" i="3"/>
  <c r="R117" i="3" s="1"/>
  <c r="Q114" i="3"/>
  <c r="P109" i="3"/>
  <c r="R109" i="3" s="1"/>
  <c r="T109" i="3" s="1"/>
  <c r="V109" i="3" s="1"/>
  <c r="Q106" i="3"/>
  <c r="P101" i="3"/>
  <c r="R101" i="3" s="1"/>
  <c r="Q98" i="3"/>
  <c r="P93" i="3"/>
  <c r="R93" i="3" s="1"/>
  <c r="P85" i="3"/>
  <c r="R85" i="3" s="1"/>
  <c r="S84" i="3"/>
  <c r="P77" i="3"/>
  <c r="R77" i="3" s="1"/>
  <c r="S74" i="3"/>
  <c r="O74" i="3"/>
  <c r="R73" i="3"/>
  <c r="T73" i="3" s="1"/>
  <c r="V73" i="3" s="1"/>
  <c r="X71" i="3"/>
  <c r="Q67" i="3"/>
  <c r="X64" i="3"/>
  <c r="P63" i="3"/>
  <c r="R63" i="3" s="1"/>
  <c r="T63" i="3" s="1"/>
  <c r="V63" i="3" s="1"/>
  <c r="R58" i="3"/>
  <c r="T58" i="3" s="1"/>
  <c r="V58" i="3" s="1"/>
  <c r="Q57" i="3"/>
  <c r="Q52" i="3"/>
  <c r="Q46" i="3"/>
  <c r="P45" i="3"/>
  <c r="R45" i="3" s="1"/>
  <c r="P43" i="3"/>
  <c r="R43" i="3" s="1"/>
  <c r="P41" i="3"/>
  <c r="O38" i="3"/>
  <c r="S38" i="3"/>
  <c r="X31" i="3"/>
  <c r="R24" i="3"/>
  <c r="U22" i="3"/>
  <c r="W22" i="3" s="1"/>
  <c r="X17" i="3"/>
  <c r="V12" i="3"/>
  <c r="X8" i="3"/>
  <c r="P161" i="2"/>
  <c r="R161" i="2" s="1"/>
  <c r="X157" i="2"/>
  <c r="O155" i="2"/>
  <c r="P155" i="2"/>
  <c r="R155" i="2" s="1"/>
  <c r="T155" i="2" s="1"/>
  <c r="Q155" i="2"/>
  <c r="V132" i="2"/>
  <c r="O131" i="2"/>
  <c r="P131" i="2"/>
  <c r="R131" i="2" s="1"/>
  <c r="T131" i="2" s="1"/>
  <c r="Q131" i="2"/>
  <c r="O128" i="2"/>
  <c r="S128" i="2" s="1"/>
  <c r="AB128" i="2" s="1"/>
  <c r="AC128" i="2" s="1"/>
  <c r="P128" i="2"/>
  <c r="Q128" i="2"/>
  <c r="R128" i="2"/>
  <c r="T128" i="2" s="1"/>
  <c r="U79" i="2"/>
  <c r="W79" i="2" s="1"/>
  <c r="AB79" i="2"/>
  <c r="AC79" i="2" s="1"/>
  <c r="S71" i="3"/>
  <c r="O67" i="3"/>
  <c r="U62" i="3"/>
  <c r="W62" i="3" s="1"/>
  <c r="O54" i="3"/>
  <c r="T54" i="3" s="1"/>
  <c r="V54" i="3" s="1"/>
  <c r="S54" i="3"/>
  <c r="R53" i="3"/>
  <c r="T53" i="3" s="1"/>
  <c r="V53" i="3" s="1"/>
  <c r="X51" i="3"/>
  <c r="S49" i="3"/>
  <c r="AB49" i="3" s="1"/>
  <c r="AC49" i="3" s="1"/>
  <c r="O41" i="3"/>
  <c r="S41" i="3" s="1"/>
  <c r="V40" i="3"/>
  <c r="V25" i="3"/>
  <c r="X23" i="3"/>
  <c r="X21" i="3"/>
  <c r="Q18" i="3"/>
  <c r="R16" i="3"/>
  <c r="O164" i="2"/>
  <c r="P164" i="2"/>
  <c r="R164" i="2" s="1"/>
  <c r="S164" i="2"/>
  <c r="P163" i="2"/>
  <c r="R163" i="2" s="1"/>
  <c r="X156" i="2"/>
  <c r="R133" i="2"/>
  <c r="V129" i="2"/>
  <c r="Q122" i="2"/>
  <c r="O122" i="2"/>
  <c r="P122" i="2"/>
  <c r="V116" i="2"/>
  <c r="O107" i="2"/>
  <c r="P107" i="2"/>
  <c r="Q107" i="2"/>
  <c r="X91" i="2"/>
  <c r="X70" i="2"/>
  <c r="X71" i="2"/>
  <c r="S33" i="3"/>
  <c r="X26" i="3"/>
  <c r="S25" i="3"/>
  <c r="Q23" i="3"/>
  <c r="X18" i="3"/>
  <c r="S17" i="3"/>
  <c r="Q15" i="3"/>
  <c r="X10" i="3"/>
  <c r="S9" i="3"/>
  <c r="Q7" i="3"/>
  <c r="S167" i="2"/>
  <c r="P156" i="2"/>
  <c r="Q145" i="2"/>
  <c r="O139" i="2"/>
  <c r="P139" i="2"/>
  <c r="R139" i="2" s="1"/>
  <c r="T139" i="2" s="1"/>
  <c r="V139" i="2" s="1"/>
  <c r="Q133" i="2"/>
  <c r="V124" i="2"/>
  <c r="X117" i="2"/>
  <c r="X118" i="2"/>
  <c r="Q117" i="2"/>
  <c r="S116" i="2"/>
  <c r="X108" i="2"/>
  <c r="X100" i="2"/>
  <c r="S99" i="2"/>
  <c r="R97" i="2"/>
  <c r="X89" i="2"/>
  <c r="P29" i="2"/>
  <c r="O29" i="2"/>
  <c r="Q29" i="2"/>
  <c r="X13" i="2"/>
  <c r="P23" i="3"/>
  <c r="R23" i="3" s="1"/>
  <c r="P15" i="3"/>
  <c r="R15" i="3" s="1"/>
  <c r="T15" i="3" s="1"/>
  <c r="P7" i="3"/>
  <c r="R7" i="3" s="1"/>
  <c r="R167" i="2"/>
  <c r="T167" i="2" s="1"/>
  <c r="R159" i="2"/>
  <c r="Q157" i="2"/>
  <c r="O147" i="2"/>
  <c r="R146" i="2"/>
  <c r="T146" i="2" s="1"/>
  <c r="X144" i="2"/>
  <c r="P136" i="2"/>
  <c r="Q136" i="2"/>
  <c r="X132" i="2"/>
  <c r="S132" i="2"/>
  <c r="X125" i="2"/>
  <c r="X126" i="2"/>
  <c r="Q125" i="2"/>
  <c r="S124" i="2"/>
  <c r="X116" i="2"/>
  <c r="V113" i="2"/>
  <c r="O104" i="2"/>
  <c r="P104" i="2"/>
  <c r="R104" i="2" s="1"/>
  <c r="T104" i="2" s="1"/>
  <c r="Q104" i="2"/>
  <c r="R84" i="2"/>
  <c r="T84" i="2" s="1"/>
  <c r="O84" i="2"/>
  <c r="P84" i="2"/>
  <c r="Q84" i="2"/>
  <c r="T79" i="2"/>
  <c r="O72" i="2"/>
  <c r="S72" i="2" s="1"/>
  <c r="P72" i="2"/>
  <c r="R72" i="2" s="1"/>
  <c r="Q36" i="2"/>
  <c r="O36" i="2"/>
  <c r="P36" i="2"/>
  <c r="R36" i="2" s="1"/>
  <c r="S58" i="2"/>
  <c r="Q3" i="3"/>
  <c r="R166" i="2"/>
  <c r="T166" i="2" s="1"/>
  <c r="Q161" i="2"/>
  <c r="R158" i="2"/>
  <c r="S151" i="2"/>
  <c r="O151" i="2"/>
  <c r="R150" i="2"/>
  <c r="X148" i="2"/>
  <c r="V137" i="2"/>
  <c r="O134" i="2"/>
  <c r="S134" i="2" s="1"/>
  <c r="R134" i="2"/>
  <c r="X130" i="2"/>
  <c r="R119" i="2"/>
  <c r="O115" i="2"/>
  <c r="P115" i="2"/>
  <c r="Q115" i="2"/>
  <c r="X107" i="2"/>
  <c r="R105" i="2"/>
  <c r="X68" i="2"/>
  <c r="O65" i="2"/>
  <c r="S65" i="2" s="1"/>
  <c r="P65" i="2"/>
  <c r="R65" i="2" s="1"/>
  <c r="Q65" i="2"/>
  <c r="P47" i="2"/>
  <c r="R47" i="2"/>
  <c r="T47" i="2" s="1"/>
  <c r="O47" i="2"/>
  <c r="Q47" i="2"/>
  <c r="S47" i="2"/>
  <c r="Q156" i="2"/>
  <c r="X153" i="2"/>
  <c r="P152" i="2"/>
  <c r="R152" i="2" s="1"/>
  <c r="R147" i="2"/>
  <c r="T147" i="2" s="1"/>
  <c r="V147" i="2" s="1"/>
  <c r="Q146" i="2"/>
  <c r="Q141" i="2"/>
  <c r="X136" i="2"/>
  <c r="R127" i="2"/>
  <c r="T127" i="2" s="1"/>
  <c r="V127" i="2" s="1"/>
  <c r="O123" i="2"/>
  <c r="P123" i="2"/>
  <c r="R123" i="2" s="1"/>
  <c r="T123" i="2" s="1"/>
  <c r="Q123" i="2"/>
  <c r="S123" i="2"/>
  <c r="X115" i="2"/>
  <c r="S109" i="2"/>
  <c r="Q106" i="2"/>
  <c r="R106" i="2"/>
  <c r="T106" i="2" s="1"/>
  <c r="S106" i="2"/>
  <c r="R101" i="2"/>
  <c r="S88" i="2"/>
  <c r="O88" i="2"/>
  <c r="P88" i="2"/>
  <c r="R88" i="2" s="1"/>
  <c r="T88" i="2" s="1"/>
  <c r="Q88" i="2"/>
  <c r="S82" i="2"/>
  <c r="X78" i="2"/>
  <c r="U71" i="2"/>
  <c r="W71" i="2" s="1"/>
  <c r="AB71" i="2"/>
  <c r="AC71" i="2" s="1"/>
  <c r="S143" i="2"/>
  <c r="O143" i="2"/>
  <c r="T143" i="2" s="1"/>
  <c r="V143" i="2" s="1"/>
  <c r="R142" i="2"/>
  <c r="X140" i="2"/>
  <c r="R138" i="2"/>
  <c r="T138" i="2" s="1"/>
  <c r="V138" i="2" s="1"/>
  <c r="O135" i="2"/>
  <c r="S135" i="2" s="1"/>
  <c r="X123" i="2"/>
  <c r="S117" i="2"/>
  <c r="Q114" i="2"/>
  <c r="R114" i="2"/>
  <c r="T114" i="2" s="1"/>
  <c r="R109" i="2"/>
  <c r="T109" i="2" s="1"/>
  <c r="V109" i="2" s="1"/>
  <c r="V108" i="2"/>
  <c r="AB135" i="1"/>
  <c r="AC135" i="1" s="1"/>
  <c r="U135" i="1"/>
  <c r="W135" i="1" s="1"/>
  <c r="X90" i="2"/>
  <c r="R83" i="2"/>
  <c r="O77" i="2"/>
  <c r="P77" i="2"/>
  <c r="R77" i="2" s="1"/>
  <c r="X62" i="2"/>
  <c r="Q44" i="2"/>
  <c r="R44" i="2" s="1"/>
  <c r="T44" i="2" s="1"/>
  <c r="O44" i="2"/>
  <c r="P44" i="2"/>
  <c r="P30" i="2"/>
  <c r="R30" i="2" s="1"/>
  <c r="Q30" i="2"/>
  <c r="U146" i="1"/>
  <c r="W146" i="1" s="1"/>
  <c r="AB146" i="1"/>
  <c r="AC146" i="1" s="1"/>
  <c r="O127" i="2"/>
  <c r="R126" i="2"/>
  <c r="O119" i="2"/>
  <c r="R118" i="2"/>
  <c r="O111" i="2"/>
  <c r="R110" i="2"/>
  <c r="O103" i="2"/>
  <c r="P102" i="2"/>
  <c r="R102" i="2" s="1"/>
  <c r="O93" i="2"/>
  <c r="O89" i="2"/>
  <c r="S89" i="2" s="1"/>
  <c r="P89" i="2"/>
  <c r="R89" i="2" s="1"/>
  <c r="R87" i="2"/>
  <c r="X84" i="2"/>
  <c r="O81" i="2"/>
  <c r="S81" i="2" s="1"/>
  <c r="P81" i="2"/>
  <c r="R81" i="2" s="1"/>
  <c r="V79" i="2"/>
  <c r="X74" i="2"/>
  <c r="P70" i="2"/>
  <c r="R70" i="2" s="1"/>
  <c r="T70" i="2" s="1"/>
  <c r="V64" i="2"/>
  <c r="R57" i="2"/>
  <c r="T57" i="2" s="1"/>
  <c r="V57" i="2" s="1"/>
  <c r="O57" i="2"/>
  <c r="P57" i="2"/>
  <c r="R56" i="2"/>
  <c r="P45" i="2"/>
  <c r="R45" i="2"/>
  <c r="T45" i="2" s="1"/>
  <c r="V45" i="2" s="1"/>
  <c r="O45" i="2"/>
  <c r="S45" i="2" s="1"/>
  <c r="R32" i="2"/>
  <c r="T32" i="2" s="1"/>
  <c r="V32" i="2" s="1"/>
  <c r="X23" i="2"/>
  <c r="Q11" i="2"/>
  <c r="R11" i="2"/>
  <c r="O11" i="2"/>
  <c r="S11" i="2" s="1"/>
  <c r="X166" i="1"/>
  <c r="Q95" i="2"/>
  <c r="O85" i="2"/>
  <c r="P85" i="2"/>
  <c r="R85" i="2" s="1"/>
  <c r="S85" i="2"/>
  <c r="P74" i="2"/>
  <c r="R74" i="2" s="1"/>
  <c r="S64" i="2"/>
  <c r="O61" i="2"/>
  <c r="S61" i="2" s="1"/>
  <c r="P61" i="2"/>
  <c r="R61" i="2" s="1"/>
  <c r="T61" i="2" s="1"/>
  <c r="V61" i="2" s="1"/>
  <c r="AB59" i="2"/>
  <c r="AC59" i="2" s="1"/>
  <c r="U59" i="2"/>
  <c r="W59" i="2" s="1"/>
  <c r="V48" i="2"/>
  <c r="Q27" i="2"/>
  <c r="R27" i="2"/>
  <c r="O27" i="2"/>
  <c r="P27" i="2"/>
  <c r="S27" i="2"/>
  <c r="X101" i="2"/>
  <c r="S97" i="2"/>
  <c r="O97" i="2"/>
  <c r="R96" i="2"/>
  <c r="X94" i="2"/>
  <c r="P91" i="2"/>
  <c r="R91" i="2" s="1"/>
  <c r="P90" i="2"/>
  <c r="R90" i="2" s="1"/>
  <c r="X83" i="2"/>
  <c r="X82" i="2"/>
  <c r="P78" i="2"/>
  <c r="R76" i="2"/>
  <c r="O76" i="2"/>
  <c r="S76" i="2" s="1"/>
  <c r="X72" i="2"/>
  <c r="O69" i="2"/>
  <c r="S69" i="2" s="1"/>
  <c r="P69" i="2"/>
  <c r="R69" i="2" s="1"/>
  <c r="T69" i="2" s="1"/>
  <c r="V69" i="2" s="1"/>
  <c r="X53" i="2"/>
  <c r="P40" i="2"/>
  <c r="R40" i="2" s="1"/>
  <c r="T40" i="2" s="1"/>
  <c r="Q40" i="2"/>
  <c r="P22" i="2"/>
  <c r="R22" i="2" s="1"/>
  <c r="Q22" i="2"/>
  <c r="P13" i="2"/>
  <c r="R13" i="2" s="1"/>
  <c r="O13" i="2"/>
  <c r="X12" i="2"/>
  <c r="S8" i="2"/>
  <c r="T8" i="2"/>
  <c r="V8" i="2" s="1"/>
  <c r="S119" i="2"/>
  <c r="S111" i="2"/>
  <c r="S103" i="2"/>
  <c r="P98" i="2"/>
  <c r="R98" i="2" s="1"/>
  <c r="R93" i="2"/>
  <c r="T93" i="2" s="1"/>
  <c r="V93" i="2" s="1"/>
  <c r="Q92" i="2"/>
  <c r="X87" i="2"/>
  <c r="X86" i="2"/>
  <c r="O80" i="2"/>
  <c r="R80" i="2"/>
  <c r="T80" i="2" s="1"/>
  <c r="V80" i="2" s="1"/>
  <c r="S80" i="2"/>
  <c r="R75" i="2"/>
  <c r="T75" i="2" s="1"/>
  <c r="V75" i="2" s="1"/>
  <c r="R67" i="2"/>
  <c r="Q60" i="2"/>
  <c r="R60" i="2" s="1"/>
  <c r="O60" i="2"/>
  <c r="S60" i="2" s="1"/>
  <c r="X55" i="2"/>
  <c r="X54" i="2"/>
  <c r="X52" i="2"/>
  <c r="X47" i="2"/>
  <c r="Q17" i="2"/>
  <c r="X5" i="2"/>
  <c r="U164" i="1"/>
  <c r="W164" i="1" s="1"/>
  <c r="AB164" i="1"/>
  <c r="AC164" i="1" s="1"/>
  <c r="U148" i="1"/>
  <c r="W148" i="1" s="1"/>
  <c r="AB148" i="1"/>
  <c r="AC148" i="1" s="1"/>
  <c r="R100" i="2"/>
  <c r="T100" i="2" s="1"/>
  <c r="V100" i="2" s="1"/>
  <c r="Q77" i="2"/>
  <c r="O73" i="2"/>
  <c r="S73" i="2" s="1"/>
  <c r="P73" i="2"/>
  <c r="R73" i="2" s="1"/>
  <c r="V71" i="2"/>
  <c r="Q68" i="2"/>
  <c r="O68" i="2"/>
  <c r="X63" i="2"/>
  <c r="V59" i="2"/>
  <c r="O3" i="2"/>
  <c r="Q3" i="2"/>
  <c r="R3" i="2"/>
  <c r="T3" i="2" s="1"/>
  <c r="P3" i="2"/>
  <c r="O171" i="1"/>
  <c r="Q171" i="1"/>
  <c r="V171" i="1" s="1"/>
  <c r="R171" i="1"/>
  <c r="T171" i="1" s="1"/>
  <c r="P171" i="1"/>
  <c r="S171" i="1"/>
  <c r="U171" i="1"/>
  <c r="W171" i="1" s="1"/>
  <c r="Q86" i="2"/>
  <c r="Q78" i="2"/>
  <c r="Q70" i="2"/>
  <c r="X65" i="2"/>
  <c r="Q62" i="2"/>
  <c r="X57" i="2"/>
  <c r="Q52" i="2"/>
  <c r="X49" i="2"/>
  <c r="S40" i="2"/>
  <c r="X37" i="2"/>
  <c r="Q37" i="2"/>
  <c r="P35" i="2"/>
  <c r="Q20" i="2"/>
  <c r="O20" i="2"/>
  <c r="X15" i="2"/>
  <c r="X6" i="2"/>
  <c r="U172" i="1"/>
  <c r="W172" i="1" s="1"/>
  <c r="X164" i="1"/>
  <c r="S156" i="1"/>
  <c r="T156" i="1"/>
  <c r="V156" i="1" s="1"/>
  <c r="P62" i="2"/>
  <c r="R62" i="2" s="1"/>
  <c r="T62" i="2" s="1"/>
  <c r="S48" i="2"/>
  <c r="P46" i="2"/>
  <c r="R46" i="2" s="1"/>
  <c r="T46" i="2" s="1"/>
  <c r="V46" i="2" s="1"/>
  <c r="X39" i="2"/>
  <c r="X36" i="2"/>
  <c r="R33" i="2"/>
  <c r="O33" i="2"/>
  <c r="S33" i="2" s="1"/>
  <c r="P33" i="2"/>
  <c r="X30" i="2"/>
  <c r="X21" i="2"/>
  <c r="R9" i="2"/>
  <c r="O9" i="2"/>
  <c r="P9" i="2"/>
  <c r="P173" i="1"/>
  <c r="Q173" i="1"/>
  <c r="V173" i="1" s="1"/>
  <c r="S173" i="1"/>
  <c r="Q168" i="1"/>
  <c r="P155" i="1"/>
  <c r="R155" i="1"/>
  <c r="O155" i="1"/>
  <c r="Q155" i="1"/>
  <c r="S155" i="1"/>
  <c r="X141" i="1"/>
  <c r="P125" i="1"/>
  <c r="Q125" i="1"/>
  <c r="T119" i="1"/>
  <c r="V119" i="1" s="1"/>
  <c r="S119" i="1"/>
  <c r="P37" i="2"/>
  <c r="Q35" i="2"/>
  <c r="R35" i="2" s="1"/>
  <c r="Q28" i="2"/>
  <c r="O28" i="2"/>
  <c r="O17" i="2"/>
  <c r="P17" i="2"/>
  <c r="R17" i="2" s="1"/>
  <c r="P5" i="2"/>
  <c r="R5" i="2" s="1"/>
  <c r="Q5" i="2"/>
  <c r="Z175" i="1"/>
  <c r="AA173" i="1" s="1"/>
  <c r="X174" i="1"/>
  <c r="U162" i="1"/>
  <c r="W162" i="1" s="1"/>
  <c r="AB162" i="1"/>
  <c r="AC162" i="1" s="1"/>
  <c r="X159" i="1"/>
  <c r="X160" i="1"/>
  <c r="R159" i="1"/>
  <c r="X127" i="1"/>
  <c r="X128" i="1"/>
  <c r="P49" i="2"/>
  <c r="R49" i="2" s="1"/>
  <c r="X29" i="2"/>
  <c r="P21" i="2"/>
  <c r="R21" i="2" s="1"/>
  <c r="Q19" i="2"/>
  <c r="R19" i="2"/>
  <c r="R16" i="2"/>
  <c r="X14" i="2"/>
  <c r="Q172" i="1"/>
  <c r="V172" i="1" s="1"/>
  <c r="S172" i="1"/>
  <c r="O172" i="1"/>
  <c r="S167" i="1"/>
  <c r="S149" i="1"/>
  <c r="O137" i="1"/>
  <c r="Q137" i="1"/>
  <c r="P137" i="1"/>
  <c r="O129" i="1"/>
  <c r="Q129" i="1"/>
  <c r="P129" i="1"/>
  <c r="R129" i="1"/>
  <c r="P66" i="2"/>
  <c r="R66" i="2" s="1"/>
  <c r="Q63" i="2"/>
  <c r="P58" i="2"/>
  <c r="R58" i="2" s="1"/>
  <c r="T58" i="2" s="1"/>
  <c r="V58" i="2" s="1"/>
  <c r="Q55" i="2"/>
  <c r="Q54" i="2"/>
  <c r="R53" i="2"/>
  <c r="T53" i="2" s="1"/>
  <c r="P52" i="2"/>
  <c r="P51" i="2"/>
  <c r="R51" i="2" s="1"/>
  <c r="T51" i="2" s="1"/>
  <c r="V51" i="2" s="1"/>
  <c r="X45" i="2"/>
  <c r="X43" i="2"/>
  <c r="R43" i="2"/>
  <c r="O41" i="2"/>
  <c r="P41" i="2"/>
  <c r="R41" i="2" s="1"/>
  <c r="T41" i="2" s="1"/>
  <c r="V41" i="2" s="1"/>
  <c r="X38" i="2"/>
  <c r="X31" i="2"/>
  <c r="X28" i="2"/>
  <c r="O25" i="2"/>
  <c r="P25" i="2"/>
  <c r="R25" i="2" s="1"/>
  <c r="T25" i="2" s="1"/>
  <c r="V25" i="2" s="1"/>
  <c r="Q24" i="2"/>
  <c r="X19" i="2"/>
  <c r="P14" i="2"/>
  <c r="Q14" i="2"/>
  <c r="Q4" i="2"/>
  <c r="O4" i="2"/>
  <c r="U173" i="1"/>
  <c r="W173" i="1" s="1"/>
  <c r="X167" i="1"/>
  <c r="X168" i="1"/>
  <c r="P150" i="1"/>
  <c r="X135" i="1"/>
  <c r="T113" i="1"/>
  <c r="V113" i="1" s="1"/>
  <c r="S113" i="1"/>
  <c r="Q53" i="2"/>
  <c r="O52" i="2"/>
  <c r="P38" i="2"/>
  <c r="Q38" i="2"/>
  <c r="X22" i="2"/>
  <c r="P20" i="2"/>
  <c r="Q12" i="2"/>
  <c r="O12" i="2"/>
  <c r="X7" i="2"/>
  <c r="X175" i="1"/>
  <c r="Z176" i="1"/>
  <c r="AA174" i="1" s="1"/>
  <c r="X173" i="1"/>
  <c r="Y174" i="1"/>
  <c r="R173" i="1"/>
  <c r="T173" i="1" s="1"/>
  <c r="P170" i="1"/>
  <c r="R170" i="1" s="1"/>
  <c r="S166" i="1"/>
  <c r="R154" i="1"/>
  <c r="V148" i="1"/>
  <c r="X41" i="2"/>
  <c r="X33" i="2"/>
  <c r="X25" i="2"/>
  <c r="P177" i="1"/>
  <c r="Q174" i="1"/>
  <c r="V174" i="1" s="1"/>
  <c r="Z171" i="1"/>
  <c r="AA169" i="1" s="1"/>
  <c r="P169" i="1"/>
  <c r="R169" i="1" s="1"/>
  <c r="T169" i="1" s="1"/>
  <c r="V169" i="1" s="1"/>
  <c r="V167" i="1"/>
  <c r="Q166" i="1"/>
  <c r="P163" i="1"/>
  <c r="R163" i="1" s="1"/>
  <c r="Q157" i="1"/>
  <c r="Q153" i="1"/>
  <c r="Q152" i="1"/>
  <c r="X147" i="1"/>
  <c r="P145" i="1"/>
  <c r="R145" i="1"/>
  <c r="T145" i="1" s="1"/>
  <c r="P6" i="2"/>
  <c r="R6" i="2" s="1"/>
  <c r="T6" i="2" s="1"/>
  <c r="V6" i="2" s="1"/>
  <c r="O177" i="1"/>
  <c r="P174" i="1"/>
  <c r="O169" i="1"/>
  <c r="P166" i="1"/>
  <c r="R166" i="1" s="1"/>
  <c r="T166" i="1" s="1"/>
  <c r="X151" i="1"/>
  <c r="S151" i="1"/>
  <c r="R149" i="1"/>
  <c r="T149" i="1" s="1"/>
  <c r="V149" i="1" s="1"/>
  <c r="X144" i="1"/>
  <c r="O142" i="1"/>
  <c r="P142" i="1"/>
  <c r="Q142" i="1"/>
  <c r="X139" i="1"/>
  <c r="Q127" i="1"/>
  <c r="P127" i="1"/>
  <c r="X114" i="1"/>
  <c r="X155" i="1"/>
  <c r="P153" i="1"/>
  <c r="R153" i="1"/>
  <c r="V151" i="1"/>
  <c r="O150" i="1"/>
  <c r="S150" i="1" s="1"/>
  <c r="AB150" i="1" s="1"/>
  <c r="AC150" i="1" s="1"/>
  <c r="Q150" i="1"/>
  <c r="R150" i="1" s="1"/>
  <c r="T150" i="1" s="1"/>
  <c r="O144" i="1"/>
  <c r="Q144" i="1"/>
  <c r="P131" i="1"/>
  <c r="R131" i="1" s="1"/>
  <c r="T131" i="1" s="1"/>
  <c r="Q131" i="1"/>
  <c r="O131" i="1"/>
  <c r="Q50" i="2"/>
  <c r="Q42" i="2"/>
  <c r="R39" i="2"/>
  <c r="T39" i="2" s="1"/>
  <c r="V39" i="2" s="1"/>
  <c r="Q34" i="2"/>
  <c r="R31" i="2"/>
  <c r="Q26" i="2"/>
  <c r="R23" i="2"/>
  <c r="T23" i="2" s="1"/>
  <c r="V23" i="2" s="1"/>
  <c r="Q18" i="2"/>
  <c r="R15" i="2"/>
  <c r="Q10" i="2"/>
  <c r="R7" i="2"/>
  <c r="T7" i="2" s="1"/>
  <c r="V7" i="2" s="1"/>
  <c r="Q2" i="2"/>
  <c r="R2" i="2" s="1"/>
  <c r="P147" i="1"/>
  <c r="R147" i="1" s="1"/>
  <c r="T147" i="1" s="1"/>
  <c r="V147" i="1" s="1"/>
  <c r="R141" i="1"/>
  <c r="T141" i="1" s="1"/>
  <c r="V141" i="1" s="1"/>
  <c r="P141" i="1"/>
  <c r="R140" i="1"/>
  <c r="X138" i="1"/>
  <c r="X124" i="1"/>
  <c r="U102" i="1"/>
  <c r="W102" i="1" s="1"/>
  <c r="AB102" i="1"/>
  <c r="AC102" i="1" s="1"/>
  <c r="O158" i="1"/>
  <c r="Q158" i="1"/>
  <c r="R158" i="1" s="1"/>
  <c r="Q145" i="1"/>
  <c r="X140" i="1"/>
  <c r="P130" i="1"/>
  <c r="R130" i="1" s="1"/>
  <c r="X119" i="1"/>
  <c r="P109" i="1"/>
  <c r="R109" i="1" s="1"/>
  <c r="T109" i="1" s="1"/>
  <c r="Q109" i="1"/>
  <c r="O109" i="1"/>
  <c r="U94" i="1"/>
  <c r="W94" i="1" s="1"/>
  <c r="AB94" i="1"/>
  <c r="AC94" i="1" s="1"/>
  <c r="R165" i="1"/>
  <c r="T165" i="1" s="1"/>
  <c r="V165" i="1" s="1"/>
  <c r="Q160" i="1"/>
  <c r="X153" i="1"/>
  <c r="O145" i="1"/>
  <c r="R143" i="1"/>
  <c r="S138" i="1"/>
  <c r="AB138" i="1" s="1"/>
  <c r="AC138" i="1" s="1"/>
  <c r="P138" i="1"/>
  <c r="R138" i="1" s="1"/>
  <c r="T138" i="1" s="1"/>
  <c r="V138" i="1" s="1"/>
  <c r="V135" i="1"/>
  <c r="R132" i="1"/>
  <c r="X123" i="1"/>
  <c r="P117" i="1"/>
  <c r="R117" i="1" s="1"/>
  <c r="Q117" i="1"/>
  <c r="O100" i="1"/>
  <c r="S100" i="1" s="1"/>
  <c r="P100" i="1"/>
  <c r="R100" i="1" s="1"/>
  <c r="Q100" i="1"/>
  <c r="O126" i="1"/>
  <c r="S126" i="1" s="1"/>
  <c r="P126" i="1"/>
  <c r="R124" i="1"/>
  <c r="P123" i="1"/>
  <c r="O118" i="1"/>
  <c r="P118" i="1"/>
  <c r="Q118" i="1"/>
  <c r="R110" i="1"/>
  <c r="T110" i="1" s="1"/>
  <c r="V110" i="1" s="1"/>
  <c r="Q99" i="1"/>
  <c r="R99" i="1" s="1"/>
  <c r="O99" i="1"/>
  <c r="X142" i="1"/>
  <c r="O134" i="1"/>
  <c r="P134" i="1"/>
  <c r="R134" i="1" s="1"/>
  <c r="T134" i="1" s="1"/>
  <c r="V134" i="1" s="1"/>
  <c r="X131" i="1"/>
  <c r="X122" i="1"/>
  <c r="X120" i="1"/>
  <c r="Q120" i="1"/>
  <c r="X115" i="1"/>
  <c r="P115" i="1"/>
  <c r="R115" i="1" s="1"/>
  <c r="S110" i="1"/>
  <c r="R108" i="1"/>
  <c r="T82" i="1"/>
  <c r="T65" i="1"/>
  <c r="S65" i="1"/>
  <c r="Q136" i="1"/>
  <c r="R136" i="1"/>
  <c r="X134" i="1"/>
  <c r="O121" i="1"/>
  <c r="T121" i="1" s="1"/>
  <c r="V121" i="1" s="1"/>
  <c r="S121" i="1"/>
  <c r="O117" i="1"/>
  <c r="S117" i="1" s="1"/>
  <c r="P105" i="1"/>
  <c r="R105" i="1" s="1"/>
  <c r="Q105" i="1"/>
  <c r="X102" i="1"/>
  <c r="X103" i="1"/>
  <c r="X89" i="1"/>
  <c r="P139" i="1"/>
  <c r="R139" i="1" s="1"/>
  <c r="Q139" i="1"/>
  <c r="P133" i="1"/>
  <c r="R133" i="1" s="1"/>
  <c r="X130" i="1"/>
  <c r="Q128" i="1"/>
  <c r="R128" i="1"/>
  <c r="R126" i="1"/>
  <c r="R125" i="1"/>
  <c r="O125" i="1"/>
  <c r="S125" i="1" s="1"/>
  <c r="S122" i="1"/>
  <c r="P122" i="1"/>
  <c r="R122" i="1" s="1"/>
  <c r="T122" i="1" s="1"/>
  <c r="V122" i="1" s="1"/>
  <c r="R116" i="1"/>
  <c r="O96" i="1"/>
  <c r="S96" i="1" s="1"/>
  <c r="P96" i="1"/>
  <c r="Q96" i="1"/>
  <c r="R96" i="1" s="1"/>
  <c r="X94" i="1"/>
  <c r="X95" i="1"/>
  <c r="X90" i="1"/>
  <c r="P114" i="1"/>
  <c r="R114" i="1" s="1"/>
  <c r="X105" i="1"/>
  <c r="V94" i="1"/>
  <c r="O92" i="1"/>
  <c r="P92" i="1"/>
  <c r="S92" i="1"/>
  <c r="X82" i="1"/>
  <c r="S81" i="1"/>
  <c r="S69" i="1"/>
  <c r="R62" i="1"/>
  <c r="T62" i="1" s="1"/>
  <c r="V62" i="1" s="1"/>
  <c r="P52" i="1"/>
  <c r="Q52" i="1"/>
  <c r="S30" i="1"/>
  <c r="T30" i="1"/>
  <c r="R111" i="1"/>
  <c r="R107" i="1"/>
  <c r="O107" i="1"/>
  <c r="S107" i="1" s="1"/>
  <c r="X85" i="1"/>
  <c r="X86" i="1"/>
  <c r="R85" i="1"/>
  <c r="O85" i="1"/>
  <c r="S85" i="1" s="1"/>
  <c r="AB85" i="1" s="1"/>
  <c r="AC85" i="1" s="1"/>
  <c r="P85" i="1"/>
  <c r="X81" i="1"/>
  <c r="O79" i="1"/>
  <c r="S79" i="1" s="1"/>
  <c r="AB79" i="1" s="1"/>
  <c r="AC79" i="1" s="1"/>
  <c r="P79" i="1"/>
  <c r="R79" i="1" s="1"/>
  <c r="Q79" i="1"/>
  <c r="X61" i="1"/>
  <c r="X62" i="1"/>
  <c r="X58" i="1"/>
  <c r="O112" i="1"/>
  <c r="S112" i="1" s="1"/>
  <c r="AB112" i="1" s="1"/>
  <c r="AC112" i="1" s="1"/>
  <c r="P112" i="1"/>
  <c r="R112" i="1" s="1"/>
  <c r="V102" i="1"/>
  <c r="P76" i="1"/>
  <c r="Q76" i="1"/>
  <c r="X68" i="1"/>
  <c r="Q123" i="1"/>
  <c r="Q115" i="1"/>
  <c r="O108" i="1"/>
  <c r="S108" i="1"/>
  <c r="X101" i="1"/>
  <c r="P101" i="1"/>
  <c r="R101" i="1" s="1"/>
  <c r="X99" i="1"/>
  <c r="P97" i="1"/>
  <c r="Q97" i="1"/>
  <c r="P84" i="1"/>
  <c r="Q84" i="1"/>
  <c r="X78" i="1"/>
  <c r="X77" i="1"/>
  <c r="AB57" i="1"/>
  <c r="AC57" i="1" s="1"/>
  <c r="U57" i="1"/>
  <c r="W57" i="1" s="1"/>
  <c r="X56" i="1"/>
  <c r="X55" i="1"/>
  <c r="O104" i="1"/>
  <c r="S104" i="1" s="1"/>
  <c r="P104" i="1"/>
  <c r="R104" i="1" s="1"/>
  <c r="X98" i="1"/>
  <c r="X93" i="1"/>
  <c r="R92" i="1"/>
  <c r="T92" i="1" s="1"/>
  <c r="V92" i="1" s="1"/>
  <c r="R89" i="1"/>
  <c r="T89" i="1" s="1"/>
  <c r="V89" i="1" s="1"/>
  <c r="O89" i="1"/>
  <c r="P89" i="1"/>
  <c r="X80" i="1"/>
  <c r="X52" i="1"/>
  <c r="R106" i="1"/>
  <c r="Q101" i="1"/>
  <c r="R98" i="1"/>
  <c r="Q93" i="1"/>
  <c r="P91" i="1"/>
  <c r="R91" i="1" s="1"/>
  <c r="R88" i="1"/>
  <c r="R87" i="1"/>
  <c r="Q80" i="1"/>
  <c r="X69" i="1"/>
  <c r="O63" i="1"/>
  <c r="P63" i="1"/>
  <c r="P61" i="1"/>
  <c r="R61" i="1" s="1"/>
  <c r="T61" i="1" s="1"/>
  <c r="Q61" i="1"/>
  <c r="O61" i="1"/>
  <c r="S61" i="1"/>
  <c r="AB61" i="1" s="1"/>
  <c r="AC61" i="1" s="1"/>
  <c r="P60" i="1"/>
  <c r="R60" i="1" s="1"/>
  <c r="T60" i="1" s="1"/>
  <c r="Q60" i="1"/>
  <c r="Q58" i="1"/>
  <c r="R58" i="1"/>
  <c r="T58" i="1" s="1"/>
  <c r="O58" i="1"/>
  <c r="P58" i="1"/>
  <c r="U54" i="1"/>
  <c r="W54" i="1" s="1"/>
  <c r="AB54" i="1"/>
  <c r="AC54" i="1" s="1"/>
  <c r="Q42" i="1"/>
  <c r="O42" i="1"/>
  <c r="P42" i="1"/>
  <c r="R42" i="1" s="1"/>
  <c r="R103" i="1"/>
  <c r="T103" i="1" s="1"/>
  <c r="V103" i="1" s="1"/>
  <c r="R95" i="1"/>
  <c r="S90" i="1"/>
  <c r="X83" i="1"/>
  <c r="V83" i="1"/>
  <c r="S82" i="1"/>
  <c r="V81" i="1"/>
  <c r="P75" i="1"/>
  <c r="R75" i="1" s="1"/>
  <c r="T75" i="1" s="1"/>
  <c r="V75" i="1" s="1"/>
  <c r="Q73" i="1"/>
  <c r="R73" i="1" s="1"/>
  <c r="X53" i="1"/>
  <c r="O51" i="1"/>
  <c r="P51" i="1"/>
  <c r="R51" i="1" s="1"/>
  <c r="T51" i="1" s="1"/>
  <c r="Q51" i="1"/>
  <c r="Q88" i="1"/>
  <c r="P86" i="1"/>
  <c r="R86" i="1" s="1"/>
  <c r="T86" i="1" s="1"/>
  <c r="V86" i="1" s="1"/>
  <c r="V70" i="1"/>
  <c r="P67" i="1"/>
  <c r="R67" i="1" s="1"/>
  <c r="S67" i="1"/>
  <c r="O67" i="1"/>
  <c r="AB49" i="1"/>
  <c r="AC49" i="1" s="1"/>
  <c r="U49" i="1"/>
  <c r="W49" i="1" s="1"/>
  <c r="X46" i="1"/>
  <c r="P31" i="1"/>
  <c r="Q31" i="1"/>
  <c r="V82" i="1"/>
  <c r="R77" i="1"/>
  <c r="Q74" i="1"/>
  <c r="O74" i="1"/>
  <c r="R71" i="1"/>
  <c r="T71" i="1" s="1"/>
  <c r="V71" i="1" s="1"/>
  <c r="O71" i="1"/>
  <c r="P71" i="1"/>
  <c r="X67" i="1"/>
  <c r="X66" i="1"/>
  <c r="X36" i="1"/>
  <c r="Q35" i="1"/>
  <c r="S35" i="1"/>
  <c r="AB35" i="1" s="1"/>
  <c r="AC35" i="1" s="1"/>
  <c r="O35" i="1"/>
  <c r="P35" i="1"/>
  <c r="R35" i="1" s="1"/>
  <c r="T35" i="1" s="1"/>
  <c r="O78" i="1"/>
  <c r="S78" i="1" s="1"/>
  <c r="AB78" i="1" s="1"/>
  <c r="AC78" i="1" s="1"/>
  <c r="R78" i="1"/>
  <c r="X76" i="1"/>
  <c r="X65" i="1"/>
  <c r="Q63" i="1"/>
  <c r="S68" i="1"/>
  <c r="O64" i="1"/>
  <c r="S64" i="1" s="1"/>
  <c r="Q64" i="1"/>
  <c r="R64" i="1" s="1"/>
  <c r="T64" i="1" s="1"/>
  <c r="P55" i="1"/>
  <c r="X35" i="1"/>
  <c r="O12" i="1"/>
  <c r="P12" i="1"/>
  <c r="R12" i="1" s="1"/>
  <c r="T12" i="1" s="1"/>
  <c r="Q12" i="1"/>
  <c r="R70" i="1"/>
  <c r="T70" i="1" s="1"/>
  <c r="Q66" i="1"/>
  <c r="X59" i="1"/>
  <c r="Q47" i="1"/>
  <c r="R47" i="1" s="1"/>
  <c r="O47" i="1"/>
  <c r="S46" i="1"/>
  <c r="Q41" i="1"/>
  <c r="P41" i="1"/>
  <c r="R41" i="1" s="1"/>
  <c r="O40" i="1"/>
  <c r="P40" i="1"/>
  <c r="R40" i="1" s="1"/>
  <c r="T40" i="1" s="1"/>
  <c r="Q40" i="1"/>
  <c r="X38" i="1"/>
  <c r="X39" i="1"/>
  <c r="X22" i="1"/>
  <c r="X23" i="1"/>
  <c r="R13" i="1"/>
  <c r="T13" i="1" s="1"/>
  <c r="R55" i="1"/>
  <c r="T55" i="1" s="1"/>
  <c r="V55" i="1" s="1"/>
  <c r="S55" i="1"/>
  <c r="AB55" i="1" s="1"/>
  <c r="AC55" i="1" s="1"/>
  <c r="T33" i="1"/>
  <c r="S33" i="1"/>
  <c r="X21" i="1"/>
  <c r="S18" i="1"/>
  <c r="P17" i="1"/>
  <c r="Q17" i="1"/>
  <c r="S2" i="1"/>
  <c r="Q72" i="1"/>
  <c r="Q50" i="1"/>
  <c r="R50" i="1" s="1"/>
  <c r="O50" i="1"/>
  <c r="T49" i="1"/>
  <c r="V49" i="1" s="1"/>
  <c r="X45" i="1"/>
  <c r="V65" i="1"/>
  <c r="V57" i="1"/>
  <c r="V33" i="1"/>
  <c r="V23" i="1"/>
  <c r="S60" i="1"/>
  <c r="O59" i="1"/>
  <c r="P59" i="1"/>
  <c r="R59" i="1" s="1"/>
  <c r="T59" i="1" s="1"/>
  <c r="V59" i="1" s="1"/>
  <c r="O56" i="1"/>
  <c r="P56" i="1"/>
  <c r="R56" i="1" s="1"/>
  <c r="T56" i="1" s="1"/>
  <c r="Q56" i="1"/>
  <c r="V54" i="1"/>
  <c r="P53" i="1"/>
  <c r="Q53" i="1"/>
  <c r="R53" i="1"/>
  <c r="T53" i="1" s="1"/>
  <c r="V39" i="1"/>
  <c r="Q19" i="1"/>
  <c r="R19" i="1"/>
  <c r="O19" i="1"/>
  <c r="S19" i="1" s="1"/>
  <c r="P19" i="1"/>
  <c r="S14" i="1"/>
  <c r="Q3" i="1"/>
  <c r="O3" i="1"/>
  <c r="P3" i="1"/>
  <c r="R3" i="1" s="1"/>
  <c r="X47" i="1"/>
  <c r="S44" i="1"/>
  <c r="X43" i="1"/>
  <c r="X37" i="1"/>
  <c r="P29" i="1"/>
  <c r="Q27" i="1"/>
  <c r="R27" i="1" s="1"/>
  <c r="T27" i="1" s="1"/>
  <c r="O27" i="1"/>
  <c r="S27" i="1" s="1"/>
  <c r="O24" i="1"/>
  <c r="P24" i="1"/>
  <c r="R24" i="1" s="1"/>
  <c r="X13" i="1"/>
  <c r="Q13" i="1"/>
  <c r="P9" i="1"/>
  <c r="R9" i="1" s="1"/>
  <c r="V7" i="1"/>
  <c r="P45" i="1"/>
  <c r="R45" i="1" s="1"/>
  <c r="Q45" i="1"/>
  <c r="X30" i="1"/>
  <c r="V30" i="1"/>
  <c r="X28" i="1"/>
  <c r="O20" i="1"/>
  <c r="P20" i="1"/>
  <c r="R20" i="1" s="1"/>
  <c r="T20" i="1" s="1"/>
  <c r="V20" i="1" s="1"/>
  <c r="O16" i="1"/>
  <c r="P16" i="1"/>
  <c r="R16" i="1" s="1"/>
  <c r="R8" i="1"/>
  <c r="T8" i="1" s="1"/>
  <c r="V8" i="1" s="1"/>
  <c r="O8" i="1"/>
  <c r="S8" i="1" s="1"/>
  <c r="P8" i="1"/>
  <c r="O4" i="1"/>
  <c r="P4" i="1"/>
  <c r="S4" i="1"/>
  <c r="AB4" i="1" s="1"/>
  <c r="AC4" i="1" s="1"/>
  <c r="Q48" i="1"/>
  <c r="Q44" i="1"/>
  <c r="X41" i="1"/>
  <c r="R38" i="1"/>
  <c r="P28" i="1"/>
  <c r="R28" i="1" s="1"/>
  <c r="T28" i="1" s="1"/>
  <c r="V28" i="1" s="1"/>
  <c r="S28" i="1"/>
  <c r="X14" i="1"/>
  <c r="Q11" i="1"/>
  <c r="R11" i="1" s="1"/>
  <c r="O11" i="1"/>
  <c r="X6" i="1"/>
  <c r="P48" i="1"/>
  <c r="P44" i="1"/>
  <c r="R44" i="1" s="1"/>
  <c r="T44" i="1" s="1"/>
  <c r="Q43" i="1"/>
  <c r="O32" i="1"/>
  <c r="P32" i="1"/>
  <c r="R32" i="1" s="1"/>
  <c r="T32" i="1" s="1"/>
  <c r="V32" i="1" s="1"/>
  <c r="X26" i="1"/>
  <c r="AB22" i="1"/>
  <c r="AC22" i="1" s="1"/>
  <c r="V2" i="1"/>
  <c r="V46" i="1"/>
  <c r="O44" i="1"/>
  <c r="P43" i="1"/>
  <c r="R43" i="1" s="1"/>
  <c r="P36" i="1"/>
  <c r="R36" i="1" s="1"/>
  <c r="T36" i="1" s="1"/>
  <c r="V36" i="1" s="1"/>
  <c r="Q34" i="1"/>
  <c r="X29" i="1"/>
  <c r="P27" i="1"/>
  <c r="P25" i="1"/>
  <c r="R25" i="1" s="1"/>
  <c r="Q25" i="1"/>
  <c r="Q24" i="1"/>
  <c r="X7" i="1"/>
  <c r="X5" i="1"/>
  <c r="Q5" i="1"/>
  <c r="R4" i="1"/>
  <c r="T4" i="1" s="1"/>
  <c r="V4" i="1" s="1"/>
  <c r="X3" i="1"/>
  <c r="S39" i="1"/>
  <c r="Q37" i="1"/>
  <c r="Q29" i="1"/>
  <c r="R26" i="1"/>
  <c r="T26" i="1" s="1"/>
  <c r="V26" i="1" s="1"/>
  <c r="S23" i="1"/>
  <c r="Q21" i="1"/>
  <c r="R18" i="1"/>
  <c r="T18" i="1" s="1"/>
  <c r="V18" i="1" s="1"/>
  <c r="X16" i="1"/>
  <c r="R10" i="1"/>
  <c r="X8" i="1"/>
  <c r="S7" i="1"/>
  <c r="R39" i="1"/>
  <c r="T39" i="1" s="1"/>
  <c r="R31" i="1"/>
  <c r="T31" i="1" s="1"/>
  <c r="R23" i="1"/>
  <c r="T23" i="1" s="1"/>
  <c r="R15" i="1"/>
  <c r="T15" i="1" s="1"/>
  <c r="V15" i="1" s="1"/>
  <c r="Q6" i="1"/>
  <c r="U151" i="3" l="1"/>
  <c r="W151" i="3" s="1"/>
  <c r="Y151" i="3" s="1"/>
  <c r="U49" i="3"/>
  <c r="W49" i="3" s="1"/>
  <c r="Y49" i="3" s="1"/>
  <c r="U128" i="2"/>
  <c r="W128" i="2" s="1"/>
  <c r="X11" i="2"/>
  <c r="Y45" i="2" s="1"/>
  <c r="T3" i="1"/>
  <c r="V3" i="1" s="1"/>
  <c r="S3" i="1"/>
  <c r="T42" i="1"/>
  <c r="S42" i="1"/>
  <c r="AB27" i="1"/>
  <c r="AC27" i="1" s="1"/>
  <c r="U27" i="1"/>
  <c r="W27" i="1" s="1"/>
  <c r="T47" i="1"/>
  <c r="S47" i="1"/>
  <c r="T16" i="1"/>
  <c r="V16" i="1" s="1"/>
  <c r="S16" i="1"/>
  <c r="T45" i="1"/>
  <c r="V45" i="1" s="1"/>
  <c r="S45" i="1"/>
  <c r="T50" i="1"/>
  <c r="S50" i="1"/>
  <c r="S40" i="1"/>
  <c r="T11" i="1"/>
  <c r="S11" i="1"/>
  <c r="S20" i="1"/>
  <c r="AB19" i="1"/>
  <c r="AC19" i="1" s="1"/>
  <c r="U19" i="1"/>
  <c r="W19" i="1" s="1"/>
  <c r="AB96" i="1"/>
  <c r="AC96" i="1" s="1"/>
  <c r="U96" i="1"/>
  <c r="W96" i="1" s="1"/>
  <c r="AB8" i="1"/>
  <c r="AC8" i="1" s="1"/>
  <c r="U8" i="1"/>
  <c r="W8" i="1" s="1"/>
  <c r="AB64" i="1"/>
  <c r="AC64" i="1" s="1"/>
  <c r="U64" i="1"/>
  <c r="W64" i="1" s="1"/>
  <c r="S43" i="1"/>
  <c r="T43" i="1"/>
  <c r="T24" i="1"/>
  <c r="V24" i="1" s="1"/>
  <c r="S24" i="1"/>
  <c r="S12" i="1"/>
  <c r="T73" i="1"/>
  <c r="S73" i="1"/>
  <c r="AB100" i="1"/>
  <c r="AC100" i="1" s="1"/>
  <c r="U100" i="1"/>
  <c r="W100" i="1" s="1"/>
  <c r="T2" i="2"/>
  <c r="S2" i="2"/>
  <c r="T129" i="1"/>
  <c r="V129" i="1" s="1"/>
  <c r="S129" i="1"/>
  <c r="T21" i="2"/>
  <c r="V21" i="2" s="1"/>
  <c r="S21" i="2"/>
  <c r="T9" i="2"/>
  <c r="V9" i="2" s="1"/>
  <c r="S9" i="2"/>
  <c r="U60" i="2"/>
  <c r="W60" i="2" s="1"/>
  <c r="AB60" i="2"/>
  <c r="AC60" i="2" s="1"/>
  <c r="AB81" i="2"/>
  <c r="AC81" i="2" s="1"/>
  <c r="U81" i="2"/>
  <c r="W81" i="2" s="1"/>
  <c r="U109" i="2"/>
  <c r="W109" i="2" s="1"/>
  <c r="AB109" i="2"/>
  <c r="AC109" i="2" s="1"/>
  <c r="AB72" i="2"/>
  <c r="AC72" i="2" s="1"/>
  <c r="U72" i="2"/>
  <c r="W72" i="2" s="1"/>
  <c r="R37" i="1"/>
  <c r="S36" i="1"/>
  <c r="U4" i="1"/>
  <c r="W4" i="1" s="1"/>
  <c r="R48" i="1"/>
  <c r="V53" i="1"/>
  <c r="S59" i="1"/>
  <c r="R21" i="1"/>
  <c r="V35" i="1"/>
  <c r="R74" i="1"/>
  <c r="AB108" i="1"/>
  <c r="AC108" i="1" s="1"/>
  <c r="U108" i="1"/>
  <c r="W108" i="1" s="1"/>
  <c r="AB107" i="1"/>
  <c r="AC107" i="1" s="1"/>
  <c r="U107" i="1"/>
  <c r="W107" i="1" s="1"/>
  <c r="S109" i="1"/>
  <c r="R157" i="1"/>
  <c r="R52" i="2"/>
  <c r="T52" i="2" s="1"/>
  <c r="U48" i="2"/>
  <c r="W48" i="2" s="1"/>
  <c r="AB48" i="2"/>
  <c r="AC48" i="2" s="1"/>
  <c r="AB73" i="2"/>
  <c r="AC73" i="2" s="1"/>
  <c r="U73" i="2"/>
  <c r="W73" i="2" s="1"/>
  <c r="T60" i="2"/>
  <c r="S57" i="2"/>
  <c r="T77" i="2"/>
  <c r="S77" i="2"/>
  <c r="R29" i="2"/>
  <c r="T29" i="2" s="1"/>
  <c r="AB6" i="3"/>
  <c r="AC6" i="3" s="1"/>
  <c r="U6" i="3"/>
  <c r="W6" i="3" s="1"/>
  <c r="T146" i="3"/>
  <c r="S146" i="3"/>
  <c r="T104" i="3"/>
  <c r="S104" i="3"/>
  <c r="T42" i="3"/>
  <c r="V42" i="3" s="1"/>
  <c r="S42" i="3"/>
  <c r="U68" i="1"/>
  <c r="W68" i="1" s="1"/>
  <c r="AB68" i="1"/>
  <c r="AC68" i="1" s="1"/>
  <c r="V11" i="1"/>
  <c r="T38" i="1"/>
  <c r="V38" i="1" s="1"/>
  <c r="S38" i="1"/>
  <c r="T9" i="1"/>
  <c r="V9" i="1" s="1"/>
  <c r="S9" i="1"/>
  <c r="T19" i="1"/>
  <c r="AB60" i="1"/>
  <c r="AC60" i="1" s="1"/>
  <c r="U60" i="1"/>
  <c r="W60" i="1" s="1"/>
  <c r="R72" i="1"/>
  <c r="V40" i="1"/>
  <c r="R66" i="1"/>
  <c r="S26" i="1"/>
  <c r="T77" i="1"/>
  <c r="V77" i="1" s="1"/>
  <c r="S77" i="1"/>
  <c r="V51" i="1"/>
  <c r="S62" i="1"/>
  <c r="S58" i="1"/>
  <c r="U61" i="1"/>
  <c r="W61" i="1" s="1"/>
  <c r="U78" i="1"/>
  <c r="W78" i="1" s="1"/>
  <c r="U85" i="1"/>
  <c r="W85" i="1" s="1"/>
  <c r="AB121" i="1"/>
  <c r="AC121" i="1" s="1"/>
  <c r="U121" i="1"/>
  <c r="W121" i="1" s="1"/>
  <c r="T117" i="1"/>
  <c r="V117" i="1" s="1"/>
  <c r="R20" i="2"/>
  <c r="T20" i="2" s="1"/>
  <c r="T49" i="2"/>
  <c r="V49" i="2" s="1"/>
  <c r="S49" i="2"/>
  <c r="R168" i="1"/>
  <c r="V52" i="2"/>
  <c r="S3" i="2"/>
  <c r="AB69" i="2"/>
  <c r="AC69" i="2" s="1"/>
  <c r="U69" i="2"/>
  <c r="W69" i="2" s="1"/>
  <c r="Y69" i="2" s="1"/>
  <c r="T93" i="3"/>
  <c r="V93" i="3" s="1"/>
  <c r="S93" i="3"/>
  <c r="R130" i="3"/>
  <c r="AB65" i="1"/>
  <c r="AC65" i="1" s="1"/>
  <c r="U65" i="1"/>
  <c r="W65" i="1" s="1"/>
  <c r="R6" i="1"/>
  <c r="U23" i="1"/>
  <c r="W23" i="1" s="1"/>
  <c r="AB23" i="1"/>
  <c r="AC23" i="1" s="1"/>
  <c r="X11" i="1"/>
  <c r="V13" i="1"/>
  <c r="V19" i="1"/>
  <c r="AB2" i="1"/>
  <c r="AC2" i="1" s="1"/>
  <c r="U2" i="1"/>
  <c r="W2" i="1" s="1"/>
  <c r="AB33" i="1"/>
  <c r="AC33" i="1" s="1"/>
  <c r="U33" i="1"/>
  <c r="W33" i="1" s="1"/>
  <c r="V47" i="1"/>
  <c r="S53" i="1"/>
  <c r="T78" i="1"/>
  <c r="V78" i="1" s="1"/>
  <c r="S86" i="1"/>
  <c r="V61" i="1"/>
  <c r="R80" i="1"/>
  <c r="S103" i="1"/>
  <c r="S89" i="1"/>
  <c r="T104" i="1"/>
  <c r="V104" i="1" s="1"/>
  <c r="S70" i="1"/>
  <c r="T111" i="1"/>
  <c r="V111" i="1" s="1"/>
  <c r="S111" i="1"/>
  <c r="AB81" i="1"/>
  <c r="AC81" i="1" s="1"/>
  <c r="U81" i="1"/>
  <c r="W81" i="1" s="1"/>
  <c r="AB122" i="1"/>
  <c r="AC122" i="1" s="1"/>
  <c r="U122" i="1"/>
  <c r="W122" i="1" s="1"/>
  <c r="T133" i="1"/>
  <c r="V133" i="1" s="1"/>
  <c r="S133" i="1"/>
  <c r="T99" i="1"/>
  <c r="V99" i="1" s="1"/>
  <c r="S99" i="1"/>
  <c r="U150" i="1"/>
  <c r="W150" i="1" s="1"/>
  <c r="T158" i="1"/>
  <c r="S158" i="1"/>
  <c r="S140" i="1"/>
  <c r="T140" i="1"/>
  <c r="V140" i="1" s="1"/>
  <c r="S20" i="2"/>
  <c r="T13" i="2"/>
  <c r="V13" i="2" s="1"/>
  <c r="S13" i="2"/>
  <c r="T30" i="2"/>
  <c r="S30" i="2"/>
  <c r="T83" i="2"/>
  <c r="V83" i="2" s="1"/>
  <c r="S83" i="2"/>
  <c r="AB143" i="2"/>
  <c r="AC143" i="2" s="1"/>
  <c r="U143" i="2"/>
  <c r="W143" i="2" s="1"/>
  <c r="AB88" i="2"/>
  <c r="AC88" i="2" s="1"/>
  <c r="U88" i="2"/>
  <c r="W88" i="2" s="1"/>
  <c r="AB58" i="2"/>
  <c r="AC58" i="2" s="1"/>
  <c r="U58" i="2"/>
  <c r="W58" i="2" s="1"/>
  <c r="Y58" i="2" s="1"/>
  <c r="T7" i="3"/>
  <c r="V7" i="3" s="1"/>
  <c r="S7" i="3"/>
  <c r="U46" i="1"/>
  <c r="W46" i="1" s="1"/>
  <c r="AB46" i="1"/>
  <c r="AC46" i="1" s="1"/>
  <c r="AB117" i="1"/>
  <c r="AC117" i="1" s="1"/>
  <c r="U117" i="1"/>
  <c r="W117" i="1" s="1"/>
  <c r="T10" i="1"/>
  <c r="V10" i="1" s="1"/>
  <c r="S10" i="1"/>
  <c r="T25" i="1"/>
  <c r="V25" i="1" s="1"/>
  <c r="S25" i="1"/>
  <c r="U55" i="1"/>
  <c r="W55" i="1" s="1"/>
  <c r="V50" i="1"/>
  <c r="V12" i="1"/>
  <c r="V31" i="1"/>
  <c r="AB90" i="1"/>
  <c r="AC90" i="1" s="1"/>
  <c r="U90" i="1"/>
  <c r="W90" i="1" s="1"/>
  <c r="T87" i="1"/>
  <c r="V87" i="1" s="1"/>
  <c r="S87" i="1"/>
  <c r="S106" i="1"/>
  <c r="T106" i="1"/>
  <c r="V106" i="1" s="1"/>
  <c r="AB104" i="1"/>
  <c r="AC104" i="1" s="1"/>
  <c r="U104" i="1"/>
  <c r="W104" i="1" s="1"/>
  <c r="T114" i="1"/>
  <c r="V114" i="1" s="1"/>
  <c r="S114" i="1"/>
  <c r="U125" i="1"/>
  <c r="W125" i="1" s="1"/>
  <c r="AB125" i="1"/>
  <c r="AC125" i="1" s="1"/>
  <c r="AB126" i="1"/>
  <c r="AC126" i="1" s="1"/>
  <c r="U126" i="1"/>
  <c r="W126" i="1" s="1"/>
  <c r="T132" i="1"/>
  <c r="V132" i="1" s="1"/>
  <c r="S132" i="1"/>
  <c r="R18" i="2"/>
  <c r="AB151" i="1"/>
  <c r="AC151" i="1" s="1"/>
  <c r="U151" i="1"/>
  <c r="W151" i="1" s="1"/>
  <c r="T35" i="2"/>
  <c r="S35" i="2"/>
  <c r="AB33" i="2"/>
  <c r="AC33" i="2" s="1"/>
  <c r="U33" i="2"/>
  <c r="W33" i="2" s="1"/>
  <c r="Y33" i="2" s="1"/>
  <c r="V20" i="2"/>
  <c r="AB80" i="2"/>
  <c r="AC80" i="2" s="1"/>
  <c r="U80" i="2"/>
  <c r="W80" i="2" s="1"/>
  <c r="Y80" i="2" s="1"/>
  <c r="AB76" i="2"/>
  <c r="AC76" i="2" s="1"/>
  <c r="U76" i="2"/>
  <c r="W76" i="2" s="1"/>
  <c r="AB61" i="2"/>
  <c r="AC61" i="2" s="1"/>
  <c r="U61" i="2"/>
  <c r="W61" i="2" s="1"/>
  <c r="AB45" i="2"/>
  <c r="AC45" i="2" s="1"/>
  <c r="U45" i="2"/>
  <c r="W45" i="2" s="1"/>
  <c r="U89" i="2"/>
  <c r="W89" i="2" s="1"/>
  <c r="AB89" i="2"/>
  <c r="AC89" i="2" s="1"/>
  <c r="T36" i="2"/>
  <c r="S36" i="2"/>
  <c r="AB164" i="2"/>
  <c r="AC164" i="2" s="1"/>
  <c r="U164" i="2"/>
  <c r="W164" i="2" s="1"/>
  <c r="AB82" i="1"/>
  <c r="AC82" i="1" s="1"/>
  <c r="U82" i="1"/>
  <c r="W82" i="1" s="1"/>
  <c r="S116" i="1"/>
  <c r="T116" i="1"/>
  <c r="V116" i="1" s="1"/>
  <c r="R120" i="1"/>
  <c r="U39" i="1"/>
  <c r="W39" i="1" s="1"/>
  <c r="AB39" i="1"/>
  <c r="AC39" i="1" s="1"/>
  <c r="S13" i="1"/>
  <c r="S32" i="1"/>
  <c r="AB67" i="1"/>
  <c r="AC67" i="1" s="1"/>
  <c r="U67" i="1"/>
  <c r="W67" i="1" s="1"/>
  <c r="V73" i="1"/>
  <c r="T96" i="1"/>
  <c r="V96" i="1" s="1"/>
  <c r="S15" i="1"/>
  <c r="R5" i="1"/>
  <c r="V44" i="1"/>
  <c r="V56" i="1"/>
  <c r="R17" i="1"/>
  <c r="S71" i="1"/>
  <c r="T67" i="1"/>
  <c r="V67" i="1" s="1"/>
  <c r="S51" i="1"/>
  <c r="S75" i="1"/>
  <c r="T95" i="1"/>
  <c r="V95" i="1" s="1"/>
  <c r="S95" i="1"/>
  <c r="V58" i="1"/>
  <c r="T88" i="1"/>
  <c r="V88" i="1" s="1"/>
  <c r="S88" i="1"/>
  <c r="U112" i="1"/>
  <c r="W112" i="1" s="1"/>
  <c r="T112" i="1"/>
  <c r="V112" i="1" s="1"/>
  <c r="U79" i="1"/>
  <c r="W79" i="1" s="1"/>
  <c r="T125" i="1"/>
  <c r="V125" i="1" s="1"/>
  <c r="U110" i="1"/>
  <c r="W110" i="1" s="1"/>
  <c r="AB110" i="1"/>
  <c r="AC110" i="1" s="1"/>
  <c r="S131" i="1"/>
  <c r="S147" i="1"/>
  <c r="T154" i="1"/>
  <c r="V154" i="1" s="1"/>
  <c r="S154" i="1"/>
  <c r="T22" i="2"/>
  <c r="S22" i="2"/>
  <c r="S93" i="2"/>
  <c r="S44" i="2"/>
  <c r="AB65" i="2"/>
  <c r="AC65" i="2" s="1"/>
  <c r="U65" i="2"/>
  <c r="W65" i="2" s="1"/>
  <c r="U9" i="3"/>
  <c r="W9" i="3" s="1"/>
  <c r="AB9" i="3"/>
  <c r="AC9" i="3" s="1"/>
  <c r="U7" i="1"/>
  <c r="W7" i="1" s="1"/>
  <c r="AB7" i="1"/>
  <c r="AC7" i="1" s="1"/>
  <c r="V27" i="1"/>
  <c r="AB44" i="1"/>
  <c r="AC44" i="1" s="1"/>
  <c r="U44" i="1"/>
  <c r="W44" i="1" s="1"/>
  <c r="U14" i="1"/>
  <c r="W14" i="1" s="1"/>
  <c r="AB14" i="1"/>
  <c r="AC14" i="1" s="1"/>
  <c r="AB18" i="1"/>
  <c r="AC18" i="1" s="1"/>
  <c r="U18" i="1"/>
  <c r="W18" i="1" s="1"/>
  <c r="T41" i="1"/>
  <c r="V41" i="1" s="1"/>
  <c r="S41" i="1"/>
  <c r="V64" i="1"/>
  <c r="U35" i="1"/>
  <c r="W35" i="1" s="1"/>
  <c r="V42" i="1"/>
  <c r="S91" i="1"/>
  <c r="T91" i="1"/>
  <c r="V91" i="1" s="1"/>
  <c r="T101" i="1"/>
  <c r="V101" i="1" s="1"/>
  <c r="S101" i="1"/>
  <c r="AB92" i="1"/>
  <c r="AC92" i="1" s="1"/>
  <c r="U92" i="1"/>
  <c r="W92" i="1" s="1"/>
  <c r="S139" i="1"/>
  <c r="T139" i="1"/>
  <c r="V139" i="1" s="1"/>
  <c r="T115" i="1"/>
  <c r="V115" i="1" s="1"/>
  <c r="S115" i="1"/>
  <c r="T130" i="1"/>
  <c r="V130" i="1" s="1"/>
  <c r="S130" i="1"/>
  <c r="T153" i="1"/>
  <c r="V153" i="1" s="1"/>
  <c r="S153" i="1"/>
  <c r="Y59" i="2"/>
  <c r="Y65" i="2"/>
  <c r="Y128" i="2"/>
  <c r="Y81" i="2"/>
  <c r="Y73" i="2"/>
  <c r="Y109" i="2"/>
  <c r="Y143" i="2"/>
  <c r="Y71" i="2"/>
  <c r="Y60" i="2"/>
  <c r="Y89" i="2"/>
  <c r="Y88" i="2"/>
  <c r="T19" i="2"/>
  <c r="S19" i="2"/>
  <c r="T159" i="1"/>
  <c r="V159" i="1" s="1"/>
  <c r="S159" i="1"/>
  <c r="T5" i="2"/>
  <c r="S5" i="2"/>
  <c r="R68" i="2"/>
  <c r="T68" i="2" s="1"/>
  <c r="V68" i="2" s="1"/>
  <c r="AB119" i="2"/>
  <c r="AC119" i="2" s="1"/>
  <c r="U119" i="2"/>
  <c r="W119" i="2" s="1"/>
  <c r="AB11" i="2"/>
  <c r="AC11" i="2" s="1"/>
  <c r="U11" i="2"/>
  <c r="W11" i="2" s="1"/>
  <c r="AB135" i="2"/>
  <c r="AC135" i="2" s="1"/>
  <c r="U135" i="2"/>
  <c r="W135" i="2" s="1"/>
  <c r="Y135" i="2" s="1"/>
  <c r="AB47" i="2"/>
  <c r="AC47" i="2" s="1"/>
  <c r="U47" i="2"/>
  <c r="W47" i="2" s="1"/>
  <c r="V36" i="2"/>
  <c r="AB38" i="3"/>
  <c r="AC38" i="3" s="1"/>
  <c r="U38" i="3"/>
  <c r="W38" i="3" s="1"/>
  <c r="AB28" i="1"/>
  <c r="AC28" i="1" s="1"/>
  <c r="U28" i="1"/>
  <c r="W28" i="1" s="1"/>
  <c r="T98" i="1"/>
  <c r="V98" i="1" s="1"/>
  <c r="S98" i="1"/>
  <c r="V43" i="1"/>
  <c r="S31" i="1"/>
  <c r="R34" i="1"/>
  <c r="R29" i="1"/>
  <c r="S56" i="1"/>
  <c r="R63" i="1"/>
  <c r="T63" i="1" s="1"/>
  <c r="V63" i="1" s="1"/>
  <c r="R93" i="1"/>
  <c r="T79" i="1"/>
  <c r="V79" i="1" s="1"/>
  <c r="S128" i="1"/>
  <c r="T128" i="1"/>
  <c r="T105" i="1"/>
  <c r="S105" i="1"/>
  <c r="T100" i="1"/>
  <c r="V100" i="1" s="1"/>
  <c r="S52" i="2"/>
  <c r="T17" i="2"/>
  <c r="V17" i="2" s="1"/>
  <c r="S17" i="2"/>
  <c r="S127" i="2"/>
  <c r="V29" i="2"/>
  <c r="T161" i="2"/>
  <c r="S161" i="2"/>
  <c r="V60" i="1"/>
  <c r="R76" i="1"/>
  <c r="U69" i="1"/>
  <c r="W69" i="1" s="1"/>
  <c r="AB69" i="1"/>
  <c r="AC69" i="1" s="1"/>
  <c r="T108" i="1"/>
  <c r="V108" i="1" s="1"/>
  <c r="S145" i="1"/>
  <c r="V145" i="1"/>
  <c r="T15" i="2"/>
  <c r="V15" i="2" s="1"/>
  <c r="S15" i="2"/>
  <c r="R50" i="2"/>
  <c r="R12" i="2"/>
  <c r="T12" i="2" s="1"/>
  <c r="V12" i="2" s="1"/>
  <c r="U113" i="1"/>
  <c r="W113" i="1" s="1"/>
  <c r="AB113" i="1"/>
  <c r="AC113" i="1" s="1"/>
  <c r="S32" i="2"/>
  <c r="R37" i="2"/>
  <c r="U156" i="1"/>
  <c r="W156" i="1" s="1"/>
  <c r="AB156" i="1"/>
  <c r="AC156" i="1" s="1"/>
  <c r="U8" i="2"/>
  <c r="W8" i="2" s="1"/>
  <c r="AB8" i="2"/>
  <c r="AC8" i="2" s="1"/>
  <c r="V22" i="2"/>
  <c r="R78" i="2"/>
  <c r="U64" i="2"/>
  <c r="W64" i="2" s="1"/>
  <c r="Y64" i="2" s="1"/>
  <c r="AB64" i="2"/>
  <c r="AC64" i="2" s="1"/>
  <c r="T81" i="2"/>
  <c r="V81" i="2" s="1"/>
  <c r="R92" i="2"/>
  <c r="V30" i="2"/>
  <c r="S53" i="2"/>
  <c r="S75" i="2"/>
  <c r="V106" i="2"/>
  <c r="V146" i="2"/>
  <c r="T65" i="2"/>
  <c r="S146" i="2"/>
  <c r="V84" i="2"/>
  <c r="R136" i="2"/>
  <c r="Y4" i="3"/>
  <c r="U25" i="3"/>
  <c r="W25" i="3" s="1"/>
  <c r="AB25" i="3"/>
  <c r="AC25" i="3" s="1"/>
  <c r="R122" i="2"/>
  <c r="T122" i="2" s="1"/>
  <c r="V122" i="2" s="1"/>
  <c r="T163" i="2"/>
  <c r="S163" i="2"/>
  <c r="V131" i="2"/>
  <c r="AB113" i="2"/>
  <c r="AC113" i="2" s="1"/>
  <c r="U113" i="2"/>
  <c r="W113" i="2" s="1"/>
  <c r="Y113" i="2" s="1"/>
  <c r="V13" i="3"/>
  <c r="R13" i="3"/>
  <c r="T13" i="3" s="1"/>
  <c r="S50" i="3"/>
  <c r="T47" i="3"/>
  <c r="V47" i="3" s="1"/>
  <c r="S47" i="3"/>
  <c r="V163" i="2"/>
  <c r="S144" i="3"/>
  <c r="AB79" i="3"/>
  <c r="AC79" i="3" s="1"/>
  <c r="U79" i="3"/>
  <c r="W79" i="3" s="1"/>
  <c r="AB66" i="3"/>
  <c r="AC66" i="3" s="1"/>
  <c r="U66" i="3"/>
  <c r="W66" i="3" s="1"/>
  <c r="T132" i="3"/>
  <c r="V132" i="3" s="1"/>
  <c r="S132" i="3"/>
  <c r="S95" i="3"/>
  <c r="AB166" i="1"/>
  <c r="AC166" i="1" s="1"/>
  <c r="U166" i="1"/>
  <c r="W166" i="1" s="1"/>
  <c r="R14" i="2"/>
  <c r="S41" i="2"/>
  <c r="V19" i="2"/>
  <c r="AB119" i="1"/>
  <c r="AC119" i="1" s="1"/>
  <c r="U119" i="1"/>
  <c r="W119" i="1" s="1"/>
  <c r="T33" i="2"/>
  <c r="V33" i="2" s="1"/>
  <c r="U40" i="2"/>
  <c r="W40" i="2" s="1"/>
  <c r="AB40" i="2"/>
  <c r="AC40" i="2" s="1"/>
  <c r="V3" i="2"/>
  <c r="T96" i="2"/>
  <c r="V96" i="2" s="1"/>
  <c r="S96" i="2"/>
  <c r="T118" i="2"/>
  <c r="V118" i="2" s="1"/>
  <c r="S118" i="2"/>
  <c r="S62" i="2"/>
  <c r="S51" i="2"/>
  <c r="V47" i="2"/>
  <c r="T105" i="2"/>
  <c r="V105" i="2" s="1"/>
  <c r="S105" i="2"/>
  <c r="T119" i="2"/>
  <c r="V119" i="2" s="1"/>
  <c r="T150" i="2"/>
  <c r="V150" i="2" s="1"/>
  <c r="S150" i="2"/>
  <c r="S29" i="2"/>
  <c r="S139" i="2"/>
  <c r="S131" i="2"/>
  <c r="R98" i="3"/>
  <c r="T130" i="2"/>
  <c r="V130" i="2" s="1"/>
  <c r="S130" i="2"/>
  <c r="T51" i="3"/>
  <c r="V51" i="3" s="1"/>
  <c r="S51" i="3"/>
  <c r="T161" i="1"/>
  <c r="S161" i="1"/>
  <c r="AB2" i="3"/>
  <c r="AC2" i="3" s="1"/>
  <c r="U2" i="3"/>
  <c r="W2" i="3" s="1"/>
  <c r="Y2" i="3" s="1"/>
  <c r="T111" i="2"/>
  <c r="V111" i="2" s="1"/>
  <c r="S92" i="3"/>
  <c r="S63" i="3"/>
  <c r="AB103" i="3"/>
  <c r="AC103" i="3" s="1"/>
  <c r="U103" i="3"/>
  <c r="W103" i="3" s="1"/>
  <c r="S112" i="3"/>
  <c r="T160" i="2"/>
  <c r="S160" i="2"/>
  <c r="AB87" i="3"/>
  <c r="AC87" i="3" s="1"/>
  <c r="U87" i="3"/>
  <c r="W87" i="3" s="1"/>
  <c r="AB59" i="3"/>
  <c r="AC59" i="3" s="1"/>
  <c r="U59" i="3"/>
  <c r="W59" i="3" s="1"/>
  <c r="T156" i="3"/>
  <c r="V156" i="3" s="1"/>
  <c r="S156" i="3"/>
  <c r="R84" i="1"/>
  <c r="U30" i="1"/>
  <c r="W30" i="1" s="1"/>
  <c r="AB30" i="1"/>
  <c r="AC30" i="1" s="1"/>
  <c r="S134" i="1"/>
  <c r="V105" i="1"/>
  <c r="R118" i="1"/>
  <c r="T118" i="1" s="1"/>
  <c r="V118" i="1" s="1"/>
  <c r="R26" i="2"/>
  <c r="R127" i="1"/>
  <c r="R142" i="1"/>
  <c r="S163" i="1"/>
  <c r="T163" i="1"/>
  <c r="V163" i="1" s="1"/>
  <c r="T170" i="1"/>
  <c r="V170" i="1" s="1"/>
  <c r="S170" i="1"/>
  <c r="R38" i="2"/>
  <c r="V62" i="2"/>
  <c r="T73" i="2"/>
  <c r="V73" i="2" s="1"/>
  <c r="V40" i="2"/>
  <c r="T74" i="2"/>
  <c r="V74" i="2" s="1"/>
  <c r="S74" i="2"/>
  <c r="S100" i="2"/>
  <c r="S114" i="2"/>
  <c r="S138" i="2"/>
  <c r="T72" i="2"/>
  <c r="V72" i="2" s="1"/>
  <c r="S84" i="2"/>
  <c r="Y20" i="3"/>
  <c r="U99" i="2"/>
  <c r="W99" i="2" s="1"/>
  <c r="Y99" i="2" s="1"/>
  <c r="AB99" i="2"/>
  <c r="AC99" i="2" s="1"/>
  <c r="AB54" i="3"/>
  <c r="AC54" i="3" s="1"/>
  <c r="U54" i="3"/>
  <c r="W54" i="3" s="1"/>
  <c r="Y54" i="3" s="1"/>
  <c r="R57" i="3"/>
  <c r="T101" i="3"/>
  <c r="V101" i="3" s="1"/>
  <c r="S101" i="3"/>
  <c r="R56" i="3"/>
  <c r="T106" i="3"/>
  <c r="S106" i="3"/>
  <c r="T124" i="3"/>
  <c r="V124" i="3" s="1"/>
  <c r="S124" i="3"/>
  <c r="T140" i="3"/>
  <c r="V140" i="3" s="1"/>
  <c r="S140" i="3"/>
  <c r="S31" i="2"/>
  <c r="T31" i="2"/>
  <c r="V31" i="2" s="1"/>
  <c r="R144" i="1"/>
  <c r="T144" i="1" s="1"/>
  <c r="V144" i="1" s="1"/>
  <c r="V166" i="1"/>
  <c r="T43" i="2"/>
  <c r="V43" i="2" s="1"/>
  <c r="S43" i="2"/>
  <c r="AB149" i="1"/>
  <c r="AC149" i="1" s="1"/>
  <c r="U149" i="1"/>
  <c r="W149" i="1" s="1"/>
  <c r="V5" i="2"/>
  <c r="AB155" i="1"/>
  <c r="AC155" i="1" s="1"/>
  <c r="U155" i="1"/>
  <c r="W155" i="1" s="1"/>
  <c r="R28" i="2"/>
  <c r="T28" i="2" s="1"/>
  <c r="V28" i="2" s="1"/>
  <c r="V60" i="2"/>
  <c r="T98" i="2"/>
  <c r="V98" i="2" s="1"/>
  <c r="S98" i="2"/>
  <c r="U97" i="2"/>
  <c r="W97" i="2" s="1"/>
  <c r="AB97" i="2"/>
  <c r="AC97" i="2" s="1"/>
  <c r="AB27" i="2"/>
  <c r="AC27" i="2" s="1"/>
  <c r="U27" i="2"/>
  <c r="W27" i="2" s="1"/>
  <c r="Y27" i="2" s="1"/>
  <c r="AB85" i="2"/>
  <c r="AC85" i="2" s="1"/>
  <c r="U85" i="2"/>
  <c r="W85" i="2" s="1"/>
  <c r="Y85" i="2" s="1"/>
  <c r="T87" i="2"/>
  <c r="V87" i="2" s="1"/>
  <c r="S87" i="2"/>
  <c r="T102" i="2"/>
  <c r="V102" i="2" s="1"/>
  <c r="S102" i="2"/>
  <c r="AB82" i="2"/>
  <c r="AC82" i="2" s="1"/>
  <c r="U82" i="2"/>
  <c r="W82" i="2" s="1"/>
  <c r="Y82" i="2" s="1"/>
  <c r="U123" i="2"/>
  <c r="W123" i="2" s="1"/>
  <c r="AB123" i="2"/>
  <c r="AC123" i="2" s="1"/>
  <c r="T152" i="2"/>
  <c r="V152" i="2" s="1"/>
  <c r="S152" i="2"/>
  <c r="U151" i="2"/>
  <c r="W151" i="2" s="1"/>
  <c r="Y151" i="2" s="1"/>
  <c r="AB151" i="2"/>
  <c r="AC151" i="2" s="1"/>
  <c r="S147" i="2"/>
  <c r="T23" i="3"/>
  <c r="S23" i="3"/>
  <c r="T133" i="2"/>
  <c r="S133" i="2"/>
  <c r="Y38" i="3"/>
  <c r="Y6" i="3"/>
  <c r="Y9" i="3"/>
  <c r="Y22" i="3"/>
  <c r="Y25" i="3"/>
  <c r="Y62" i="3"/>
  <c r="Y59" i="3"/>
  <c r="Y102" i="3"/>
  <c r="Y41" i="3"/>
  <c r="Y115" i="3"/>
  <c r="Y103" i="3"/>
  <c r="Y122" i="3"/>
  <c r="Y12" i="3"/>
  <c r="Y155" i="3"/>
  <c r="Y32" i="3"/>
  <c r="Y64" i="3"/>
  <c r="Y163" i="3"/>
  <c r="Y87" i="3"/>
  <c r="Y66" i="3"/>
  <c r="Y79" i="3"/>
  <c r="AB34" i="3"/>
  <c r="AC34" i="3" s="1"/>
  <c r="U34" i="3"/>
  <c r="W34" i="3" s="1"/>
  <c r="Y34" i="3" s="1"/>
  <c r="AB10" i="3"/>
  <c r="AC10" i="3" s="1"/>
  <c r="U10" i="3"/>
  <c r="W10" i="3" s="1"/>
  <c r="Y10" i="3" s="1"/>
  <c r="S100" i="3"/>
  <c r="S31" i="3"/>
  <c r="AB152" i="3"/>
  <c r="AC152" i="3" s="1"/>
  <c r="U152" i="3"/>
  <c r="W152" i="3" s="1"/>
  <c r="Y152" i="3" s="1"/>
  <c r="AB154" i="2"/>
  <c r="AC154" i="2" s="1"/>
  <c r="U154" i="2"/>
  <c r="W154" i="2" s="1"/>
  <c r="Y154" i="2" s="1"/>
  <c r="R52" i="1"/>
  <c r="T126" i="1"/>
  <c r="V126" i="1" s="1"/>
  <c r="S141" i="1"/>
  <c r="V2" i="2"/>
  <c r="R34" i="2"/>
  <c r="U138" i="1"/>
  <c r="W138" i="1" s="1"/>
  <c r="R24" i="2"/>
  <c r="S6" i="2"/>
  <c r="V70" i="2"/>
  <c r="T67" i="2"/>
  <c r="V67" i="2" s="1"/>
  <c r="S67" i="2"/>
  <c r="AB103" i="2"/>
  <c r="AC103" i="2" s="1"/>
  <c r="U103" i="2"/>
  <c r="W103" i="2" s="1"/>
  <c r="Y103" i="2" s="1"/>
  <c r="T85" i="2"/>
  <c r="T56" i="2"/>
  <c r="V56" i="2" s="1"/>
  <c r="S56" i="2"/>
  <c r="T89" i="2"/>
  <c r="V89" i="2" s="1"/>
  <c r="T126" i="2"/>
  <c r="V126" i="2" s="1"/>
  <c r="S126" i="2"/>
  <c r="V114" i="2"/>
  <c r="S70" i="2"/>
  <c r="S101" i="2"/>
  <c r="T101" i="2"/>
  <c r="V101" i="2" s="1"/>
  <c r="V123" i="2"/>
  <c r="T134" i="2"/>
  <c r="V134" i="2" s="1"/>
  <c r="T158" i="2"/>
  <c r="V158" i="2" s="1"/>
  <c r="S158" i="2"/>
  <c r="AB124" i="2"/>
  <c r="AC124" i="2" s="1"/>
  <c r="U124" i="2"/>
  <c r="W124" i="2" s="1"/>
  <c r="Y124" i="2" s="1"/>
  <c r="R157" i="2"/>
  <c r="S39" i="2"/>
  <c r="R156" i="2"/>
  <c r="U17" i="3"/>
  <c r="W17" i="3" s="1"/>
  <c r="Y17" i="3" s="1"/>
  <c r="AB17" i="3"/>
  <c r="AC17" i="3" s="1"/>
  <c r="R107" i="2"/>
  <c r="T107" i="2" s="1"/>
  <c r="V107" i="2" s="1"/>
  <c r="T16" i="3"/>
  <c r="V16" i="3" s="1"/>
  <c r="S16" i="3"/>
  <c r="AB41" i="3"/>
  <c r="AC41" i="3" s="1"/>
  <c r="U41" i="3"/>
  <c r="W41" i="3" s="1"/>
  <c r="T43" i="3"/>
  <c r="V43" i="3" s="1"/>
  <c r="S43" i="3"/>
  <c r="U74" i="3"/>
  <c r="W74" i="3" s="1"/>
  <c r="Y74" i="3" s="1"/>
  <c r="AB74" i="3"/>
  <c r="AC74" i="3" s="1"/>
  <c r="S120" i="2"/>
  <c r="AB21" i="3"/>
  <c r="AC21" i="3" s="1"/>
  <c r="U21" i="3"/>
  <c r="W21" i="3" s="1"/>
  <c r="Y21" i="3" s="1"/>
  <c r="U94" i="2"/>
  <c r="W94" i="2" s="1"/>
  <c r="Y94" i="2" s="1"/>
  <c r="AB108" i="3"/>
  <c r="AC108" i="3" s="1"/>
  <c r="U108" i="3"/>
  <c r="W108" i="3" s="1"/>
  <c r="Y108" i="3" s="1"/>
  <c r="R123" i="1"/>
  <c r="R160" i="1"/>
  <c r="V158" i="1"/>
  <c r="V150" i="1"/>
  <c r="V4" i="2"/>
  <c r="R4" i="2"/>
  <c r="T4" i="2" s="1"/>
  <c r="R63" i="2"/>
  <c r="V35" i="2"/>
  <c r="V77" i="2"/>
  <c r="S23" i="2"/>
  <c r="T76" i="2"/>
  <c r="V76" i="2" s="1"/>
  <c r="T90" i="2"/>
  <c r="V90" i="2" s="1"/>
  <c r="S90" i="2"/>
  <c r="V44" i="2"/>
  <c r="U117" i="2"/>
  <c r="W117" i="2" s="1"/>
  <c r="Y117" i="2" s="1"/>
  <c r="AB117" i="2"/>
  <c r="AC117" i="2" s="1"/>
  <c r="V88" i="2"/>
  <c r="AB106" i="2"/>
  <c r="AC106" i="2" s="1"/>
  <c r="U106" i="2"/>
  <c r="W106" i="2" s="1"/>
  <c r="Y106" i="2" s="1"/>
  <c r="R54" i="2"/>
  <c r="U134" i="2"/>
  <c r="W134" i="2" s="1"/>
  <c r="Y134" i="2" s="1"/>
  <c r="AB134" i="2"/>
  <c r="AC134" i="2" s="1"/>
  <c r="V161" i="2"/>
  <c r="V104" i="2"/>
  <c r="T159" i="2"/>
  <c r="V159" i="2" s="1"/>
  <c r="S159" i="2"/>
  <c r="R125" i="2"/>
  <c r="T77" i="3"/>
  <c r="V77" i="3" s="1"/>
  <c r="S77" i="3"/>
  <c r="T121" i="2"/>
  <c r="V121" i="2" s="1"/>
  <c r="S121" i="2"/>
  <c r="T140" i="2"/>
  <c r="V140" i="2" s="1"/>
  <c r="S140" i="2"/>
  <c r="R5" i="3"/>
  <c r="AB144" i="2"/>
  <c r="AC144" i="2" s="1"/>
  <c r="U144" i="2"/>
  <c r="W144" i="2" s="1"/>
  <c r="Y144" i="2" s="1"/>
  <c r="Y44" i="3"/>
  <c r="T103" i="2"/>
  <c r="V103" i="2" s="1"/>
  <c r="T148" i="2"/>
  <c r="V148" i="2" s="1"/>
  <c r="S148" i="2"/>
  <c r="AB136" i="3"/>
  <c r="AC136" i="3" s="1"/>
  <c r="U136" i="3"/>
  <c r="W136" i="3" s="1"/>
  <c r="Y136" i="3" s="1"/>
  <c r="T118" i="3"/>
  <c r="S118" i="3"/>
  <c r="T148" i="3"/>
  <c r="V148" i="3" s="1"/>
  <c r="S148" i="3"/>
  <c r="T164" i="3"/>
  <c r="V164" i="3" s="1"/>
  <c r="S164" i="3"/>
  <c r="R97" i="1"/>
  <c r="T85" i="1"/>
  <c r="V85" i="1" s="1"/>
  <c r="T107" i="1"/>
  <c r="V107" i="1" s="1"/>
  <c r="V128" i="1"/>
  <c r="T136" i="1"/>
  <c r="V136" i="1" s="1"/>
  <c r="S136" i="1"/>
  <c r="T124" i="1"/>
  <c r="V124" i="1" s="1"/>
  <c r="S124" i="1"/>
  <c r="T143" i="1"/>
  <c r="V143" i="1" s="1"/>
  <c r="S143" i="1"/>
  <c r="V109" i="1"/>
  <c r="R10" i="2"/>
  <c r="R42" i="2"/>
  <c r="V131" i="1"/>
  <c r="S169" i="1"/>
  <c r="V53" i="2"/>
  <c r="R152" i="1"/>
  <c r="S7" i="2"/>
  <c r="S25" i="2"/>
  <c r="T66" i="2"/>
  <c r="V66" i="2" s="1"/>
  <c r="S66" i="2"/>
  <c r="R137" i="1"/>
  <c r="T137" i="1" s="1"/>
  <c r="V137" i="1" s="1"/>
  <c r="U167" i="1"/>
  <c r="W167" i="1" s="1"/>
  <c r="AB167" i="1"/>
  <c r="AC167" i="1" s="1"/>
  <c r="S16" i="2"/>
  <c r="T16" i="2"/>
  <c r="V16" i="2" s="1"/>
  <c r="T155" i="1"/>
  <c r="V155" i="1" s="1"/>
  <c r="S165" i="1"/>
  <c r="AB111" i="2"/>
  <c r="AC111" i="2" s="1"/>
  <c r="U111" i="2"/>
  <c r="W111" i="2" s="1"/>
  <c r="Y111" i="2" s="1"/>
  <c r="R55" i="2"/>
  <c r="S91" i="2"/>
  <c r="T91" i="2"/>
  <c r="V91" i="2" s="1"/>
  <c r="T27" i="2"/>
  <c r="V27" i="2" s="1"/>
  <c r="R95" i="2"/>
  <c r="T11" i="2"/>
  <c r="V11" i="2" s="1"/>
  <c r="T110" i="2"/>
  <c r="V110" i="2" s="1"/>
  <c r="S110" i="2"/>
  <c r="S46" i="2"/>
  <c r="T142" i="2"/>
  <c r="V142" i="2" s="1"/>
  <c r="S142" i="2"/>
  <c r="R141" i="2"/>
  <c r="R86" i="2"/>
  <c r="R115" i="2"/>
  <c r="AB116" i="2"/>
  <c r="AC116" i="2" s="1"/>
  <c r="U116" i="2"/>
  <c r="W116" i="2" s="1"/>
  <c r="Y116" i="2" s="1"/>
  <c r="AB71" i="3"/>
  <c r="AC71" i="3" s="1"/>
  <c r="U71" i="3"/>
  <c r="W71" i="3" s="1"/>
  <c r="Y71" i="3" s="1"/>
  <c r="S155" i="2"/>
  <c r="T24" i="3"/>
  <c r="V24" i="3" s="1"/>
  <c r="S24" i="3"/>
  <c r="S45" i="3"/>
  <c r="T45" i="3"/>
  <c r="V45" i="3" s="1"/>
  <c r="AB84" i="3"/>
  <c r="AC84" i="3" s="1"/>
  <c r="U84" i="3"/>
  <c r="W84" i="3" s="1"/>
  <c r="Y84" i="3" s="1"/>
  <c r="T117" i="3"/>
  <c r="V117" i="3" s="1"/>
  <c r="S117" i="3"/>
  <c r="S112" i="2"/>
  <c r="S13" i="3"/>
  <c r="R72" i="3"/>
  <c r="S18" i="3"/>
  <c r="T126" i="3"/>
  <c r="S126" i="3"/>
  <c r="AB88" i="3"/>
  <c r="AC88" i="3" s="1"/>
  <c r="U88" i="3"/>
  <c r="W88" i="3" s="1"/>
  <c r="Y88" i="3" s="1"/>
  <c r="S65" i="3"/>
  <c r="T97" i="2"/>
  <c r="V97" i="2" s="1"/>
  <c r="V117" i="2"/>
  <c r="V133" i="2"/>
  <c r="V18" i="3"/>
  <c r="V155" i="2"/>
  <c r="V112" i="2"/>
  <c r="V120" i="2"/>
  <c r="T144" i="2"/>
  <c r="S37" i="3"/>
  <c r="R89" i="3"/>
  <c r="U137" i="2"/>
  <c r="W137" i="2" s="1"/>
  <c r="Y137" i="2" s="1"/>
  <c r="AB137" i="2"/>
  <c r="AC137" i="2" s="1"/>
  <c r="V71" i="3"/>
  <c r="S91" i="3"/>
  <c r="S123" i="3"/>
  <c r="T74" i="3"/>
  <c r="V74" i="3" s="1"/>
  <c r="T6" i="3"/>
  <c r="V119" i="3"/>
  <c r="T135" i="2"/>
  <c r="V135" i="2" s="1"/>
  <c r="V79" i="3"/>
  <c r="V29" i="3"/>
  <c r="V127" i="3"/>
  <c r="T154" i="2"/>
  <c r="V95" i="3"/>
  <c r="AB162" i="3"/>
  <c r="AC162" i="3" s="1"/>
  <c r="U162" i="3"/>
  <c r="W162" i="3" s="1"/>
  <c r="Y162" i="3" s="1"/>
  <c r="S157" i="3"/>
  <c r="S15" i="3"/>
  <c r="AB28" i="3"/>
  <c r="AC28" i="3" s="1"/>
  <c r="U28" i="3"/>
  <c r="W28" i="3" s="1"/>
  <c r="Y28" i="3" s="1"/>
  <c r="S104" i="2"/>
  <c r="V15" i="3"/>
  <c r="U33" i="3"/>
  <c r="W33" i="3" s="1"/>
  <c r="Y33" i="3" s="1"/>
  <c r="AB33" i="3"/>
  <c r="AC33" i="3" s="1"/>
  <c r="T164" i="2"/>
  <c r="V164" i="2" s="1"/>
  <c r="V37" i="3"/>
  <c r="T11" i="3"/>
  <c r="V11" i="3" s="1"/>
  <c r="S11" i="3"/>
  <c r="R30" i="3"/>
  <c r="V61" i="3"/>
  <c r="V97" i="3"/>
  <c r="AB86" i="3"/>
  <c r="AC86" i="3" s="1"/>
  <c r="U86" i="3"/>
  <c r="W86" i="3" s="1"/>
  <c r="Y86" i="3" s="1"/>
  <c r="V55" i="3"/>
  <c r="T94" i="3"/>
  <c r="V94" i="3" s="1"/>
  <c r="S94" i="3"/>
  <c r="R121" i="3"/>
  <c r="T151" i="3"/>
  <c r="V151" i="3" s="1"/>
  <c r="V80" i="3"/>
  <c r="V103" i="3"/>
  <c r="S159" i="3"/>
  <c r="U153" i="2"/>
  <c r="W153" i="2" s="1"/>
  <c r="Y153" i="2" s="1"/>
  <c r="AB153" i="2"/>
  <c r="AC153" i="2" s="1"/>
  <c r="V144" i="3"/>
  <c r="R129" i="3"/>
  <c r="S160" i="3"/>
  <c r="V66" i="3"/>
  <c r="U115" i="3"/>
  <c r="W115" i="3" s="1"/>
  <c r="AB115" i="3"/>
  <c r="AC115" i="3" s="1"/>
  <c r="S139" i="3"/>
  <c r="V153" i="3"/>
  <c r="V14" i="3"/>
  <c r="S149" i="3"/>
  <c r="S141" i="3"/>
  <c r="T141" i="3"/>
  <c r="V141" i="3" s="1"/>
  <c r="S145" i="3"/>
  <c r="S138" i="3"/>
  <c r="R137" i="3"/>
  <c r="AB150" i="3"/>
  <c r="AC150" i="3" s="1"/>
  <c r="U150" i="3"/>
  <c r="W150" i="3" s="1"/>
  <c r="Y150" i="3" s="1"/>
  <c r="T21" i="3"/>
  <c r="R60" i="3"/>
  <c r="AB75" i="3"/>
  <c r="AC75" i="3" s="1"/>
  <c r="U75" i="3"/>
  <c r="W75" i="3" s="1"/>
  <c r="Y75" i="3" s="1"/>
  <c r="S145" i="2"/>
  <c r="T145" i="2"/>
  <c r="V145" i="2" s="1"/>
  <c r="U90" i="3"/>
  <c r="W90" i="3" s="1"/>
  <c r="Y90" i="3" s="1"/>
  <c r="AB90" i="3"/>
  <c r="AC90" i="3" s="1"/>
  <c r="U135" i="3"/>
  <c r="W135" i="3" s="1"/>
  <c r="Y135" i="3" s="1"/>
  <c r="S55" i="3"/>
  <c r="U111" i="3"/>
  <c r="W111" i="3" s="1"/>
  <c r="Y111" i="3" s="1"/>
  <c r="AB111" i="3"/>
  <c r="AC111" i="3" s="1"/>
  <c r="S8" i="3"/>
  <c r="T8" i="3"/>
  <c r="V8" i="3" s="1"/>
  <c r="U107" i="3"/>
  <c r="W107" i="3" s="1"/>
  <c r="Y107" i="3" s="1"/>
  <c r="AB107" i="3"/>
  <c r="AC107" i="3" s="1"/>
  <c r="U48" i="3"/>
  <c r="W48" i="3" s="1"/>
  <c r="Y48" i="3" s="1"/>
  <c r="AB48" i="3"/>
  <c r="AC48" i="3" s="1"/>
  <c r="T87" i="3"/>
  <c r="T108" i="3"/>
  <c r="V108" i="3" s="1"/>
  <c r="S149" i="2"/>
  <c r="T149" i="2"/>
  <c r="V149" i="2" s="1"/>
  <c r="U40" i="3"/>
  <c r="W40" i="3" s="1"/>
  <c r="Y40" i="3" s="1"/>
  <c r="AB40" i="3"/>
  <c r="AC40" i="3" s="1"/>
  <c r="V118" i="3"/>
  <c r="AB158" i="3"/>
  <c r="AC158" i="3" s="1"/>
  <c r="U158" i="3"/>
  <c r="W158" i="3" s="1"/>
  <c r="Y158" i="3" s="1"/>
  <c r="S61" i="3"/>
  <c r="S125" i="3"/>
  <c r="U147" i="3"/>
  <c r="W147" i="3" s="1"/>
  <c r="Y147" i="3" s="1"/>
  <c r="AB147" i="3"/>
  <c r="AC147" i="3" s="1"/>
  <c r="T85" i="3"/>
  <c r="V85" i="3" s="1"/>
  <c r="S85" i="3"/>
  <c r="V106" i="3"/>
  <c r="V85" i="2"/>
  <c r="V21" i="3"/>
  <c r="R39" i="3"/>
  <c r="U83" i="3"/>
  <c r="W83" i="3" s="1"/>
  <c r="Y83" i="3" s="1"/>
  <c r="AB83" i="3"/>
  <c r="AC83" i="3" s="1"/>
  <c r="V31" i="3"/>
  <c r="R96" i="3"/>
  <c r="T96" i="3" s="1"/>
  <c r="V96" i="3" s="1"/>
  <c r="T152" i="3"/>
  <c r="V152" i="3" s="1"/>
  <c r="R52" i="3"/>
  <c r="S143" i="3"/>
  <c r="AB129" i="2"/>
  <c r="AC129" i="2" s="1"/>
  <c r="U129" i="2"/>
  <c r="W129" i="2" s="1"/>
  <c r="Y129" i="2" s="1"/>
  <c r="S29" i="3"/>
  <c r="V2" i="3"/>
  <c r="V87" i="3"/>
  <c r="AB120" i="3"/>
  <c r="AC120" i="3" s="1"/>
  <c r="U120" i="3"/>
  <c r="W120" i="3" s="1"/>
  <c r="Y120" i="3" s="1"/>
  <c r="S105" i="3"/>
  <c r="T59" i="3"/>
  <c r="V59" i="3" s="1"/>
  <c r="V154" i="2"/>
  <c r="S14" i="3"/>
  <c r="S161" i="3"/>
  <c r="U80" i="3"/>
  <c r="W80" i="3" s="1"/>
  <c r="Y80" i="3" s="1"/>
  <c r="S153" i="3"/>
  <c r="V128" i="2"/>
  <c r="T34" i="3"/>
  <c r="V34" i="3" s="1"/>
  <c r="R81" i="3"/>
  <c r="R113" i="3"/>
  <c r="T35" i="3"/>
  <c r="V35" i="3" s="1"/>
  <c r="S35" i="3"/>
  <c r="R67" i="3"/>
  <c r="T67" i="3" s="1"/>
  <c r="V67" i="3" s="1"/>
  <c r="V105" i="3"/>
  <c r="AB19" i="3"/>
  <c r="AC19" i="3" s="1"/>
  <c r="U19" i="3"/>
  <c r="W19" i="3" s="1"/>
  <c r="Y19" i="3" s="1"/>
  <c r="S70" i="3"/>
  <c r="S97" i="3"/>
  <c r="V6" i="3"/>
  <c r="T38" i="3"/>
  <c r="V38" i="3" s="1"/>
  <c r="R69" i="3"/>
  <c r="T69" i="3" s="1"/>
  <c r="V69" i="3" s="1"/>
  <c r="V111" i="3"/>
  <c r="AB128" i="3"/>
  <c r="AC128" i="3" s="1"/>
  <c r="U128" i="3"/>
  <c r="W128" i="3" s="1"/>
  <c r="Y128" i="3" s="1"/>
  <c r="U99" i="3"/>
  <c r="W99" i="3" s="1"/>
  <c r="Y99" i="3" s="1"/>
  <c r="AB99" i="3"/>
  <c r="AC99" i="3" s="1"/>
  <c r="V160" i="3"/>
  <c r="S36" i="3"/>
  <c r="AB78" i="3"/>
  <c r="AC78" i="3" s="1"/>
  <c r="U78" i="3"/>
  <c r="W78" i="3" s="1"/>
  <c r="Y78" i="3" s="1"/>
  <c r="T151" i="2"/>
  <c r="V104" i="3"/>
  <c r="S131" i="3"/>
  <c r="AB142" i="3"/>
  <c r="AC142" i="3" s="1"/>
  <c r="U142" i="3"/>
  <c r="W142" i="3" s="1"/>
  <c r="Y142" i="3" s="1"/>
  <c r="R133" i="3"/>
  <c r="V65" i="2"/>
  <c r="AB132" i="2"/>
  <c r="AC132" i="2" s="1"/>
  <c r="U132" i="2"/>
  <c r="W132" i="2" s="1"/>
  <c r="Y132" i="2" s="1"/>
  <c r="V23" i="3"/>
  <c r="R114" i="3"/>
  <c r="V144" i="2"/>
  <c r="T110" i="3"/>
  <c r="V110" i="3" s="1"/>
  <c r="S110" i="3"/>
  <c r="S119" i="3"/>
  <c r="V136" i="3"/>
  <c r="V126" i="3"/>
  <c r="R3" i="3"/>
  <c r="R68" i="3"/>
  <c r="V160" i="2"/>
  <c r="S82" i="3"/>
  <c r="V88" i="3"/>
  <c r="S127" i="3"/>
  <c r="V151" i="2"/>
  <c r="V145" i="3"/>
  <c r="V161" i="3"/>
  <c r="AB154" i="3"/>
  <c r="AC154" i="3" s="1"/>
  <c r="U154" i="3"/>
  <c r="W154" i="3" s="1"/>
  <c r="Y154" i="3" s="1"/>
  <c r="AB134" i="3"/>
  <c r="AC134" i="3" s="1"/>
  <c r="U134" i="3"/>
  <c r="W134" i="3" s="1"/>
  <c r="Y134" i="3" s="1"/>
  <c r="V161" i="1"/>
  <c r="V94" i="2"/>
  <c r="AB58" i="3"/>
  <c r="AC58" i="3" s="1"/>
  <c r="U58" i="3"/>
  <c r="W58" i="3" s="1"/>
  <c r="Y58" i="3" s="1"/>
  <c r="T41" i="3"/>
  <c r="V41" i="3" s="1"/>
  <c r="V50" i="3"/>
  <c r="S73" i="3"/>
  <c r="U116" i="3"/>
  <c r="W116" i="3" s="1"/>
  <c r="Y116" i="3" s="1"/>
  <c r="AB116" i="3"/>
  <c r="AC116" i="3" s="1"/>
  <c r="T76" i="3"/>
  <c r="V76" i="3" s="1"/>
  <c r="S76" i="3"/>
  <c r="V146" i="3"/>
  <c r="R46" i="3"/>
  <c r="S53" i="3"/>
  <c r="R26" i="3"/>
  <c r="T26" i="3" s="1"/>
  <c r="V26" i="3" s="1"/>
  <c r="AB27" i="3"/>
  <c r="AC27" i="3" s="1"/>
  <c r="U27" i="3"/>
  <c r="W27" i="3" s="1"/>
  <c r="Y27" i="3" s="1"/>
  <c r="V65" i="3"/>
  <c r="S109" i="3"/>
  <c r="Y123" i="2" l="1"/>
  <c r="Y119" i="2"/>
  <c r="Y162" i="2"/>
  <c r="Y76" i="2"/>
  <c r="Y164" i="2"/>
  <c r="Y47" i="2"/>
  <c r="Y48" i="2"/>
  <c r="Y108" i="2"/>
  <c r="Y61" i="2"/>
  <c r="Y72" i="2"/>
  <c r="Y40" i="2"/>
  <c r="Y8" i="2"/>
  <c r="Y79" i="2"/>
  <c r="Y97" i="2"/>
  <c r="U127" i="3"/>
  <c r="W127" i="3" s="1"/>
  <c r="Y127" i="3" s="1"/>
  <c r="AB127" i="3"/>
  <c r="AC127" i="3" s="1"/>
  <c r="T141" i="2"/>
  <c r="V141" i="2" s="1"/>
  <c r="S141" i="2"/>
  <c r="AB165" i="1"/>
  <c r="AC165" i="1" s="1"/>
  <c r="U165" i="1"/>
  <c r="W165" i="1" s="1"/>
  <c r="Y165" i="1" s="1"/>
  <c r="AB100" i="3"/>
  <c r="AC100" i="3" s="1"/>
  <c r="U100" i="3"/>
  <c r="W100" i="3" s="1"/>
  <c r="Y100" i="3" s="1"/>
  <c r="AB152" i="2"/>
  <c r="AC152" i="2" s="1"/>
  <c r="U152" i="2"/>
  <c r="W152" i="2" s="1"/>
  <c r="Y152" i="2" s="1"/>
  <c r="AB98" i="2"/>
  <c r="AC98" i="2" s="1"/>
  <c r="U98" i="2"/>
  <c r="W98" i="2" s="1"/>
  <c r="Y98" i="2" s="1"/>
  <c r="U106" i="3"/>
  <c r="W106" i="3" s="1"/>
  <c r="Y106" i="3" s="1"/>
  <c r="AB106" i="3"/>
  <c r="AC106" i="3" s="1"/>
  <c r="AB138" i="2"/>
  <c r="AC138" i="2" s="1"/>
  <c r="U138" i="2"/>
  <c r="W138" i="2" s="1"/>
  <c r="Y138" i="2" s="1"/>
  <c r="T26" i="2"/>
  <c r="V26" i="2" s="1"/>
  <c r="S26" i="2"/>
  <c r="T98" i="3"/>
  <c r="V98" i="3" s="1"/>
  <c r="S98" i="3"/>
  <c r="U118" i="2"/>
  <c r="W118" i="2" s="1"/>
  <c r="Y118" i="2" s="1"/>
  <c r="AB118" i="2"/>
  <c r="AC118" i="2" s="1"/>
  <c r="AB146" i="2"/>
  <c r="AC146" i="2" s="1"/>
  <c r="U146" i="2"/>
  <c r="W146" i="2" s="1"/>
  <c r="Y146" i="2" s="1"/>
  <c r="T46" i="3"/>
  <c r="V46" i="3" s="1"/>
  <c r="S46" i="3"/>
  <c r="U82" i="3"/>
  <c r="W82" i="3" s="1"/>
  <c r="Y82" i="3" s="1"/>
  <c r="AB82" i="3"/>
  <c r="AC82" i="3" s="1"/>
  <c r="AB110" i="3"/>
  <c r="AC110" i="3" s="1"/>
  <c r="U110" i="3"/>
  <c r="W110" i="3" s="1"/>
  <c r="Y110" i="3" s="1"/>
  <c r="AB14" i="3"/>
  <c r="AC14" i="3" s="1"/>
  <c r="U14" i="3"/>
  <c r="W14" i="3" s="1"/>
  <c r="Y14" i="3" s="1"/>
  <c r="AB29" i="3"/>
  <c r="AC29" i="3" s="1"/>
  <c r="U29" i="3"/>
  <c r="W29" i="3" s="1"/>
  <c r="Y29" i="3" s="1"/>
  <c r="AB145" i="3"/>
  <c r="AC145" i="3" s="1"/>
  <c r="U145" i="3"/>
  <c r="W145" i="3" s="1"/>
  <c r="Y145" i="3" s="1"/>
  <c r="AB18" i="3"/>
  <c r="AC18" i="3" s="1"/>
  <c r="U18" i="3"/>
  <c r="W18" i="3" s="1"/>
  <c r="Y18" i="3" s="1"/>
  <c r="AB142" i="2"/>
  <c r="AC142" i="2" s="1"/>
  <c r="U142" i="2"/>
  <c r="W142" i="2" s="1"/>
  <c r="Y142" i="2" s="1"/>
  <c r="T42" i="2"/>
  <c r="V42" i="2" s="1"/>
  <c r="S42" i="2"/>
  <c r="U124" i="1"/>
  <c r="W124" i="1" s="1"/>
  <c r="AB124" i="1"/>
  <c r="AC124" i="1" s="1"/>
  <c r="AB43" i="3"/>
  <c r="AC43" i="3" s="1"/>
  <c r="U43" i="3"/>
  <c r="W43" i="3" s="1"/>
  <c r="Y43" i="3" s="1"/>
  <c r="S56" i="3"/>
  <c r="T56" i="3"/>
  <c r="V56" i="3" s="1"/>
  <c r="AB100" i="2"/>
  <c r="AC100" i="2" s="1"/>
  <c r="U100" i="2"/>
  <c r="W100" i="2" s="1"/>
  <c r="Y100" i="2" s="1"/>
  <c r="AB170" i="1"/>
  <c r="AC170" i="1" s="1"/>
  <c r="U170" i="1"/>
  <c r="W170" i="1" s="1"/>
  <c r="AB161" i="1"/>
  <c r="AC161" i="1" s="1"/>
  <c r="U161" i="1"/>
  <c r="W161" i="1" s="1"/>
  <c r="Y161" i="1" s="1"/>
  <c r="AB96" i="2"/>
  <c r="AC96" i="2" s="1"/>
  <c r="U96" i="2"/>
  <c r="W96" i="2" s="1"/>
  <c r="Y96" i="2" s="1"/>
  <c r="AB95" i="3"/>
  <c r="AC95" i="3" s="1"/>
  <c r="U95" i="3"/>
  <c r="W95" i="3" s="1"/>
  <c r="Y95" i="3" s="1"/>
  <c r="S12" i="2"/>
  <c r="T93" i="1"/>
  <c r="V93" i="1" s="1"/>
  <c r="S93" i="1"/>
  <c r="U115" i="1"/>
  <c r="W115" i="1" s="1"/>
  <c r="Y115" i="1" s="1"/>
  <c r="AB115" i="1"/>
  <c r="AC115" i="1" s="1"/>
  <c r="AB93" i="2"/>
  <c r="AC93" i="2" s="1"/>
  <c r="U93" i="2"/>
  <c r="W93" i="2" s="1"/>
  <c r="Y93" i="2" s="1"/>
  <c r="AB147" i="1"/>
  <c r="AC147" i="1" s="1"/>
  <c r="U147" i="1"/>
  <c r="W147" i="1" s="1"/>
  <c r="U88" i="1"/>
  <c r="W88" i="1" s="1"/>
  <c r="AB88" i="1"/>
  <c r="AC88" i="1" s="1"/>
  <c r="AB71" i="1"/>
  <c r="AC71" i="1" s="1"/>
  <c r="U71" i="1"/>
  <c r="W71" i="1" s="1"/>
  <c r="Y71" i="1" s="1"/>
  <c r="AB10" i="1"/>
  <c r="AC10" i="1" s="1"/>
  <c r="U10" i="1"/>
  <c r="W10" i="1" s="1"/>
  <c r="AB86" i="1"/>
  <c r="AC86" i="1" s="1"/>
  <c r="U86" i="1"/>
  <c r="W86" i="1" s="1"/>
  <c r="AB9" i="1"/>
  <c r="AC9" i="1" s="1"/>
  <c r="U9" i="1"/>
  <c r="W9" i="1" s="1"/>
  <c r="AB42" i="3"/>
  <c r="AC42" i="3" s="1"/>
  <c r="U42" i="3"/>
  <c r="W42" i="3" s="1"/>
  <c r="Y42" i="3" s="1"/>
  <c r="AB59" i="1"/>
  <c r="AC59" i="1" s="1"/>
  <c r="U59" i="1"/>
  <c r="W59" i="1" s="1"/>
  <c r="AB24" i="1"/>
  <c r="AC24" i="1" s="1"/>
  <c r="U24" i="1"/>
  <c r="W24" i="1" s="1"/>
  <c r="AB40" i="1"/>
  <c r="AC40" i="1" s="1"/>
  <c r="U40" i="1"/>
  <c r="W40" i="1" s="1"/>
  <c r="S60" i="3"/>
  <c r="T60" i="3"/>
  <c r="V60" i="3" s="1"/>
  <c r="U37" i="3"/>
  <c r="W37" i="3" s="1"/>
  <c r="Y37" i="3" s="1"/>
  <c r="AB37" i="3"/>
  <c r="AC37" i="3" s="1"/>
  <c r="AB131" i="2"/>
  <c r="AC131" i="2" s="1"/>
  <c r="U131" i="2"/>
  <c r="W131" i="2" s="1"/>
  <c r="Y131" i="2" s="1"/>
  <c r="U132" i="3"/>
  <c r="W132" i="3" s="1"/>
  <c r="Y132" i="3" s="1"/>
  <c r="AB132" i="3"/>
  <c r="AC132" i="3" s="1"/>
  <c r="AB131" i="1"/>
  <c r="AC131" i="1" s="1"/>
  <c r="U131" i="1"/>
  <c r="W131" i="1" s="1"/>
  <c r="Y131" i="1" s="1"/>
  <c r="U132" i="1"/>
  <c r="W132" i="1" s="1"/>
  <c r="AB132" i="1"/>
  <c r="AC132" i="1" s="1"/>
  <c r="U140" i="1"/>
  <c r="W140" i="1" s="1"/>
  <c r="Y140" i="1" s="1"/>
  <c r="AB140" i="1"/>
  <c r="AC140" i="1" s="1"/>
  <c r="AB109" i="3"/>
  <c r="AC109" i="3" s="1"/>
  <c r="U109" i="3"/>
  <c r="W109" i="3" s="1"/>
  <c r="Y109" i="3" s="1"/>
  <c r="U76" i="3"/>
  <c r="W76" i="3" s="1"/>
  <c r="Y76" i="3" s="1"/>
  <c r="AB76" i="3"/>
  <c r="AC76" i="3" s="1"/>
  <c r="T68" i="3"/>
  <c r="V68" i="3" s="1"/>
  <c r="S68" i="3"/>
  <c r="AB70" i="3"/>
  <c r="AC70" i="3" s="1"/>
  <c r="U70" i="3"/>
  <c r="W70" i="3" s="1"/>
  <c r="Y70" i="3" s="1"/>
  <c r="T81" i="3"/>
  <c r="V81" i="3" s="1"/>
  <c r="S81" i="3"/>
  <c r="AB141" i="3"/>
  <c r="AC141" i="3" s="1"/>
  <c r="U141" i="3"/>
  <c r="W141" i="3" s="1"/>
  <c r="Y141" i="3" s="1"/>
  <c r="AB160" i="3"/>
  <c r="AC160" i="3" s="1"/>
  <c r="U160" i="3"/>
  <c r="W160" i="3" s="1"/>
  <c r="Y160" i="3" s="1"/>
  <c r="U123" i="3"/>
  <c r="W123" i="3" s="1"/>
  <c r="Y123" i="3" s="1"/>
  <c r="AB123" i="3"/>
  <c r="AC123" i="3" s="1"/>
  <c r="AB45" i="3"/>
  <c r="AC45" i="3" s="1"/>
  <c r="U45" i="3"/>
  <c r="W45" i="3" s="1"/>
  <c r="Y45" i="3" s="1"/>
  <c r="U46" i="2"/>
  <c r="W46" i="2" s="1"/>
  <c r="Y46" i="2" s="1"/>
  <c r="AB46" i="2"/>
  <c r="AC46" i="2" s="1"/>
  <c r="U91" i="2"/>
  <c r="W91" i="2" s="1"/>
  <c r="Y91" i="2" s="1"/>
  <c r="AB91" i="2"/>
  <c r="AC91" i="2" s="1"/>
  <c r="U7" i="2"/>
  <c r="W7" i="2" s="1"/>
  <c r="Y7" i="2" s="1"/>
  <c r="AB7" i="2"/>
  <c r="AC7" i="2" s="1"/>
  <c r="T10" i="2"/>
  <c r="V10" i="2" s="1"/>
  <c r="S10" i="2"/>
  <c r="AB136" i="1"/>
  <c r="AC136" i="1" s="1"/>
  <c r="U136" i="1"/>
  <c r="W136" i="1" s="1"/>
  <c r="Y136" i="1" s="1"/>
  <c r="T97" i="1"/>
  <c r="V97" i="1" s="1"/>
  <c r="S97" i="1"/>
  <c r="S67" i="3"/>
  <c r="T160" i="1"/>
  <c r="V160" i="1" s="1"/>
  <c r="S160" i="1"/>
  <c r="U39" i="2"/>
  <c r="W39" i="2" s="1"/>
  <c r="Y39" i="2" s="1"/>
  <c r="AB39" i="2"/>
  <c r="AC39" i="2" s="1"/>
  <c r="U56" i="2"/>
  <c r="W56" i="2" s="1"/>
  <c r="Y56" i="2" s="1"/>
  <c r="AB56" i="2"/>
  <c r="AC56" i="2" s="1"/>
  <c r="U6" i="2"/>
  <c r="W6" i="2" s="1"/>
  <c r="Y6" i="2" s="1"/>
  <c r="AB6" i="2"/>
  <c r="AC6" i="2" s="1"/>
  <c r="AB140" i="3"/>
  <c r="AC140" i="3" s="1"/>
  <c r="U140" i="3"/>
  <c r="W140" i="3" s="1"/>
  <c r="Y140" i="3" s="1"/>
  <c r="AB101" i="3"/>
  <c r="AC101" i="3" s="1"/>
  <c r="U101" i="3"/>
  <c r="W101" i="3" s="1"/>
  <c r="Y101" i="3" s="1"/>
  <c r="AB134" i="1"/>
  <c r="AC134" i="1" s="1"/>
  <c r="U134" i="1"/>
  <c r="W134" i="1" s="1"/>
  <c r="S26" i="3"/>
  <c r="S69" i="3"/>
  <c r="AB51" i="3"/>
  <c r="AC51" i="3" s="1"/>
  <c r="U51" i="3"/>
  <c r="W51" i="3" s="1"/>
  <c r="Y51" i="3" s="1"/>
  <c r="T14" i="2"/>
  <c r="V14" i="2" s="1"/>
  <c r="S14" i="2"/>
  <c r="U75" i="2"/>
  <c r="W75" i="2" s="1"/>
  <c r="Y75" i="2" s="1"/>
  <c r="AB75" i="2"/>
  <c r="AC75" i="2" s="1"/>
  <c r="T37" i="2"/>
  <c r="V37" i="2" s="1"/>
  <c r="S37" i="2"/>
  <c r="U15" i="2"/>
  <c r="W15" i="2" s="1"/>
  <c r="Y15" i="2" s="1"/>
  <c r="AB15" i="2"/>
  <c r="AC15" i="2" s="1"/>
  <c r="T76" i="1"/>
  <c r="V76" i="1" s="1"/>
  <c r="S76" i="1"/>
  <c r="AB105" i="1"/>
  <c r="AC105" i="1" s="1"/>
  <c r="U105" i="1"/>
  <c r="W105" i="1" s="1"/>
  <c r="U91" i="1"/>
  <c r="W91" i="1" s="1"/>
  <c r="Y91" i="1" s="1"/>
  <c r="AB91" i="1"/>
  <c r="AC91" i="1" s="1"/>
  <c r="T120" i="1"/>
  <c r="V120" i="1" s="1"/>
  <c r="S120" i="1"/>
  <c r="S118" i="1"/>
  <c r="AB158" i="1"/>
  <c r="AC158" i="1" s="1"/>
  <c r="U158" i="1"/>
  <c r="W158" i="1" s="1"/>
  <c r="Y158" i="1" s="1"/>
  <c r="AB53" i="1"/>
  <c r="AC53" i="1" s="1"/>
  <c r="U53" i="1"/>
  <c r="W53" i="1" s="1"/>
  <c r="Y33" i="1"/>
  <c r="Y2" i="1"/>
  <c r="Y10" i="1"/>
  <c r="Y44" i="1"/>
  <c r="Y7" i="1"/>
  <c r="Y28" i="1"/>
  <c r="Y30" i="1"/>
  <c r="Y8" i="1"/>
  <c r="Y40" i="1"/>
  <c r="Y49" i="1"/>
  <c r="Y4" i="1"/>
  <c r="Y57" i="1"/>
  <c r="Y79" i="1"/>
  <c r="Y55" i="1"/>
  <c r="Y85" i="1"/>
  <c r="Y105" i="1"/>
  <c r="Y65" i="1"/>
  <c r="Y108" i="1"/>
  <c r="Y112" i="1"/>
  <c r="Y82" i="1"/>
  <c r="Y92" i="1"/>
  <c r="Y107" i="1"/>
  <c r="Y113" i="1"/>
  <c r="Y60" i="1"/>
  <c r="Y110" i="1"/>
  <c r="Y119" i="1"/>
  <c r="Y122" i="1"/>
  <c r="Y117" i="1"/>
  <c r="Y24" i="1"/>
  <c r="Y96" i="1"/>
  <c r="Y126" i="1"/>
  <c r="Y104" i="1"/>
  <c r="Y124" i="1"/>
  <c r="Y151" i="1"/>
  <c r="Y162" i="1"/>
  <c r="Y83" i="1"/>
  <c r="Y147" i="1"/>
  <c r="Y164" i="1"/>
  <c r="Y170" i="1"/>
  <c r="Y100" i="1"/>
  <c r="Y132" i="1"/>
  <c r="Y135" i="1"/>
  <c r="Y149" i="1"/>
  <c r="Y155" i="1"/>
  <c r="Y138" i="1"/>
  <c r="Y146" i="1"/>
  <c r="Y166" i="1"/>
  <c r="Y125" i="1"/>
  <c r="Y53" i="1"/>
  <c r="Y88" i="1"/>
  <c r="Y121" i="1"/>
  <c r="Y156" i="1"/>
  <c r="Y134" i="1"/>
  <c r="Y59" i="1"/>
  <c r="Y167" i="1"/>
  <c r="Y148" i="1"/>
  <c r="Y86" i="1"/>
  <c r="Y150" i="1"/>
  <c r="Y54" i="1"/>
  <c r="Y9" i="1"/>
  <c r="Y14" i="1"/>
  <c r="Y69" i="1"/>
  <c r="Y46" i="1"/>
  <c r="Y39" i="1"/>
  <c r="Y19" i="1"/>
  <c r="Y18" i="1"/>
  <c r="Y78" i="1"/>
  <c r="Y35" i="1"/>
  <c r="Y102" i="1"/>
  <c r="Y67" i="1"/>
  <c r="Y81" i="1"/>
  <c r="Y23" i="1"/>
  <c r="Y94" i="1"/>
  <c r="Y90" i="1"/>
  <c r="Y68" i="1"/>
  <c r="Y22" i="1"/>
  <c r="Y64" i="1"/>
  <c r="Y61" i="1"/>
  <c r="Y27" i="1"/>
  <c r="AB3" i="2"/>
  <c r="AC3" i="2" s="1"/>
  <c r="U3" i="2"/>
  <c r="W3" i="2" s="1"/>
  <c r="Y3" i="2" s="1"/>
  <c r="AB58" i="1"/>
  <c r="AC58" i="1" s="1"/>
  <c r="U58" i="1"/>
  <c r="W58" i="1" s="1"/>
  <c r="Y58" i="1" s="1"/>
  <c r="U38" i="1"/>
  <c r="W38" i="1" s="1"/>
  <c r="Y38" i="1" s="1"/>
  <c r="AB38" i="1"/>
  <c r="AC38" i="1" s="1"/>
  <c r="AB104" i="3"/>
  <c r="AC104" i="3" s="1"/>
  <c r="U104" i="3"/>
  <c r="W104" i="3" s="1"/>
  <c r="Y104" i="3" s="1"/>
  <c r="T48" i="1"/>
  <c r="V48" i="1" s="1"/>
  <c r="S48" i="1"/>
  <c r="U31" i="2"/>
  <c r="W31" i="2" s="1"/>
  <c r="Y31" i="2" s="1"/>
  <c r="AB31" i="2"/>
  <c r="AC31" i="2" s="1"/>
  <c r="AB41" i="2"/>
  <c r="AC41" i="2" s="1"/>
  <c r="U41" i="2"/>
  <c r="W41" i="2" s="1"/>
  <c r="Y41" i="2" s="1"/>
  <c r="T50" i="2"/>
  <c r="V50" i="2" s="1"/>
  <c r="S50" i="2"/>
  <c r="AB19" i="2"/>
  <c r="AC19" i="2" s="1"/>
  <c r="U19" i="2"/>
  <c r="W19" i="2" s="1"/>
  <c r="Y19" i="2" s="1"/>
  <c r="T17" i="1"/>
  <c r="V17" i="1" s="1"/>
  <c r="S17" i="1"/>
  <c r="U30" i="2"/>
  <c r="W30" i="2" s="1"/>
  <c r="Y30" i="2" s="1"/>
  <c r="AB30" i="2"/>
  <c r="AC30" i="2" s="1"/>
  <c r="AB77" i="2"/>
  <c r="AC77" i="2" s="1"/>
  <c r="U77" i="2"/>
  <c r="W77" i="2" s="1"/>
  <c r="Y77" i="2" s="1"/>
  <c r="AB9" i="2"/>
  <c r="AC9" i="2" s="1"/>
  <c r="U9" i="2"/>
  <c r="W9" i="2" s="1"/>
  <c r="Y9" i="2" s="1"/>
  <c r="AB50" i="1"/>
  <c r="AC50" i="1" s="1"/>
  <c r="U50" i="1"/>
  <c r="W50" i="1" s="1"/>
  <c r="Y50" i="1" s="1"/>
  <c r="T3" i="3"/>
  <c r="V3" i="3" s="1"/>
  <c r="S3" i="3"/>
  <c r="AB105" i="3"/>
  <c r="AC105" i="3" s="1"/>
  <c r="U105" i="3"/>
  <c r="W105" i="3" s="1"/>
  <c r="Y105" i="3" s="1"/>
  <c r="AB143" i="3"/>
  <c r="AC143" i="3" s="1"/>
  <c r="U143" i="3"/>
  <c r="W143" i="3" s="1"/>
  <c r="Y143" i="3" s="1"/>
  <c r="T39" i="3"/>
  <c r="V39" i="3" s="1"/>
  <c r="S39" i="3"/>
  <c r="AB125" i="3"/>
  <c r="AC125" i="3" s="1"/>
  <c r="U125" i="3"/>
  <c r="W125" i="3" s="1"/>
  <c r="Y125" i="3" s="1"/>
  <c r="AB149" i="3"/>
  <c r="AC149" i="3" s="1"/>
  <c r="U149" i="3"/>
  <c r="W149" i="3" s="1"/>
  <c r="Y149" i="3" s="1"/>
  <c r="T129" i="3"/>
  <c r="V129" i="3" s="1"/>
  <c r="S129" i="3"/>
  <c r="T121" i="3"/>
  <c r="V121" i="3" s="1"/>
  <c r="S121" i="3"/>
  <c r="T30" i="3"/>
  <c r="V30" i="3" s="1"/>
  <c r="S30" i="3"/>
  <c r="U91" i="3"/>
  <c r="W91" i="3" s="1"/>
  <c r="Y91" i="3" s="1"/>
  <c r="AB91" i="3"/>
  <c r="AC91" i="3" s="1"/>
  <c r="AB65" i="3"/>
  <c r="AC65" i="3" s="1"/>
  <c r="U65" i="3"/>
  <c r="W65" i="3" s="1"/>
  <c r="Y65" i="3" s="1"/>
  <c r="AB13" i="3"/>
  <c r="AC13" i="3" s="1"/>
  <c r="U13" i="3"/>
  <c r="W13" i="3" s="1"/>
  <c r="Y13" i="3" s="1"/>
  <c r="U24" i="3"/>
  <c r="W24" i="3" s="1"/>
  <c r="Y24" i="3" s="1"/>
  <c r="AB24" i="3"/>
  <c r="AC24" i="3" s="1"/>
  <c r="T115" i="2"/>
  <c r="V115" i="2" s="1"/>
  <c r="S115" i="2"/>
  <c r="U110" i="2"/>
  <c r="W110" i="2" s="1"/>
  <c r="Y110" i="2" s="1"/>
  <c r="AB110" i="2"/>
  <c r="AC110" i="2" s="1"/>
  <c r="T55" i="2"/>
  <c r="V55" i="2" s="1"/>
  <c r="S55" i="2"/>
  <c r="U16" i="2"/>
  <c r="W16" i="2" s="1"/>
  <c r="Y16" i="2" s="1"/>
  <c r="AB16" i="2"/>
  <c r="AC16" i="2" s="1"/>
  <c r="T152" i="1"/>
  <c r="V152" i="1" s="1"/>
  <c r="S152" i="1"/>
  <c r="U164" i="3"/>
  <c r="W164" i="3" s="1"/>
  <c r="Y164" i="3" s="1"/>
  <c r="AB164" i="3"/>
  <c r="AC164" i="3" s="1"/>
  <c r="AB148" i="2"/>
  <c r="AC148" i="2" s="1"/>
  <c r="U148" i="2"/>
  <c r="W148" i="2" s="1"/>
  <c r="Y148" i="2" s="1"/>
  <c r="AB140" i="2"/>
  <c r="AC140" i="2" s="1"/>
  <c r="U140" i="2"/>
  <c r="W140" i="2" s="1"/>
  <c r="Y140" i="2" s="1"/>
  <c r="S107" i="2"/>
  <c r="S63" i="2"/>
  <c r="T63" i="2"/>
  <c r="V63" i="2" s="1"/>
  <c r="T157" i="2"/>
  <c r="V157" i="2" s="1"/>
  <c r="S157" i="2"/>
  <c r="AB141" i="1"/>
  <c r="AC141" i="1" s="1"/>
  <c r="U141" i="1"/>
  <c r="W141" i="1" s="1"/>
  <c r="Y141" i="1" s="1"/>
  <c r="AB147" i="2"/>
  <c r="AC147" i="2" s="1"/>
  <c r="U147" i="2"/>
  <c r="W147" i="2" s="1"/>
  <c r="Y147" i="2" s="1"/>
  <c r="AB43" i="2"/>
  <c r="AC43" i="2" s="1"/>
  <c r="U43" i="2"/>
  <c r="W43" i="2" s="1"/>
  <c r="Y43" i="2" s="1"/>
  <c r="AB163" i="1"/>
  <c r="AC163" i="1" s="1"/>
  <c r="U163" i="1"/>
  <c r="W163" i="1" s="1"/>
  <c r="Y163" i="1" s="1"/>
  <c r="AB63" i="3"/>
  <c r="AC63" i="3" s="1"/>
  <c r="U63" i="3"/>
  <c r="W63" i="3" s="1"/>
  <c r="Y63" i="3" s="1"/>
  <c r="AB47" i="3"/>
  <c r="AC47" i="3" s="1"/>
  <c r="U47" i="3"/>
  <c r="W47" i="3" s="1"/>
  <c r="Y47" i="3" s="1"/>
  <c r="AB53" i="2"/>
  <c r="AC53" i="2" s="1"/>
  <c r="U53" i="2"/>
  <c r="W53" i="2" s="1"/>
  <c r="Y53" i="2" s="1"/>
  <c r="T78" i="2"/>
  <c r="V78" i="2" s="1"/>
  <c r="S78" i="2"/>
  <c r="U32" i="2"/>
  <c r="W32" i="2" s="1"/>
  <c r="Y32" i="2" s="1"/>
  <c r="AB32" i="2"/>
  <c r="AC32" i="2" s="1"/>
  <c r="AB127" i="2"/>
  <c r="AC127" i="2" s="1"/>
  <c r="U127" i="2"/>
  <c r="W127" i="2" s="1"/>
  <c r="Y127" i="2" s="1"/>
  <c r="AB56" i="1"/>
  <c r="AC56" i="1" s="1"/>
  <c r="U56" i="1"/>
  <c r="W56" i="1" s="1"/>
  <c r="Y56" i="1" s="1"/>
  <c r="S137" i="1"/>
  <c r="AB153" i="1"/>
  <c r="AC153" i="1" s="1"/>
  <c r="U153" i="1"/>
  <c r="W153" i="1" s="1"/>
  <c r="Y153" i="1" s="1"/>
  <c r="U139" i="1"/>
  <c r="W139" i="1" s="1"/>
  <c r="Y139" i="1" s="1"/>
  <c r="AB139" i="1"/>
  <c r="AC139" i="1" s="1"/>
  <c r="S68" i="2"/>
  <c r="U95" i="1"/>
  <c r="W95" i="1" s="1"/>
  <c r="Y95" i="1" s="1"/>
  <c r="AB95" i="1"/>
  <c r="AC95" i="1" s="1"/>
  <c r="AB35" i="2"/>
  <c r="AC35" i="2" s="1"/>
  <c r="U35" i="2"/>
  <c r="W35" i="2" s="1"/>
  <c r="Y35" i="2" s="1"/>
  <c r="AB89" i="1"/>
  <c r="AC89" i="1" s="1"/>
  <c r="U89" i="1"/>
  <c r="W89" i="1" s="1"/>
  <c r="Y89" i="1" s="1"/>
  <c r="S130" i="3"/>
  <c r="T130" i="3"/>
  <c r="V130" i="3" s="1"/>
  <c r="S144" i="1"/>
  <c r="U62" i="1"/>
  <c r="W62" i="1" s="1"/>
  <c r="Y62" i="1" s="1"/>
  <c r="AB62" i="1"/>
  <c r="AC62" i="1" s="1"/>
  <c r="T72" i="1"/>
  <c r="V72" i="1" s="1"/>
  <c r="S72" i="1"/>
  <c r="AB57" i="2"/>
  <c r="AC57" i="2" s="1"/>
  <c r="U57" i="2"/>
  <c r="W57" i="2" s="1"/>
  <c r="Y57" i="2" s="1"/>
  <c r="AB21" i="2"/>
  <c r="AC21" i="2" s="1"/>
  <c r="U21" i="2"/>
  <c r="W21" i="2" s="1"/>
  <c r="Y21" i="2" s="1"/>
  <c r="AB43" i="1"/>
  <c r="AC43" i="1" s="1"/>
  <c r="U43" i="1"/>
  <c r="W43" i="1" s="1"/>
  <c r="Y43" i="1" s="1"/>
  <c r="AB45" i="1"/>
  <c r="AC45" i="1" s="1"/>
  <c r="U45" i="1"/>
  <c r="W45" i="1" s="1"/>
  <c r="Y45" i="1" s="1"/>
  <c r="AB42" i="1"/>
  <c r="AC42" i="1" s="1"/>
  <c r="U42" i="1"/>
  <c r="W42" i="1" s="1"/>
  <c r="Y42" i="1" s="1"/>
  <c r="AB97" i="3"/>
  <c r="AC97" i="3" s="1"/>
  <c r="U97" i="3"/>
  <c r="W97" i="3" s="1"/>
  <c r="Y97" i="3" s="1"/>
  <c r="AB15" i="3"/>
  <c r="AC15" i="3" s="1"/>
  <c r="U15" i="3"/>
  <c r="W15" i="3" s="1"/>
  <c r="Y15" i="3" s="1"/>
  <c r="T156" i="2"/>
  <c r="V156" i="2" s="1"/>
  <c r="S156" i="2"/>
  <c r="AB23" i="3"/>
  <c r="AC23" i="3" s="1"/>
  <c r="U23" i="3"/>
  <c r="W23" i="3" s="1"/>
  <c r="Y23" i="3" s="1"/>
  <c r="U22" i="2"/>
  <c r="W22" i="2" s="1"/>
  <c r="Y22" i="2" s="1"/>
  <c r="AB22" i="2"/>
  <c r="AC22" i="2" s="1"/>
  <c r="S114" i="3"/>
  <c r="T114" i="3"/>
  <c r="V114" i="3" s="1"/>
  <c r="T52" i="3"/>
  <c r="V52" i="3" s="1"/>
  <c r="S52" i="3"/>
  <c r="AB61" i="3"/>
  <c r="AC61" i="3" s="1"/>
  <c r="U61" i="3"/>
  <c r="W61" i="3" s="1"/>
  <c r="Y61" i="3" s="1"/>
  <c r="U149" i="2"/>
  <c r="W149" i="2" s="1"/>
  <c r="Y149" i="2" s="1"/>
  <c r="AB149" i="2"/>
  <c r="AC149" i="2" s="1"/>
  <c r="U8" i="3"/>
  <c r="W8" i="3" s="1"/>
  <c r="Y8" i="3" s="1"/>
  <c r="AB8" i="3"/>
  <c r="AC8" i="3" s="1"/>
  <c r="AB94" i="3"/>
  <c r="AC94" i="3" s="1"/>
  <c r="U94" i="3"/>
  <c r="W94" i="3" s="1"/>
  <c r="Y94" i="3" s="1"/>
  <c r="AB112" i="2"/>
  <c r="AC112" i="2" s="1"/>
  <c r="U112" i="2"/>
  <c r="W112" i="2" s="1"/>
  <c r="Y112" i="2" s="1"/>
  <c r="T86" i="2"/>
  <c r="V86" i="2" s="1"/>
  <c r="S86" i="2"/>
  <c r="T125" i="2"/>
  <c r="V125" i="2" s="1"/>
  <c r="S125" i="2"/>
  <c r="AB90" i="2"/>
  <c r="AC90" i="2" s="1"/>
  <c r="U90" i="2"/>
  <c r="W90" i="2" s="1"/>
  <c r="Y90" i="2" s="1"/>
  <c r="T123" i="1"/>
  <c r="V123" i="1" s="1"/>
  <c r="S123" i="1"/>
  <c r="AB120" i="2"/>
  <c r="AC120" i="2" s="1"/>
  <c r="U120" i="2"/>
  <c r="W120" i="2" s="1"/>
  <c r="Y120" i="2" s="1"/>
  <c r="U16" i="3"/>
  <c r="W16" i="3" s="1"/>
  <c r="Y16" i="3" s="1"/>
  <c r="AB16" i="3"/>
  <c r="AC16" i="3" s="1"/>
  <c r="U101" i="2"/>
  <c r="W101" i="2" s="1"/>
  <c r="Y101" i="2" s="1"/>
  <c r="AB101" i="2"/>
  <c r="AC101" i="2" s="1"/>
  <c r="AB102" i="2"/>
  <c r="AC102" i="2" s="1"/>
  <c r="U102" i="2"/>
  <c r="W102" i="2" s="1"/>
  <c r="Y102" i="2" s="1"/>
  <c r="AB124" i="3"/>
  <c r="AC124" i="3" s="1"/>
  <c r="U124" i="3"/>
  <c r="W124" i="3" s="1"/>
  <c r="Y124" i="3" s="1"/>
  <c r="T57" i="3"/>
  <c r="V57" i="3" s="1"/>
  <c r="S57" i="3"/>
  <c r="AB84" i="2"/>
  <c r="AC84" i="2" s="1"/>
  <c r="U84" i="2"/>
  <c r="W84" i="2" s="1"/>
  <c r="Y84" i="2" s="1"/>
  <c r="T142" i="1"/>
  <c r="V142" i="1" s="1"/>
  <c r="S142" i="1"/>
  <c r="AB92" i="3"/>
  <c r="AC92" i="3" s="1"/>
  <c r="U92" i="3"/>
  <c r="W92" i="3" s="1"/>
  <c r="Y92" i="3" s="1"/>
  <c r="AB130" i="2"/>
  <c r="AC130" i="2" s="1"/>
  <c r="U130" i="2"/>
  <c r="W130" i="2" s="1"/>
  <c r="Y130" i="2" s="1"/>
  <c r="U139" i="2"/>
  <c r="W139" i="2" s="1"/>
  <c r="Y139" i="2" s="1"/>
  <c r="AB139" i="2"/>
  <c r="AC139" i="2" s="1"/>
  <c r="AB51" i="2"/>
  <c r="AC51" i="2" s="1"/>
  <c r="U51" i="2"/>
  <c r="W51" i="2" s="1"/>
  <c r="Y51" i="2" s="1"/>
  <c r="T136" i="2"/>
  <c r="V136" i="2" s="1"/>
  <c r="S136" i="2"/>
  <c r="T29" i="1"/>
  <c r="V29" i="1" s="1"/>
  <c r="S29" i="1"/>
  <c r="AB36" i="2"/>
  <c r="AC36" i="2" s="1"/>
  <c r="U36" i="2"/>
  <c r="W36" i="2" s="1"/>
  <c r="Y36" i="2" s="1"/>
  <c r="U106" i="1"/>
  <c r="W106" i="1" s="1"/>
  <c r="Y106" i="1" s="1"/>
  <c r="AB106" i="1"/>
  <c r="AC106" i="1" s="1"/>
  <c r="AB13" i="2"/>
  <c r="AC13" i="2" s="1"/>
  <c r="U13" i="2"/>
  <c r="W13" i="2" s="1"/>
  <c r="Y13" i="2" s="1"/>
  <c r="U103" i="1"/>
  <c r="W103" i="1" s="1"/>
  <c r="Y103" i="1" s="1"/>
  <c r="AB103" i="1"/>
  <c r="AC103" i="1" s="1"/>
  <c r="AB93" i="3"/>
  <c r="AC93" i="3" s="1"/>
  <c r="U93" i="3"/>
  <c r="W93" i="3" s="1"/>
  <c r="Y93" i="3" s="1"/>
  <c r="T168" i="1"/>
  <c r="V168" i="1" s="1"/>
  <c r="S168" i="1"/>
  <c r="AB146" i="3"/>
  <c r="AC146" i="3" s="1"/>
  <c r="U146" i="3"/>
  <c r="W146" i="3" s="1"/>
  <c r="Y146" i="3" s="1"/>
  <c r="T74" i="1"/>
  <c r="V74" i="1" s="1"/>
  <c r="S74" i="1"/>
  <c r="AB36" i="1"/>
  <c r="AC36" i="1" s="1"/>
  <c r="U36" i="1"/>
  <c r="W36" i="1" s="1"/>
  <c r="Y36" i="1" s="1"/>
  <c r="AB20" i="1"/>
  <c r="AC20" i="1" s="1"/>
  <c r="U20" i="1"/>
  <c r="W20" i="1" s="1"/>
  <c r="Y20" i="1" s="1"/>
  <c r="T5" i="3"/>
  <c r="V5" i="3" s="1"/>
  <c r="S5" i="3"/>
  <c r="T34" i="2"/>
  <c r="V34" i="2" s="1"/>
  <c r="S34" i="2"/>
  <c r="AB74" i="2"/>
  <c r="AC74" i="2" s="1"/>
  <c r="U74" i="2"/>
  <c r="W74" i="2" s="1"/>
  <c r="Y74" i="2" s="1"/>
  <c r="AB105" i="2"/>
  <c r="AC105" i="2" s="1"/>
  <c r="U105" i="2"/>
  <c r="W105" i="2" s="1"/>
  <c r="Y105" i="2" s="1"/>
  <c r="AB98" i="1"/>
  <c r="AC98" i="1" s="1"/>
  <c r="U98" i="1"/>
  <c r="W98" i="1" s="1"/>
  <c r="Y98" i="1" s="1"/>
  <c r="T66" i="1"/>
  <c r="V66" i="1" s="1"/>
  <c r="S66" i="1"/>
  <c r="AB153" i="3"/>
  <c r="AC153" i="3" s="1"/>
  <c r="U153" i="3"/>
  <c r="W153" i="3" s="1"/>
  <c r="Y153" i="3" s="1"/>
  <c r="U145" i="2"/>
  <c r="W145" i="2" s="1"/>
  <c r="Y145" i="2" s="1"/>
  <c r="AB145" i="2"/>
  <c r="AC145" i="2" s="1"/>
  <c r="AB11" i="3"/>
  <c r="AC11" i="3" s="1"/>
  <c r="U11" i="3"/>
  <c r="W11" i="3" s="1"/>
  <c r="AB104" i="2"/>
  <c r="AC104" i="2" s="1"/>
  <c r="U104" i="2"/>
  <c r="W104" i="2" s="1"/>
  <c r="Y104" i="2" s="1"/>
  <c r="AB157" i="3"/>
  <c r="AC157" i="3" s="1"/>
  <c r="U157" i="3"/>
  <c r="W157" i="3" s="1"/>
  <c r="Y157" i="3" s="1"/>
  <c r="AB117" i="3"/>
  <c r="AC117" i="3" s="1"/>
  <c r="U117" i="3"/>
  <c r="W117" i="3" s="1"/>
  <c r="Y117" i="3" s="1"/>
  <c r="AB155" i="2"/>
  <c r="AC155" i="2" s="1"/>
  <c r="U155" i="2"/>
  <c r="W155" i="2" s="1"/>
  <c r="Y155" i="2" s="1"/>
  <c r="U143" i="1"/>
  <c r="W143" i="1" s="1"/>
  <c r="Y143" i="1" s="1"/>
  <c r="AB143" i="1"/>
  <c r="AC143" i="1" s="1"/>
  <c r="AB148" i="3"/>
  <c r="AC148" i="3" s="1"/>
  <c r="U148" i="3"/>
  <c r="W148" i="3" s="1"/>
  <c r="Y148" i="3" s="1"/>
  <c r="AB121" i="2"/>
  <c r="AC121" i="2" s="1"/>
  <c r="U121" i="2"/>
  <c r="W121" i="2" s="1"/>
  <c r="Y121" i="2" s="1"/>
  <c r="U159" i="2"/>
  <c r="W159" i="2" s="1"/>
  <c r="Y159" i="2" s="1"/>
  <c r="AB159" i="2"/>
  <c r="AC159" i="2" s="1"/>
  <c r="T54" i="2"/>
  <c r="V54" i="2" s="1"/>
  <c r="S54" i="2"/>
  <c r="AB70" i="2"/>
  <c r="AC70" i="2" s="1"/>
  <c r="U70" i="2"/>
  <c r="W70" i="2" s="1"/>
  <c r="Y70" i="2" s="1"/>
  <c r="S24" i="2"/>
  <c r="T24" i="2"/>
  <c r="V24" i="2" s="1"/>
  <c r="AB31" i="3"/>
  <c r="AC31" i="3" s="1"/>
  <c r="U31" i="3"/>
  <c r="W31" i="3" s="1"/>
  <c r="Y31" i="3" s="1"/>
  <c r="T127" i="1"/>
  <c r="V127" i="1" s="1"/>
  <c r="S127" i="1"/>
  <c r="T84" i="1"/>
  <c r="V84" i="1" s="1"/>
  <c r="S84" i="1"/>
  <c r="AB160" i="2"/>
  <c r="AC160" i="2" s="1"/>
  <c r="U160" i="2"/>
  <c r="W160" i="2" s="1"/>
  <c r="Y160" i="2" s="1"/>
  <c r="AB29" i="2"/>
  <c r="AC29" i="2" s="1"/>
  <c r="U29" i="2"/>
  <c r="W29" i="2" s="1"/>
  <c r="Y29" i="2" s="1"/>
  <c r="AB62" i="2"/>
  <c r="AC62" i="2" s="1"/>
  <c r="U62" i="2"/>
  <c r="W62" i="2" s="1"/>
  <c r="Y62" i="2" s="1"/>
  <c r="AB50" i="3"/>
  <c r="AC50" i="3" s="1"/>
  <c r="U50" i="3"/>
  <c r="W50" i="3" s="1"/>
  <c r="Y50" i="3" s="1"/>
  <c r="T92" i="2"/>
  <c r="V92" i="2" s="1"/>
  <c r="S92" i="2"/>
  <c r="AB145" i="1"/>
  <c r="AC145" i="1" s="1"/>
  <c r="U145" i="1"/>
  <c r="W145" i="1" s="1"/>
  <c r="Y145" i="1" s="1"/>
  <c r="AB161" i="2"/>
  <c r="AC161" i="2" s="1"/>
  <c r="U161" i="2"/>
  <c r="W161" i="2" s="1"/>
  <c r="Y161" i="2" s="1"/>
  <c r="AB17" i="2"/>
  <c r="AC17" i="2" s="1"/>
  <c r="U17" i="2"/>
  <c r="W17" i="2" s="1"/>
  <c r="Y17" i="2" s="1"/>
  <c r="U128" i="1"/>
  <c r="W128" i="1" s="1"/>
  <c r="Y128" i="1" s="1"/>
  <c r="AB128" i="1"/>
  <c r="AC128" i="1" s="1"/>
  <c r="AB5" i="2"/>
  <c r="AC5" i="2" s="1"/>
  <c r="U5" i="2"/>
  <c r="W5" i="2" s="1"/>
  <c r="Y5" i="2" s="1"/>
  <c r="AB130" i="1"/>
  <c r="AC130" i="1" s="1"/>
  <c r="U130" i="1"/>
  <c r="W130" i="1" s="1"/>
  <c r="Y130" i="1" s="1"/>
  <c r="U75" i="1"/>
  <c r="W75" i="1" s="1"/>
  <c r="Y75" i="1" s="1"/>
  <c r="AB75" i="1"/>
  <c r="AC75" i="1" s="1"/>
  <c r="T5" i="1"/>
  <c r="V5" i="1" s="1"/>
  <c r="S5" i="1"/>
  <c r="U116" i="1"/>
  <c r="W116" i="1" s="1"/>
  <c r="Y116" i="1" s="1"/>
  <c r="AB116" i="1"/>
  <c r="AC116" i="1" s="1"/>
  <c r="AB87" i="1"/>
  <c r="AC87" i="1" s="1"/>
  <c r="U87" i="1"/>
  <c r="W87" i="1" s="1"/>
  <c r="Y87" i="1" s="1"/>
  <c r="AB99" i="1"/>
  <c r="AC99" i="1" s="1"/>
  <c r="U99" i="1"/>
  <c r="W99" i="1" s="1"/>
  <c r="Y99" i="1" s="1"/>
  <c r="AB111" i="1"/>
  <c r="AC111" i="1" s="1"/>
  <c r="U111" i="1"/>
  <c r="W111" i="1" s="1"/>
  <c r="Y111" i="1" s="1"/>
  <c r="T80" i="1"/>
  <c r="V80" i="1" s="1"/>
  <c r="S80" i="1"/>
  <c r="T6" i="1"/>
  <c r="V6" i="1" s="1"/>
  <c r="S6" i="1"/>
  <c r="U77" i="1"/>
  <c r="W77" i="1" s="1"/>
  <c r="Y77" i="1" s="1"/>
  <c r="AB77" i="1"/>
  <c r="AC77" i="1" s="1"/>
  <c r="T157" i="1"/>
  <c r="V157" i="1" s="1"/>
  <c r="S157" i="1"/>
  <c r="AB129" i="1"/>
  <c r="AC129" i="1" s="1"/>
  <c r="U129" i="1"/>
  <c r="W129" i="1" s="1"/>
  <c r="Y129" i="1" s="1"/>
  <c r="AB73" i="1"/>
  <c r="AC73" i="1" s="1"/>
  <c r="U73" i="1"/>
  <c r="W73" i="1" s="1"/>
  <c r="Y73" i="1" s="1"/>
  <c r="AB11" i="1"/>
  <c r="AC11" i="1" s="1"/>
  <c r="U11" i="1"/>
  <c r="W11" i="1" s="1"/>
  <c r="AB16" i="1"/>
  <c r="AC16" i="1" s="1"/>
  <c r="U16" i="1"/>
  <c r="W16" i="1" s="1"/>
  <c r="Y16" i="1" s="1"/>
  <c r="S63" i="1"/>
  <c r="U131" i="3"/>
  <c r="W131" i="3" s="1"/>
  <c r="Y131" i="3" s="1"/>
  <c r="AB131" i="3"/>
  <c r="AC131" i="3" s="1"/>
  <c r="AB25" i="2"/>
  <c r="AC25" i="2" s="1"/>
  <c r="U25" i="2"/>
  <c r="W25" i="2" s="1"/>
  <c r="Y25" i="2" s="1"/>
  <c r="U73" i="3"/>
  <c r="W73" i="3" s="1"/>
  <c r="Y73" i="3" s="1"/>
  <c r="AB73" i="3"/>
  <c r="AC73" i="3" s="1"/>
  <c r="T137" i="3"/>
  <c r="V137" i="3" s="1"/>
  <c r="S137" i="3"/>
  <c r="AB126" i="3"/>
  <c r="AC126" i="3" s="1"/>
  <c r="U126" i="3"/>
  <c r="W126" i="3" s="1"/>
  <c r="Y126" i="3" s="1"/>
  <c r="S95" i="2"/>
  <c r="T95" i="2"/>
  <c r="V95" i="2" s="1"/>
  <c r="AB169" i="1"/>
  <c r="AC169" i="1" s="1"/>
  <c r="U169" i="1"/>
  <c r="W169" i="1" s="1"/>
  <c r="Y169" i="1" s="1"/>
  <c r="U133" i="2"/>
  <c r="W133" i="2" s="1"/>
  <c r="Y133" i="2" s="1"/>
  <c r="AB133" i="2"/>
  <c r="AC133" i="2" s="1"/>
  <c r="AB156" i="3"/>
  <c r="AC156" i="3" s="1"/>
  <c r="U156" i="3"/>
  <c r="W156" i="3" s="1"/>
  <c r="Y156" i="3" s="1"/>
  <c r="T34" i="1"/>
  <c r="V34" i="1" s="1"/>
  <c r="S34" i="1"/>
  <c r="AB41" i="1"/>
  <c r="AC41" i="1" s="1"/>
  <c r="U41" i="1"/>
  <c r="W41" i="1" s="1"/>
  <c r="Y41" i="1" s="1"/>
  <c r="U154" i="1"/>
  <c r="W154" i="1" s="1"/>
  <c r="Y154" i="1" s="1"/>
  <c r="AB154" i="1"/>
  <c r="AC154" i="1" s="1"/>
  <c r="AB51" i="1"/>
  <c r="AC51" i="1" s="1"/>
  <c r="U51" i="1"/>
  <c r="W51" i="1" s="1"/>
  <c r="Y51" i="1" s="1"/>
  <c r="U15" i="1"/>
  <c r="W15" i="1" s="1"/>
  <c r="Y15" i="1" s="1"/>
  <c r="AB15" i="1"/>
  <c r="AC15" i="1" s="1"/>
  <c r="AB32" i="1"/>
  <c r="AC32" i="1" s="1"/>
  <c r="U32" i="1"/>
  <c r="W32" i="1" s="1"/>
  <c r="Y32" i="1" s="1"/>
  <c r="AB25" i="1"/>
  <c r="AC25" i="1" s="1"/>
  <c r="U25" i="1"/>
  <c r="W25" i="1" s="1"/>
  <c r="Y25" i="1" s="1"/>
  <c r="S28" i="2"/>
  <c r="T37" i="1"/>
  <c r="V37" i="1" s="1"/>
  <c r="S37" i="1"/>
  <c r="AB3" i="1"/>
  <c r="AC3" i="1" s="1"/>
  <c r="U3" i="1"/>
  <c r="W3" i="1" s="1"/>
  <c r="Y3" i="1" s="1"/>
  <c r="T113" i="3"/>
  <c r="V113" i="3" s="1"/>
  <c r="S113" i="3"/>
  <c r="T72" i="3"/>
  <c r="V72" i="3" s="1"/>
  <c r="S72" i="3"/>
  <c r="AB119" i="3"/>
  <c r="AC119" i="3" s="1"/>
  <c r="U119" i="3"/>
  <c r="W119" i="3" s="1"/>
  <c r="Y119" i="3" s="1"/>
  <c r="S133" i="3"/>
  <c r="T133" i="3"/>
  <c r="V133" i="3" s="1"/>
  <c r="AB36" i="3"/>
  <c r="AC36" i="3" s="1"/>
  <c r="U36" i="3"/>
  <c r="W36" i="3" s="1"/>
  <c r="Y36" i="3" s="1"/>
  <c r="U139" i="3"/>
  <c r="W139" i="3" s="1"/>
  <c r="Y139" i="3" s="1"/>
  <c r="AB139" i="3"/>
  <c r="AC139" i="3" s="1"/>
  <c r="U87" i="2"/>
  <c r="W87" i="2" s="1"/>
  <c r="Y87" i="2" s="1"/>
  <c r="AB87" i="2"/>
  <c r="AC87" i="2" s="1"/>
  <c r="AB150" i="2"/>
  <c r="AC150" i="2" s="1"/>
  <c r="U150" i="2"/>
  <c r="W150" i="2" s="1"/>
  <c r="Y150" i="2" s="1"/>
  <c r="U163" i="2"/>
  <c r="W163" i="2" s="1"/>
  <c r="Y163" i="2" s="1"/>
  <c r="AB163" i="2"/>
  <c r="AC163" i="2" s="1"/>
  <c r="U53" i="3"/>
  <c r="W53" i="3" s="1"/>
  <c r="Y53" i="3" s="1"/>
  <c r="AB53" i="3"/>
  <c r="AC53" i="3" s="1"/>
  <c r="AB35" i="3"/>
  <c r="AC35" i="3" s="1"/>
  <c r="U35" i="3"/>
  <c r="W35" i="3" s="1"/>
  <c r="Y35" i="3" s="1"/>
  <c r="AB161" i="3"/>
  <c r="AC161" i="3" s="1"/>
  <c r="U161" i="3"/>
  <c r="W161" i="3" s="1"/>
  <c r="Y161" i="3" s="1"/>
  <c r="AB85" i="3"/>
  <c r="AC85" i="3" s="1"/>
  <c r="U85" i="3"/>
  <c r="W85" i="3" s="1"/>
  <c r="Y85" i="3" s="1"/>
  <c r="AB55" i="3"/>
  <c r="AC55" i="3" s="1"/>
  <c r="U55" i="3"/>
  <c r="W55" i="3" s="1"/>
  <c r="Y55" i="3" s="1"/>
  <c r="AB138" i="3"/>
  <c r="AC138" i="3" s="1"/>
  <c r="U138" i="3"/>
  <c r="W138" i="3" s="1"/>
  <c r="Y138" i="3" s="1"/>
  <c r="AB159" i="3"/>
  <c r="AC159" i="3" s="1"/>
  <c r="U159" i="3"/>
  <c r="W159" i="3" s="1"/>
  <c r="Y159" i="3" s="1"/>
  <c r="T89" i="3"/>
  <c r="V89" i="3" s="1"/>
  <c r="S89" i="3"/>
  <c r="AB66" i="2"/>
  <c r="AC66" i="2" s="1"/>
  <c r="U66" i="2"/>
  <c r="W66" i="2" s="1"/>
  <c r="Y66" i="2" s="1"/>
  <c r="AB118" i="3"/>
  <c r="AC118" i="3" s="1"/>
  <c r="U118" i="3"/>
  <c r="W118" i="3" s="1"/>
  <c r="Y118" i="3" s="1"/>
  <c r="AB77" i="3"/>
  <c r="AC77" i="3" s="1"/>
  <c r="U77" i="3"/>
  <c r="W77" i="3" s="1"/>
  <c r="Y77" i="3" s="1"/>
  <c r="U23" i="2"/>
  <c r="W23" i="2" s="1"/>
  <c r="Y23" i="2" s="1"/>
  <c r="AB23" i="2"/>
  <c r="AC23" i="2" s="1"/>
  <c r="U158" i="2"/>
  <c r="W158" i="2" s="1"/>
  <c r="Y158" i="2" s="1"/>
  <c r="AB158" i="2"/>
  <c r="AC158" i="2" s="1"/>
  <c r="U126" i="2"/>
  <c r="W126" i="2" s="1"/>
  <c r="Y126" i="2" s="1"/>
  <c r="AB126" i="2"/>
  <c r="AC126" i="2" s="1"/>
  <c r="AB67" i="2"/>
  <c r="AC67" i="2" s="1"/>
  <c r="U67" i="2"/>
  <c r="W67" i="2" s="1"/>
  <c r="Y67" i="2" s="1"/>
  <c r="T52" i="1"/>
  <c r="V52" i="1" s="1"/>
  <c r="S52" i="1"/>
  <c r="AB114" i="2"/>
  <c r="AC114" i="2" s="1"/>
  <c r="U114" i="2"/>
  <c r="W114" i="2" s="1"/>
  <c r="Y114" i="2" s="1"/>
  <c r="T38" i="2"/>
  <c r="V38" i="2" s="1"/>
  <c r="S38" i="2"/>
  <c r="AB112" i="3"/>
  <c r="AC112" i="3" s="1"/>
  <c r="U112" i="3"/>
  <c r="W112" i="3" s="1"/>
  <c r="Y112" i="3" s="1"/>
  <c r="AB144" i="3"/>
  <c r="AC144" i="3" s="1"/>
  <c r="U144" i="3"/>
  <c r="W144" i="3" s="1"/>
  <c r="Y144" i="3" s="1"/>
  <c r="AB52" i="2"/>
  <c r="AC52" i="2" s="1"/>
  <c r="U52" i="2"/>
  <c r="W52" i="2" s="1"/>
  <c r="Y52" i="2" s="1"/>
  <c r="U31" i="1"/>
  <c r="W31" i="1" s="1"/>
  <c r="Y31" i="1" s="1"/>
  <c r="AB31" i="1"/>
  <c r="AC31" i="1" s="1"/>
  <c r="S122" i="2"/>
  <c r="AB159" i="1"/>
  <c r="AC159" i="1" s="1"/>
  <c r="U159" i="1"/>
  <c r="W159" i="1" s="1"/>
  <c r="Y159" i="1" s="1"/>
  <c r="AB101" i="1"/>
  <c r="AC101" i="1" s="1"/>
  <c r="U101" i="1"/>
  <c r="W101" i="1" s="1"/>
  <c r="Y101" i="1" s="1"/>
  <c r="AB44" i="2"/>
  <c r="AC44" i="2" s="1"/>
  <c r="U44" i="2"/>
  <c r="W44" i="2" s="1"/>
  <c r="Y44" i="2" s="1"/>
  <c r="AB13" i="1"/>
  <c r="AC13" i="1" s="1"/>
  <c r="U13" i="1"/>
  <c r="W13" i="1" s="1"/>
  <c r="Y13" i="1" s="1"/>
  <c r="T18" i="2"/>
  <c r="V18" i="2" s="1"/>
  <c r="S18" i="2"/>
  <c r="AB114" i="1"/>
  <c r="AC114" i="1" s="1"/>
  <c r="U114" i="1"/>
  <c r="W114" i="1" s="1"/>
  <c r="Y114" i="1" s="1"/>
  <c r="AB7" i="3"/>
  <c r="AC7" i="3" s="1"/>
  <c r="U7" i="3"/>
  <c r="W7" i="3" s="1"/>
  <c r="Y7" i="3" s="1"/>
  <c r="U83" i="2"/>
  <c r="W83" i="2" s="1"/>
  <c r="Y83" i="2" s="1"/>
  <c r="AB83" i="2"/>
  <c r="AC83" i="2" s="1"/>
  <c r="U20" i="2"/>
  <c r="W20" i="2" s="1"/>
  <c r="Y20" i="2" s="1"/>
  <c r="AB20" i="2"/>
  <c r="AC20" i="2" s="1"/>
  <c r="AB133" i="1"/>
  <c r="AC133" i="1" s="1"/>
  <c r="U133" i="1"/>
  <c r="W133" i="1" s="1"/>
  <c r="Y133" i="1" s="1"/>
  <c r="U70" i="1"/>
  <c r="W70" i="1" s="1"/>
  <c r="Y70" i="1" s="1"/>
  <c r="AB70" i="1"/>
  <c r="AC70" i="1" s="1"/>
  <c r="S4" i="2"/>
  <c r="AB49" i="2"/>
  <c r="AC49" i="2" s="1"/>
  <c r="U49" i="2"/>
  <c r="W49" i="2" s="1"/>
  <c r="Y49" i="2" s="1"/>
  <c r="AB26" i="1"/>
  <c r="AC26" i="1" s="1"/>
  <c r="U26" i="1"/>
  <c r="W26" i="1" s="1"/>
  <c r="Y26" i="1" s="1"/>
  <c r="S96" i="3"/>
  <c r="AB109" i="1"/>
  <c r="AC109" i="1" s="1"/>
  <c r="U109" i="1"/>
  <c r="W109" i="1" s="1"/>
  <c r="Y109" i="1" s="1"/>
  <c r="T21" i="1"/>
  <c r="V21" i="1" s="1"/>
  <c r="S21" i="1"/>
  <c r="AB2" i="2"/>
  <c r="AC2" i="2" s="1"/>
  <c r="U2" i="2"/>
  <c r="W2" i="2" s="1"/>
  <c r="Y2" i="2" s="1"/>
  <c r="AB12" i="1"/>
  <c r="AC12" i="1" s="1"/>
  <c r="U12" i="1"/>
  <c r="W12" i="1" s="1"/>
  <c r="Y12" i="1" s="1"/>
  <c r="AB47" i="1"/>
  <c r="AC47" i="1" s="1"/>
  <c r="U47" i="1"/>
  <c r="W47" i="1" s="1"/>
  <c r="Y47" i="1" s="1"/>
  <c r="U84" i="1" l="1"/>
  <c r="W84" i="1" s="1"/>
  <c r="Y84" i="1" s="1"/>
  <c r="AB84" i="1"/>
  <c r="AC84" i="1" s="1"/>
  <c r="AB156" i="2"/>
  <c r="AC156" i="2" s="1"/>
  <c r="U156" i="2"/>
  <c r="W156" i="2" s="1"/>
  <c r="Y156" i="2" s="1"/>
  <c r="U76" i="1"/>
  <c r="W76" i="1" s="1"/>
  <c r="Y76" i="1" s="1"/>
  <c r="AB76" i="1"/>
  <c r="AC76" i="1" s="1"/>
  <c r="U14" i="2"/>
  <c r="W14" i="2" s="1"/>
  <c r="Y14" i="2" s="1"/>
  <c r="AB14" i="2"/>
  <c r="AC14" i="2" s="1"/>
  <c r="U60" i="3"/>
  <c r="W60" i="3" s="1"/>
  <c r="Y60" i="3" s="1"/>
  <c r="AB60" i="3"/>
  <c r="AC60" i="3" s="1"/>
  <c r="AB21" i="1"/>
  <c r="AC21" i="1" s="1"/>
  <c r="U21" i="1"/>
  <c r="W21" i="1" s="1"/>
  <c r="Y21" i="1" s="1"/>
  <c r="AB122" i="2"/>
  <c r="AC122" i="2" s="1"/>
  <c r="U122" i="2"/>
  <c r="W122" i="2" s="1"/>
  <c r="Y122" i="2" s="1"/>
  <c r="AB133" i="3"/>
  <c r="AC133" i="3" s="1"/>
  <c r="U133" i="3"/>
  <c r="W133" i="3" s="1"/>
  <c r="Y133" i="3" s="1"/>
  <c r="AB34" i="1"/>
  <c r="AC34" i="1" s="1"/>
  <c r="U34" i="1"/>
  <c r="W34" i="1" s="1"/>
  <c r="Y34" i="1" s="1"/>
  <c r="AB78" i="2"/>
  <c r="AC78" i="2" s="1"/>
  <c r="U78" i="2"/>
  <c r="W78" i="2" s="1"/>
  <c r="Y78" i="2" s="1"/>
  <c r="U157" i="2"/>
  <c r="W157" i="2" s="1"/>
  <c r="Y157" i="2" s="1"/>
  <c r="AB157" i="2"/>
  <c r="AC157" i="2" s="1"/>
  <c r="AB118" i="1"/>
  <c r="AC118" i="1" s="1"/>
  <c r="U118" i="1"/>
  <c r="W118" i="1" s="1"/>
  <c r="Y118" i="1" s="1"/>
  <c r="AB10" i="2"/>
  <c r="AC10" i="2" s="1"/>
  <c r="U10" i="2"/>
  <c r="W10" i="2" s="1"/>
  <c r="Y10" i="2" s="1"/>
  <c r="AB81" i="3"/>
  <c r="AC81" i="3" s="1"/>
  <c r="U81" i="3"/>
  <c r="W81" i="3" s="1"/>
  <c r="Y81" i="3" s="1"/>
  <c r="AB93" i="1"/>
  <c r="AC93" i="1" s="1"/>
  <c r="U93" i="1"/>
  <c r="W93" i="1" s="1"/>
  <c r="Y93" i="1" s="1"/>
  <c r="AB18" i="2"/>
  <c r="AC18" i="2" s="1"/>
  <c r="U18" i="2"/>
  <c r="W18" i="2" s="1"/>
  <c r="Y18" i="2" s="1"/>
  <c r="U54" i="2"/>
  <c r="W54" i="2" s="1"/>
  <c r="Y54" i="2" s="1"/>
  <c r="AB54" i="2"/>
  <c r="AC54" i="2" s="1"/>
  <c r="AB66" i="1"/>
  <c r="AC66" i="1" s="1"/>
  <c r="U66" i="1"/>
  <c r="W66" i="1" s="1"/>
  <c r="Y66" i="1" s="1"/>
  <c r="U29" i="1"/>
  <c r="W29" i="1" s="1"/>
  <c r="Y29" i="1" s="1"/>
  <c r="AB29" i="1"/>
  <c r="AC29" i="1" s="1"/>
  <c r="AB57" i="3"/>
  <c r="AC57" i="3" s="1"/>
  <c r="U57" i="3"/>
  <c r="W57" i="3" s="1"/>
  <c r="Y57" i="3" s="1"/>
  <c r="U125" i="2"/>
  <c r="W125" i="2" s="1"/>
  <c r="Y125" i="2" s="1"/>
  <c r="AB125" i="2"/>
  <c r="AC125" i="2" s="1"/>
  <c r="AB137" i="1"/>
  <c r="AC137" i="1" s="1"/>
  <c r="U137" i="1"/>
  <c r="W137" i="1" s="1"/>
  <c r="Y137" i="1" s="1"/>
  <c r="AB129" i="3"/>
  <c r="AC129" i="3" s="1"/>
  <c r="U129" i="3"/>
  <c r="W129" i="3" s="1"/>
  <c r="Y129" i="3" s="1"/>
  <c r="AB48" i="1"/>
  <c r="AC48" i="1" s="1"/>
  <c r="U48" i="1"/>
  <c r="W48" i="1" s="1"/>
  <c r="Y48" i="1" s="1"/>
  <c r="AB120" i="1"/>
  <c r="AC120" i="1" s="1"/>
  <c r="U120" i="1"/>
  <c r="W120" i="1" s="1"/>
  <c r="Y120" i="1" s="1"/>
  <c r="AB160" i="1"/>
  <c r="AC160" i="1" s="1"/>
  <c r="U160" i="1"/>
  <c r="W160" i="1" s="1"/>
  <c r="Y160" i="1" s="1"/>
  <c r="U98" i="3"/>
  <c r="W98" i="3" s="1"/>
  <c r="Y98" i="3" s="1"/>
  <c r="AB98" i="3"/>
  <c r="AC98" i="3" s="1"/>
  <c r="U141" i="2"/>
  <c r="W141" i="2" s="1"/>
  <c r="Y141" i="2" s="1"/>
  <c r="AB141" i="2"/>
  <c r="AC141" i="2" s="1"/>
  <c r="U24" i="2"/>
  <c r="W24" i="2" s="1"/>
  <c r="Y24" i="2" s="1"/>
  <c r="AB24" i="2"/>
  <c r="AC24" i="2" s="1"/>
  <c r="U56" i="3"/>
  <c r="W56" i="3" s="1"/>
  <c r="Y56" i="3" s="1"/>
  <c r="AB56" i="3"/>
  <c r="AC56" i="3" s="1"/>
  <c r="U114" i="3"/>
  <c r="W114" i="3" s="1"/>
  <c r="Y114" i="3" s="1"/>
  <c r="AB114" i="3"/>
  <c r="AC114" i="3" s="1"/>
  <c r="AB12" i="2"/>
  <c r="AC12" i="2" s="1"/>
  <c r="U12" i="2"/>
  <c r="W12" i="2" s="1"/>
  <c r="Y12" i="2" s="1"/>
  <c r="U55" i="2"/>
  <c r="W55" i="2" s="1"/>
  <c r="Y55" i="2" s="1"/>
  <c r="AB55" i="2"/>
  <c r="AC55" i="2" s="1"/>
  <c r="U38" i="2"/>
  <c r="W38" i="2" s="1"/>
  <c r="Y38" i="2" s="1"/>
  <c r="AB38" i="2"/>
  <c r="AC38" i="2" s="1"/>
  <c r="AB127" i="1"/>
  <c r="AC127" i="1" s="1"/>
  <c r="U127" i="1"/>
  <c r="W127" i="1" s="1"/>
  <c r="Y127" i="1" s="1"/>
  <c r="AB34" i="2"/>
  <c r="AC34" i="2" s="1"/>
  <c r="U34" i="2"/>
  <c r="W34" i="2" s="1"/>
  <c r="Y34" i="2" s="1"/>
  <c r="U72" i="3"/>
  <c r="W72" i="3" s="1"/>
  <c r="Y72" i="3" s="1"/>
  <c r="AB72" i="3"/>
  <c r="AC72" i="3" s="1"/>
  <c r="AB28" i="2"/>
  <c r="AC28" i="2" s="1"/>
  <c r="U28" i="2"/>
  <c r="W28" i="2" s="1"/>
  <c r="Y28" i="2" s="1"/>
  <c r="AB80" i="1"/>
  <c r="AC80" i="1" s="1"/>
  <c r="U80" i="1"/>
  <c r="W80" i="1" s="1"/>
  <c r="Y80" i="1" s="1"/>
  <c r="AB5" i="3"/>
  <c r="AC5" i="3" s="1"/>
  <c r="U5" i="3"/>
  <c r="W5" i="3" s="1"/>
  <c r="Y5" i="3" s="1"/>
  <c r="AB136" i="2"/>
  <c r="AC136" i="2" s="1"/>
  <c r="U136" i="2"/>
  <c r="W136" i="2" s="1"/>
  <c r="Y136" i="2" s="1"/>
  <c r="AB86" i="2"/>
  <c r="AC86" i="2" s="1"/>
  <c r="U86" i="2"/>
  <c r="W86" i="2" s="1"/>
  <c r="Y86" i="2" s="1"/>
  <c r="AB144" i="1"/>
  <c r="AC144" i="1" s="1"/>
  <c r="U144" i="1"/>
  <c r="W144" i="1" s="1"/>
  <c r="Y144" i="1" s="1"/>
  <c r="U63" i="2"/>
  <c r="W63" i="2" s="1"/>
  <c r="Y63" i="2" s="1"/>
  <c r="AB63" i="2"/>
  <c r="AC63" i="2" s="1"/>
  <c r="U152" i="1"/>
  <c r="W152" i="1" s="1"/>
  <c r="Y152" i="1" s="1"/>
  <c r="AB152" i="1"/>
  <c r="AC152" i="1" s="1"/>
  <c r="AB115" i="2"/>
  <c r="AC115" i="2" s="1"/>
  <c r="U115" i="2"/>
  <c r="W115" i="2" s="1"/>
  <c r="Y115" i="2" s="1"/>
  <c r="AB50" i="2"/>
  <c r="AC50" i="2" s="1"/>
  <c r="U50" i="2"/>
  <c r="W50" i="2" s="1"/>
  <c r="Y50" i="2" s="1"/>
  <c r="AB37" i="2"/>
  <c r="AC37" i="2" s="1"/>
  <c r="U37" i="2"/>
  <c r="W37" i="2" s="1"/>
  <c r="Y37" i="2" s="1"/>
  <c r="AB69" i="3"/>
  <c r="AC69" i="3" s="1"/>
  <c r="U69" i="3"/>
  <c r="W69" i="3" s="1"/>
  <c r="Y69" i="3" s="1"/>
  <c r="AB67" i="3"/>
  <c r="AC67" i="3" s="1"/>
  <c r="U67" i="3"/>
  <c r="W67" i="3" s="1"/>
  <c r="Y67" i="3" s="1"/>
  <c r="U42" i="2"/>
  <c r="W42" i="2" s="1"/>
  <c r="Y42" i="2" s="1"/>
  <c r="AB42" i="2"/>
  <c r="AC42" i="2" s="1"/>
  <c r="AB46" i="3"/>
  <c r="AC46" i="3" s="1"/>
  <c r="U46" i="3"/>
  <c r="W46" i="3" s="1"/>
  <c r="Y46" i="3" s="1"/>
  <c r="AB26" i="2"/>
  <c r="AC26" i="2" s="1"/>
  <c r="U26" i="2"/>
  <c r="W26" i="2" s="1"/>
  <c r="Y26" i="2" s="1"/>
  <c r="AB121" i="3"/>
  <c r="AC121" i="3" s="1"/>
  <c r="U121" i="3"/>
  <c r="W121" i="3" s="1"/>
  <c r="Y121" i="3" s="1"/>
  <c r="AB17" i="1"/>
  <c r="AC17" i="1" s="1"/>
  <c r="U17" i="1"/>
  <c r="W17" i="1" s="1"/>
  <c r="Y17" i="1" s="1"/>
  <c r="AB4" i="2"/>
  <c r="AC4" i="2" s="1"/>
  <c r="U4" i="2"/>
  <c r="W4" i="2" s="1"/>
  <c r="Y4" i="2" s="1"/>
  <c r="Y11" i="2" s="1"/>
  <c r="U37" i="1"/>
  <c r="W37" i="1" s="1"/>
  <c r="Y37" i="1" s="1"/>
  <c r="AB37" i="1"/>
  <c r="AC37" i="1" s="1"/>
  <c r="U95" i="2"/>
  <c r="W95" i="2" s="1"/>
  <c r="Y95" i="2" s="1"/>
  <c r="AB95" i="2"/>
  <c r="AC95" i="2" s="1"/>
  <c r="AB96" i="3"/>
  <c r="AC96" i="3" s="1"/>
  <c r="U96" i="3"/>
  <c r="W96" i="3" s="1"/>
  <c r="Y96" i="3" s="1"/>
  <c r="AB137" i="3"/>
  <c r="AC137" i="3" s="1"/>
  <c r="U137" i="3"/>
  <c r="W137" i="3" s="1"/>
  <c r="Y137" i="3" s="1"/>
  <c r="AB63" i="1"/>
  <c r="AC63" i="1" s="1"/>
  <c r="U63" i="1"/>
  <c r="W63" i="1" s="1"/>
  <c r="Y63" i="1" s="1"/>
  <c r="AB68" i="2"/>
  <c r="AC68" i="2" s="1"/>
  <c r="U68" i="2"/>
  <c r="W68" i="2" s="1"/>
  <c r="Y68" i="2" s="1"/>
  <c r="AB107" i="2"/>
  <c r="AC107" i="2" s="1"/>
  <c r="U107" i="2"/>
  <c r="W107" i="2" s="1"/>
  <c r="Y107" i="2" s="1"/>
  <c r="AB26" i="3"/>
  <c r="AC26" i="3" s="1"/>
  <c r="U26" i="3"/>
  <c r="W26" i="3" s="1"/>
  <c r="Y26" i="3" s="1"/>
  <c r="AB97" i="1"/>
  <c r="AC97" i="1" s="1"/>
  <c r="U97" i="1"/>
  <c r="W97" i="1" s="1"/>
  <c r="Y97" i="1" s="1"/>
  <c r="U68" i="3"/>
  <c r="W68" i="3" s="1"/>
  <c r="Y68" i="3" s="1"/>
  <c r="AB68" i="3"/>
  <c r="AC68" i="3" s="1"/>
  <c r="U52" i="3"/>
  <c r="W52" i="3" s="1"/>
  <c r="Y52" i="3" s="1"/>
  <c r="AB52" i="3"/>
  <c r="AC52" i="3" s="1"/>
  <c r="AB72" i="1"/>
  <c r="AC72" i="1" s="1"/>
  <c r="U72" i="1"/>
  <c r="W72" i="1" s="1"/>
  <c r="Y72" i="1" s="1"/>
  <c r="AB39" i="3"/>
  <c r="AC39" i="3" s="1"/>
  <c r="U39" i="3"/>
  <c r="W39" i="3" s="1"/>
  <c r="Y39" i="3" s="1"/>
  <c r="U6" i="1"/>
  <c r="W6" i="1" s="1"/>
  <c r="Y6" i="1" s="1"/>
  <c r="AB6" i="1"/>
  <c r="AC6" i="1" s="1"/>
  <c r="AB74" i="1"/>
  <c r="AC74" i="1" s="1"/>
  <c r="U74" i="1"/>
  <c r="W74" i="1" s="1"/>
  <c r="Y74" i="1" s="1"/>
  <c r="AB52" i="1"/>
  <c r="AC52" i="1" s="1"/>
  <c r="U52" i="1"/>
  <c r="W52" i="1" s="1"/>
  <c r="Y52" i="1" s="1"/>
  <c r="AB89" i="3"/>
  <c r="AC89" i="3" s="1"/>
  <c r="U89" i="3"/>
  <c r="W89" i="3" s="1"/>
  <c r="Y89" i="3" s="1"/>
  <c r="AB113" i="3"/>
  <c r="AC113" i="3" s="1"/>
  <c r="U113" i="3"/>
  <c r="W113" i="3" s="1"/>
  <c r="Y113" i="3" s="1"/>
  <c r="AB157" i="1"/>
  <c r="AC157" i="1" s="1"/>
  <c r="U157" i="1"/>
  <c r="W157" i="1" s="1"/>
  <c r="Y157" i="1" s="1"/>
  <c r="AB5" i="1"/>
  <c r="AC5" i="1" s="1"/>
  <c r="U5" i="1"/>
  <c r="W5" i="1" s="1"/>
  <c r="Y5" i="1" s="1"/>
  <c r="AB92" i="2"/>
  <c r="AC92" i="2" s="1"/>
  <c r="U92" i="2"/>
  <c r="W92" i="2" s="1"/>
  <c r="Y92" i="2" s="1"/>
  <c r="U168" i="1"/>
  <c r="W168" i="1" s="1"/>
  <c r="Y168" i="1" s="1"/>
  <c r="AB168" i="1"/>
  <c r="AC168" i="1" s="1"/>
  <c r="AB142" i="1"/>
  <c r="AC142" i="1" s="1"/>
  <c r="U142" i="1"/>
  <c r="W142" i="1" s="1"/>
  <c r="Y142" i="1" s="1"/>
  <c r="U123" i="1"/>
  <c r="W123" i="1" s="1"/>
  <c r="Y123" i="1" s="1"/>
  <c r="AB123" i="1"/>
  <c r="AC123" i="1" s="1"/>
  <c r="AB130" i="3"/>
  <c r="AC130" i="3" s="1"/>
  <c r="U130" i="3"/>
  <c r="W130" i="3" s="1"/>
  <c r="Y130" i="3" s="1"/>
  <c r="AB30" i="3"/>
  <c r="AC30" i="3" s="1"/>
  <c r="U30" i="3"/>
  <c r="W30" i="3" s="1"/>
  <c r="Y30" i="3" s="1"/>
  <c r="AB3" i="3"/>
  <c r="AC3" i="3" s="1"/>
  <c r="U3" i="3"/>
  <c r="W3" i="3" s="1"/>
  <c r="Y3" i="3" s="1"/>
  <c r="Y11" i="3" s="1"/>
  <c r="Y11" i="1" l="1"/>
  <c r="Z13" i="1" s="1"/>
  <c r="AA11" i="1" s="1"/>
  <c r="Z161" i="1"/>
  <c r="AA159" i="1" s="1"/>
  <c r="Z125" i="1"/>
  <c r="AA123" i="1" s="1"/>
  <c r="Z86" i="1"/>
  <c r="AA84" i="1" s="1"/>
  <c r="Z114" i="1"/>
  <c r="AA112" i="1" s="1"/>
  <c r="Z23" i="1"/>
  <c r="AA21" i="1" s="1"/>
  <c r="Z140" i="1"/>
  <c r="AA138" i="1" s="1"/>
  <c r="Z12" i="1"/>
  <c r="AA10" i="1" s="1"/>
  <c r="Z41" i="1"/>
  <c r="AA39" i="1" s="1"/>
  <c r="Z33" i="1"/>
  <c r="AA31" i="1" s="1"/>
  <c r="Z158" i="1"/>
  <c r="AA156" i="1" s="1"/>
  <c r="Z144" i="1"/>
  <c r="AA142" i="1" s="1"/>
  <c r="Z78" i="1"/>
  <c r="AA76" i="1" s="1"/>
  <c r="Z14" i="1"/>
  <c r="AA12" i="1" s="1"/>
  <c r="Z43" i="1"/>
  <c r="AA41" i="1" s="1"/>
  <c r="Z70" i="1"/>
  <c r="AA68" i="1" s="1"/>
  <c r="Z147" i="1"/>
  <c r="AA145" i="1" s="1"/>
  <c r="Z127" i="1"/>
  <c r="AA125" i="1" s="1"/>
  <c r="Z154" i="1"/>
  <c r="AA152" i="1" s="1"/>
  <c r="Z91" i="1"/>
  <c r="AA89" i="1" s="1"/>
  <c r="Z81" i="1"/>
  <c r="AA79" i="1" s="1"/>
  <c r="Z8" i="1"/>
  <c r="AA6" i="1" s="1"/>
  <c r="Z4" i="1"/>
  <c r="AA2" i="1" s="1"/>
  <c r="Z52" i="1"/>
  <c r="AA50" i="1" s="1"/>
  <c r="Z119" i="1"/>
  <c r="AA117" i="1" s="1"/>
  <c r="Z113" i="1"/>
  <c r="AA111" i="1" s="1"/>
  <c r="Z163" i="1"/>
  <c r="AA161" i="1" s="1"/>
  <c r="Z141" i="1"/>
  <c r="AA139" i="1" s="1"/>
  <c r="Z156" i="1"/>
  <c r="AA154" i="1" s="1"/>
  <c r="Z133" i="1"/>
  <c r="AA131" i="1" s="1"/>
  <c r="Z168" i="1"/>
  <c r="AA166" i="1" s="1"/>
  <c r="Z85" i="1"/>
  <c r="AA83" i="1" s="1"/>
  <c r="Z54" i="1"/>
  <c r="AA52" i="1" s="1"/>
  <c r="Z31" i="1"/>
  <c r="AA29" i="1" s="1"/>
  <c r="Z18" i="1"/>
  <c r="AA16" i="1" s="1"/>
  <c r="Z77" i="1"/>
  <c r="AA75" i="1" s="1"/>
  <c r="Z40" i="1"/>
  <c r="AA38" i="1" s="1"/>
  <c r="Z99" i="1"/>
  <c r="AA97" i="1" s="1"/>
  <c r="Z61" i="1"/>
  <c r="AA59" i="1" s="1"/>
  <c r="Z3" i="1"/>
  <c r="Z128" i="1"/>
  <c r="AA126" i="1" s="1"/>
  <c r="Z62" i="1"/>
  <c r="AA60" i="1" s="1"/>
  <c r="Z60" i="1"/>
  <c r="AA58" i="1" s="1"/>
  <c r="Z68" i="1"/>
  <c r="AA66" i="1" s="1"/>
  <c r="Z105" i="1"/>
  <c r="AA103" i="1" s="1"/>
  <c r="Z130" i="1"/>
  <c r="AA128" i="1" s="1"/>
  <c r="Z162" i="1"/>
  <c r="AA160" i="1" s="1"/>
  <c r="Z137" i="1"/>
  <c r="AA135" i="1" s="1"/>
  <c r="Z69" i="1"/>
  <c r="AA67" i="1" s="1"/>
  <c r="Z136" i="1"/>
  <c r="AA134" i="1" s="1"/>
  <c r="Z155" i="1"/>
  <c r="AA153" i="1" s="1"/>
  <c r="Z167" i="1"/>
  <c r="AA165" i="1" s="1"/>
  <c r="Z19" i="1"/>
  <c r="AA17" i="1" s="1"/>
  <c r="Z95" i="1"/>
  <c r="AA93" i="1" s="1"/>
  <c r="Z48" i="1"/>
  <c r="AA46" i="1" s="1"/>
  <c r="Z157" i="1"/>
  <c r="AA155" i="1" s="1"/>
  <c r="Z24" i="1"/>
  <c r="AA22" i="1" s="1"/>
  <c r="Z2" i="1"/>
  <c r="Z5" i="1"/>
  <c r="AA3" i="1" s="1"/>
  <c r="Z65" i="1"/>
  <c r="AA63" i="1" s="1"/>
  <c r="Z46" i="1"/>
  <c r="AA44" i="1" s="1"/>
  <c r="Z72" i="1"/>
  <c r="AA70" i="1" s="1"/>
  <c r="Z108" i="1"/>
  <c r="AA106" i="1" s="1"/>
  <c r="Z123" i="1"/>
  <c r="AA121" i="1" s="1"/>
  <c r="Z150" i="1"/>
  <c r="AA148" i="1" s="1"/>
  <c r="Z92" i="1"/>
  <c r="AA90" i="1" s="1"/>
  <c r="Z152" i="1"/>
  <c r="AA150" i="1" s="1"/>
  <c r="Z145" i="1"/>
  <c r="AA143" i="1" s="1"/>
  <c r="Z146" i="1"/>
  <c r="AA144" i="1" s="1"/>
  <c r="Z67" i="1"/>
  <c r="AA65" i="1" s="1"/>
  <c r="Z7" i="1"/>
  <c r="AA5" i="1" s="1"/>
  <c r="Z34" i="1"/>
  <c r="AA32" i="1" s="1"/>
  <c r="Z38" i="1"/>
  <c r="AA36" i="1" s="1"/>
  <c r="Z98" i="1"/>
  <c r="AA96" i="1" s="1"/>
  <c r="Z32" i="1"/>
  <c r="AA30" i="1" s="1"/>
  <c r="Z25" i="1"/>
  <c r="AA23" i="1" s="1"/>
  <c r="Z71" i="1"/>
  <c r="AA69" i="1" s="1"/>
  <c r="Z51" i="1"/>
  <c r="AA49" i="1" s="1"/>
  <c r="Z79" i="1"/>
  <c r="AA77" i="1" s="1"/>
  <c r="Z87" i="1"/>
  <c r="AA85" i="1" s="1"/>
  <c r="Z112" i="1"/>
  <c r="AA110" i="1" s="1"/>
  <c r="Z126" i="1"/>
  <c r="AA124" i="1" s="1"/>
  <c r="Z118" i="1"/>
  <c r="AA116" i="1" s="1"/>
  <c r="Z139" i="1"/>
  <c r="AA137" i="1" s="1"/>
  <c r="Z107" i="1"/>
  <c r="AA105" i="1" s="1"/>
  <c r="Z129" i="1"/>
  <c r="AA127" i="1" s="1"/>
  <c r="Z160" i="1"/>
  <c r="AA158" i="1" s="1"/>
  <c r="Z39" i="1"/>
  <c r="AA37" i="1" s="1"/>
  <c r="Z83" i="1"/>
  <c r="AA81" i="1" s="1"/>
  <c r="Z26" i="1"/>
  <c r="AA24" i="1" s="1"/>
  <c r="Z11" i="1"/>
  <c r="AA9" i="1" s="1"/>
  <c r="Z132" i="1"/>
  <c r="AA130" i="1" s="1"/>
  <c r="Z104" i="1"/>
  <c r="AA102" i="1" s="1"/>
  <c r="Z20" i="1"/>
  <c r="AA18" i="1" s="1"/>
  <c r="Z151" i="1"/>
  <c r="AA149" i="1" s="1"/>
  <c r="Z166" i="1"/>
  <c r="AA164" i="1" s="1"/>
  <c r="Z45" i="1"/>
  <c r="AA43" i="1" s="1"/>
  <c r="Z90" i="1"/>
  <c r="AA88" i="1" s="1"/>
  <c r="Z118" i="2"/>
  <c r="AA116" i="2" s="1"/>
  <c r="Z11" i="2"/>
  <c r="AA9" i="2" s="1"/>
  <c r="Z5" i="2"/>
  <c r="AA3" i="2" s="1"/>
  <c r="Z28" i="2"/>
  <c r="AA26" i="2" s="1"/>
  <c r="Z38" i="2"/>
  <c r="AA36" i="2" s="1"/>
  <c r="Z87" i="2"/>
  <c r="AA85" i="2" s="1"/>
  <c r="Z102" i="2"/>
  <c r="AA100" i="2" s="1"/>
  <c r="Z156" i="2"/>
  <c r="AA154" i="2" s="1"/>
  <c r="Z70" i="2"/>
  <c r="AA68" i="2" s="1"/>
  <c r="Z73" i="2"/>
  <c r="AA71" i="2" s="1"/>
  <c r="Z152" i="2"/>
  <c r="AA150" i="2" s="1"/>
  <c r="Z140" i="2"/>
  <c r="AA138" i="2" s="1"/>
  <c r="Z146" i="2"/>
  <c r="AA144" i="2" s="1"/>
  <c r="Z89" i="2"/>
  <c r="AA87" i="2" s="1"/>
  <c r="Z31" i="2"/>
  <c r="AA29" i="2" s="1"/>
  <c r="Z155" i="2"/>
  <c r="AA153" i="2" s="1"/>
  <c r="Z68" i="2"/>
  <c r="AA66" i="2" s="1"/>
  <c r="Z47" i="2"/>
  <c r="AA45" i="2" s="1"/>
  <c r="Z134" i="2"/>
  <c r="AA132" i="2" s="1"/>
  <c r="Z65" i="2"/>
  <c r="AA63" i="2" s="1"/>
  <c r="Z50" i="2"/>
  <c r="AA48" i="2" s="1"/>
  <c r="Z91" i="2"/>
  <c r="AA89" i="2" s="1"/>
  <c r="Z2" i="2"/>
  <c r="Z19" i="2"/>
  <c r="AA17" i="2" s="1"/>
  <c r="Z30" i="2"/>
  <c r="AA28" i="2" s="1"/>
  <c r="Z59" i="2"/>
  <c r="AA57" i="2" s="1"/>
  <c r="Z42" i="2"/>
  <c r="AA40" i="2" s="1"/>
  <c r="Z58" i="2"/>
  <c r="AA56" i="2" s="1"/>
  <c r="Z104" i="2"/>
  <c r="AA102" i="2" s="1"/>
  <c r="Z107" i="2"/>
  <c r="AA105" i="2" s="1"/>
  <c r="Z160" i="2"/>
  <c r="AA158" i="2" s="1"/>
  <c r="Z82" i="2"/>
  <c r="AA80" i="2" s="1"/>
  <c r="Z81" i="2"/>
  <c r="AA79" i="2" s="1"/>
  <c r="Z131" i="2"/>
  <c r="AA129" i="2" s="1"/>
  <c r="Z108" i="2"/>
  <c r="AA106" i="2" s="1"/>
  <c r="Z12" i="2"/>
  <c r="AA10" i="2" s="1"/>
  <c r="Z113" i="2"/>
  <c r="AA111" i="2" s="1"/>
  <c r="Z158" i="2"/>
  <c r="AA156" i="2" s="1"/>
  <c r="Z162" i="2"/>
  <c r="AA160" i="2" s="1"/>
  <c r="Z40" i="2"/>
  <c r="AA38" i="2" s="1"/>
  <c r="Z122" i="2"/>
  <c r="AA120" i="2" s="1"/>
  <c r="Z27" i="2"/>
  <c r="AA25" i="2" s="1"/>
  <c r="Z26" i="2"/>
  <c r="AA24" i="2" s="1"/>
  <c r="Z45" i="2"/>
  <c r="AA43" i="2" s="1"/>
  <c r="Z44" i="2"/>
  <c r="AA42" i="2" s="1"/>
  <c r="Z112" i="2"/>
  <c r="AA110" i="2" s="1"/>
  <c r="Z62" i="2"/>
  <c r="AA60" i="2" s="1"/>
  <c r="Z101" i="2"/>
  <c r="AA99" i="2" s="1"/>
  <c r="Z139" i="2"/>
  <c r="AA137" i="2" s="1"/>
  <c r="Z115" i="2"/>
  <c r="AA113" i="2" s="1"/>
  <c r="Z157" i="2"/>
  <c r="AA155" i="2" s="1"/>
  <c r="Z121" i="2"/>
  <c r="AA119" i="2" s="1"/>
  <c r="Z159" i="2"/>
  <c r="AA157" i="2" s="1"/>
  <c r="Z110" i="2"/>
  <c r="AA108" i="2" s="1"/>
  <c r="Z95" i="2"/>
  <c r="AA93" i="2" s="1"/>
  <c r="Z23" i="2"/>
  <c r="AA21" i="2" s="1"/>
  <c r="Z79" i="2"/>
  <c r="AA77" i="2" s="1"/>
  <c r="Z96" i="2"/>
  <c r="AA94" i="2" s="1"/>
  <c r="Z17" i="2"/>
  <c r="AA15" i="2" s="1"/>
  <c r="Z20" i="2"/>
  <c r="AA18" i="2" s="1"/>
  <c r="Z4" i="2"/>
  <c r="AA2" i="2" s="1"/>
  <c r="Z135" i="2"/>
  <c r="AA133" i="2" s="1"/>
  <c r="Z116" i="2"/>
  <c r="AA114" i="2" s="1"/>
  <c r="Z161" i="2"/>
  <c r="AA159" i="2" s="1"/>
  <c r="Z125" i="2"/>
  <c r="AA123" i="2" s="1"/>
  <c r="Z80" i="2"/>
  <c r="AA78" i="2" s="1"/>
  <c r="Z133" i="2"/>
  <c r="AA131" i="2" s="1"/>
  <c r="Z57" i="2"/>
  <c r="AA55" i="2" s="1"/>
  <c r="Z35" i="2"/>
  <c r="AA33" i="2" s="1"/>
  <c r="Z67" i="2"/>
  <c r="AA65" i="2" s="1"/>
  <c r="Z69" i="2"/>
  <c r="AA67" i="2" s="1"/>
  <c r="Z120" i="2"/>
  <c r="AA118" i="2" s="1"/>
  <c r="Z77" i="2"/>
  <c r="AA75" i="2" s="1"/>
  <c r="Z97" i="2"/>
  <c r="AA95" i="2" s="1"/>
  <c r="Z105" i="2"/>
  <c r="AA103" i="2" s="1"/>
  <c r="Z148" i="2"/>
  <c r="AA146" i="2" s="1"/>
  <c r="Z164" i="2"/>
  <c r="AA162" i="2" s="1"/>
  <c r="Z129" i="2"/>
  <c r="AA127" i="2" s="1"/>
  <c r="Z100" i="2"/>
  <c r="AA98" i="2" s="1"/>
  <c r="Z123" i="2"/>
  <c r="AA121" i="2" s="1"/>
  <c r="Z153" i="2"/>
  <c r="AA151" i="2" s="1"/>
  <c r="Z76" i="2"/>
  <c r="AA74" i="2" s="1"/>
  <c r="Z25" i="2"/>
  <c r="AA23" i="2" s="1"/>
  <c r="Z117" i="2"/>
  <c r="AA115" i="2" s="1"/>
  <c r="Z84" i="2"/>
  <c r="AA82" i="2" s="1"/>
  <c r="Z60" i="2"/>
  <c r="AA58" i="2" s="1"/>
  <c r="Z114" i="2"/>
  <c r="AA112" i="2" s="1"/>
  <c r="Z39" i="2"/>
  <c r="AA37" i="2" s="1"/>
  <c r="Z83" i="2"/>
  <c r="AA81" i="2" s="1"/>
  <c r="Z145" i="2"/>
  <c r="AA143" i="2" s="1"/>
  <c r="Z43" i="2"/>
  <c r="AA41" i="2" s="1"/>
  <c r="Z51" i="2"/>
  <c r="AA49" i="2" s="1"/>
  <c r="Z37" i="2"/>
  <c r="AA35" i="2" s="1"/>
  <c r="Z103" i="2"/>
  <c r="AA101" i="2" s="1"/>
  <c r="Z61" i="2"/>
  <c r="AA59" i="2" s="1"/>
  <c r="Z85" i="2"/>
  <c r="AA83" i="2" s="1"/>
  <c r="Z13" i="2"/>
  <c r="AA11" i="2" s="1"/>
  <c r="Z124" i="2"/>
  <c r="AA122" i="2" s="1"/>
  <c r="Z136" i="2"/>
  <c r="AA134" i="2" s="1"/>
  <c r="Z137" i="2"/>
  <c r="AA135" i="2" s="1"/>
  <c r="Z132" i="2"/>
  <c r="AA130" i="2" s="1"/>
  <c r="Z138" i="2"/>
  <c r="AA136" i="2" s="1"/>
  <c r="Z14" i="2"/>
  <c r="AA12" i="2" s="1"/>
  <c r="Z109" i="2"/>
  <c r="AA107" i="2" s="1"/>
  <c r="Z154" i="2"/>
  <c r="AA152" i="2" s="1"/>
  <c r="Z56" i="2"/>
  <c r="AA54" i="2" s="1"/>
  <c r="Z63" i="2"/>
  <c r="AA61" i="2" s="1"/>
  <c r="Z130" i="2"/>
  <c r="AA128" i="2" s="1"/>
  <c r="Z32" i="2"/>
  <c r="AA30" i="2" s="1"/>
  <c r="Z24" i="2"/>
  <c r="AA22" i="2" s="1"/>
  <c r="Z16" i="2"/>
  <c r="AA14" i="2" s="1"/>
  <c r="Z41" i="2"/>
  <c r="AA39" i="2" s="1"/>
  <c r="Z119" i="2"/>
  <c r="AA117" i="2" s="1"/>
  <c r="Z74" i="2"/>
  <c r="AA72" i="2" s="1"/>
  <c r="Z94" i="2"/>
  <c r="AA92" i="2" s="1"/>
  <c r="Z126" i="2"/>
  <c r="AA124" i="2" s="1"/>
  <c r="Z75" i="2"/>
  <c r="AA73" i="2" s="1"/>
  <c r="Z8" i="2"/>
  <c r="AA6" i="2" s="1"/>
  <c r="Z33" i="2"/>
  <c r="AA31" i="2" s="1"/>
  <c r="Z10" i="2"/>
  <c r="AA8" i="2" s="1"/>
  <c r="Z46" i="2"/>
  <c r="AA44" i="2" s="1"/>
  <c r="Z18" i="2"/>
  <c r="AA16" i="2" s="1"/>
  <c r="Z111" i="2"/>
  <c r="AA109" i="2" s="1"/>
  <c r="Z78" i="2"/>
  <c r="AA76" i="2" s="1"/>
  <c r="Z66" i="2"/>
  <c r="AA64" i="2" s="1"/>
  <c r="Z90" i="2"/>
  <c r="AA88" i="2" s="1"/>
  <c r="Z34" i="2"/>
  <c r="AA32" i="2" s="1"/>
  <c r="Z86" i="2"/>
  <c r="AA84" i="2" s="1"/>
  <c r="Z128" i="2"/>
  <c r="AA126" i="2" s="1"/>
  <c r="Z141" i="2"/>
  <c r="AA139" i="2" s="1"/>
  <c r="Z147" i="2"/>
  <c r="AA145" i="2" s="1"/>
  <c r="Z99" i="2"/>
  <c r="AA97" i="2" s="1"/>
  <c r="Z163" i="2"/>
  <c r="AA161" i="2" s="1"/>
  <c r="Z142" i="2"/>
  <c r="AA140" i="2" s="1"/>
  <c r="Z93" i="2"/>
  <c r="AA91" i="2" s="1"/>
  <c r="Z48" i="2"/>
  <c r="AA46" i="2" s="1"/>
  <c r="Z9" i="2"/>
  <c r="AA7" i="2" s="1"/>
  <c r="Z15" i="2"/>
  <c r="AA13" i="2" s="1"/>
  <c r="Z92" i="2"/>
  <c r="AA90" i="2" s="1"/>
  <c r="Z72" i="2"/>
  <c r="AA70" i="2" s="1"/>
  <c r="Z6" i="2"/>
  <c r="AA4" i="2" s="1"/>
  <c r="Z71" i="2"/>
  <c r="AA69" i="2" s="1"/>
  <c r="Z54" i="2"/>
  <c r="AA52" i="2" s="1"/>
  <c r="Z49" i="2"/>
  <c r="AA47" i="2" s="1"/>
  <c r="Z3" i="2"/>
  <c r="Z21" i="2"/>
  <c r="AA19" i="2" s="1"/>
  <c r="Z22" i="2"/>
  <c r="AA20" i="2" s="1"/>
  <c r="Z36" i="2"/>
  <c r="AA34" i="2" s="1"/>
  <c r="Z127" i="2"/>
  <c r="AA125" i="2" s="1"/>
  <c r="Z29" i="2"/>
  <c r="AA27" i="2" s="1"/>
  <c r="Z98" i="2"/>
  <c r="AA96" i="2" s="1"/>
  <c r="Z144" i="2"/>
  <c r="AA142" i="2" s="1"/>
  <c r="Z149" i="2"/>
  <c r="AA147" i="2" s="1"/>
  <c r="Z151" i="2"/>
  <c r="AA149" i="2" s="1"/>
  <c r="Z143" i="2"/>
  <c r="AA141" i="2" s="1"/>
  <c r="Z106" i="2"/>
  <c r="AA104" i="2" s="1"/>
  <c r="Z52" i="2"/>
  <c r="AA50" i="2" s="1"/>
  <c r="Z55" i="2"/>
  <c r="AA53" i="2" s="1"/>
  <c r="Z64" i="2"/>
  <c r="AA62" i="2" s="1"/>
  <c r="Z88" i="2"/>
  <c r="AA86" i="2" s="1"/>
  <c r="Z150" i="2"/>
  <c r="AA148" i="2" s="1"/>
  <c r="Z53" i="2"/>
  <c r="AA51" i="2" s="1"/>
  <c r="Z7" i="2"/>
  <c r="AA5" i="2" s="1"/>
  <c r="Z36" i="3"/>
  <c r="AA34" i="3" s="1"/>
  <c r="Z24" i="3"/>
  <c r="AA22" i="3" s="1"/>
  <c r="Z37" i="3"/>
  <c r="AA35" i="3" s="1"/>
  <c r="Z21" i="3"/>
  <c r="AA19" i="3" s="1"/>
  <c r="Z75" i="3"/>
  <c r="AA73" i="3" s="1"/>
  <c r="Z63" i="3"/>
  <c r="AA61" i="3" s="1"/>
  <c r="Z59" i="3"/>
  <c r="AA57" i="3" s="1"/>
  <c r="Z152" i="3"/>
  <c r="AA150" i="3" s="1"/>
  <c r="Z136" i="3"/>
  <c r="AA134" i="3" s="1"/>
  <c r="Z112" i="3"/>
  <c r="AA110" i="3" s="1"/>
  <c r="Z47" i="3"/>
  <c r="AA45" i="3" s="1"/>
  <c r="Z158" i="3"/>
  <c r="AA156" i="3" s="1"/>
  <c r="Z82" i="3"/>
  <c r="AA80" i="3" s="1"/>
  <c r="Z162" i="3"/>
  <c r="AA160" i="3" s="1"/>
  <c r="Z73" i="3"/>
  <c r="AA71" i="3" s="1"/>
  <c r="Z139" i="3"/>
  <c r="AA137" i="3" s="1"/>
  <c r="Z64" i="3"/>
  <c r="AA62" i="3" s="1"/>
  <c r="Z135" i="3"/>
  <c r="AA133" i="3" s="1"/>
  <c r="Z17" i="3"/>
  <c r="AA15" i="3" s="1"/>
  <c r="Z61" i="3"/>
  <c r="AA59" i="3" s="1"/>
  <c r="Z27" i="3"/>
  <c r="AA25" i="3" s="1"/>
  <c r="Z101" i="3"/>
  <c r="AA99" i="3" s="1"/>
  <c r="Z78" i="3"/>
  <c r="AA76" i="3" s="1"/>
  <c r="Z110" i="3"/>
  <c r="AA108" i="3" s="1"/>
  <c r="Z144" i="3"/>
  <c r="AA142" i="3" s="1"/>
  <c r="Z68" i="3"/>
  <c r="AA66" i="3" s="1"/>
  <c r="Z70" i="3"/>
  <c r="AA68" i="3" s="1"/>
  <c r="Z103" i="3"/>
  <c r="AA101" i="3" s="1"/>
  <c r="Z115" i="3"/>
  <c r="AA113" i="3" s="1"/>
  <c r="Z95" i="3"/>
  <c r="AA93" i="3" s="1"/>
  <c r="Z160" i="3"/>
  <c r="AA158" i="3" s="1"/>
  <c r="Z58" i="3"/>
  <c r="AA56" i="3" s="1"/>
  <c r="Z84" i="3"/>
  <c r="AA82" i="3" s="1"/>
  <c r="Z156" i="3"/>
  <c r="AA154" i="3" s="1"/>
  <c r="Z2" i="3"/>
  <c r="Z74" i="3"/>
  <c r="AA72" i="3" s="1"/>
  <c r="Z15" i="3"/>
  <c r="AA13" i="3" s="1"/>
  <c r="Z81" i="3"/>
  <c r="AA79" i="3" s="1"/>
  <c r="Z161" i="3"/>
  <c r="AA159" i="3" s="1"/>
  <c r="Z141" i="3"/>
  <c r="AA139" i="3" s="1"/>
  <c r="Z62" i="3"/>
  <c r="AA60" i="3" s="1"/>
  <c r="Z11" i="3"/>
  <c r="AA9" i="3" s="1"/>
  <c r="Z137" i="3"/>
  <c r="AA135" i="3" s="1"/>
  <c r="Z26" i="3"/>
  <c r="AA24" i="3" s="1"/>
  <c r="Z108" i="3"/>
  <c r="AA106" i="3" s="1"/>
  <c r="Z100" i="3"/>
  <c r="AA98" i="3" s="1"/>
  <c r="Z20" i="3"/>
  <c r="AA18" i="3" s="1"/>
  <c r="Z33" i="3"/>
  <c r="AA31" i="3" s="1"/>
  <c r="Z16" i="3"/>
  <c r="AA14" i="3" s="1"/>
  <c r="Z18" i="3"/>
  <c r="AA16" i="3" s="1"/>
  <c r="Z50" i="3"/>
  <c r="AA48" i="3" s="1"/>
  <c r="Z159" i="3"/>
  <c r="AA157" i="3" s="1"/>
  <c r="Z76" i="3"/>
  <c r="AA74" i="3" s="1"/>
  <c r="Z3" i="3"/>
  <c r="Z71" i="3"/>
  <c r="AA69" i="3" s="1"/>
  <c r="Z96" i="3"/>
  <c r="AA94" i="3" s="1"/>
  <c r="Z109" i="3"/>
  <c r="AA107" i="3" s="1"/>
  <c r="Z116" i="3"/>
  <c r="AA114" i="3" s="1"/>
  <c r="Z54" i="3"/>
  <c r="AA52" i="3" s="1"/>
  <c r="Z106" i="3"/>
  <c r="AA104" i="3" s="1"/>
  <c r="Z38" i="3"/>
  <c r="AA36" i="3" s="1"/>
  <c r="Z30" i="3"/>
  <c r="AA28" i="3" s="1"/>
  <c r="Z77" i="3"/>
  <c r="AA75" i="3" s="1"/>
  <c r="Z19" i="3"/>
  <c r="AA17" i="3" s="1"/>
  <c r="Z86" i="3"/>
  <c r="AA84" i="3" s="1"/>
  <c r="Z118" i="3"/>
  <c r="AA116" i="3" s="1"/>
  <c r="Z121" i="3"/>
  <c r="AA119" i="3" s="1"/>
  <c r="Z72" i="3"/>
  <c r="AA70" i="3" s="1"/>
  <c r="Z97" i="3"/>
  <c r="AA95" i="3" s="1"/>
  <c r="Z125" i="3"/>
  <c r="AA123" i="3" s="1"/>
  <c r="Z145" i="3"/>
  <c r="AA143" i="3" s="1"/>
  <c r="Z124" i="3"/>
  <c r="AA122" i="3" s="1"/>
  <c r="Z8" i="3"/>
  <c r="AA6" i="3" s="1"/>
  <c r="Z163" i="3"/>
  <c r="AA161" i="3" s="1"/>
  <c r="Z4" i="3"/>
  <c r="AA2" i="3" s="1"/>
  <c r="Z123" i="3"/>
  <c r="AA121" i="3" s="1"/>
  <c r="Z83" i="3"/>
  <c r="AA81" i="3" s="1"/>
  <c r="Z79" i="3"/>
  <c r="AA77" i="3" s="1"/>
  <c r="Z119" i="3"/>
  <c r="AA117" i="3" s="1"/>
  <c r="Z107" i="3"/>
  <c r="AA105" i="3" s="1"/>
  <c r="Z66" i="3"/>
  <c r="AA64" i="3" s="1"/>
  <c r="Z140" i="3"/>
  <c r="AA138" i="3" s="1"/>
  <c r="Z22" i="3"/>
  <c r="AA20" i="3" s="1"/>
  <c r="Z28" i="3"/>
  <c r="AA26" i="3" s="1"/>
  <c r="Z46" i="3"/>
  <c r="AA44" i="3" s="1"/>
  <c r="Z32" i="3"/>
  <c r="AA30" i="3" s="1"/>
  <c r="Z23" i="3"/>
  <c r="AA21" i="3" s="1"/>
  <c r="Z7" i="3"/>
  <c r="AA5" i="3" s="1"/>
  <c r="Z157" i="3"/>
  <c r="AA155" i="3" s="1"/>
  <c r="Z89" i="3"/>
  <c r="AA87" i="3" s="1"/>
  <c r="Z105" i="3"/>
  <c r="AA103" i="3" s="1"/>
  <c r="Z41" i="3"/>
  <c r="AA39" i="3" s="1"/>
  <c r="Z25" i="3"/>
  <c r="AA23" i="3" s="1"/>
  <c r="Z65" i="3"/>
  <c r="AA63" i="3" s="1"/>
  <c r="Z9" i="3"/>
  <c r="AA7" i="3" s="1"/>
  <c r="Z147" i="3"/>
  <c r="AA145" i="3" s="1"/>
  <c r="Z114" i="3"/>
  <c r="AA112" i="3" s="1"/>
  <c r="Z127" i="3"/>
  <c r="AA125" i="3" s="1"/>
  <c r="Z5" i="3"/>
  <c r="AA3" i="3" s="1"/>
  <c r="Z35" i="3"/>
  <c r="AA33" i="3" s="1"/>
  <c r="Z149" i="3"/>
  <c r="AA147" i="3" s="1"/>
  <c r="Z150" i="3"/>
  <c r="AA148" i="3" s="1"/>
  <c r="Z44" i="3"/>
  <c r="AA42" i="3" s="1"/>
  <c r="Z55" i="3"/>
  <c r="AA53" i="3" s="1"/>
  <c r="Z43" i="3"/>
  <c r="AA41" i="3" s="1"/>
  <c r="Z85" i="3"/>
  <c r="AA83" i="3" s="1"/>
  <c r="Z31" i="3"/>
  <c r="AA29" i="3" s="1"/>
  <c r="Z94" i="3"/>
  <c r="AA92" i="3" s="1"/>
  <c r="Z126" i="3"/>
  <c r="AA124" i="3" s="1"/>
  <c r="Z132" i="3"/>
  <c r="AA130" i="3" s="1"/>
  <c r="Z113" i="3"/>
  <c r="AA111" i="3" s="1"/>
  <c r="Z39" i="3"/>
  <c r="AA37" i="3" s="1"/>
  <c r="Z88" i="3"/>
  <c r="AA86" i="3" s="1"/>
  <c r="Z104" i="3"/>
  <c r="AA102" i="3" s="1"/>
  <c r="Z120" i="3"/>
  <c r="AA118" i="3" s="1"/>
  <c r="Z153" i="3"/>
  <c r="AA151" i="3" s="1"/>
  <c r="Z134" i="3"/>
  <c r="AA132" i="3" s="1"/>
  <c r="Z130" i="3"/>
  <c r="AA128" i="3" s="1"/>
  <c r="Z45" i="3"/>
  <c r="AA43" i="3" s="1"/>
  <c r="Z57" i="3"/>
  <c r="AA55" i="3" s="1"/>
  <c r="Z131" i="3"/>
  <c r="AA129" i="3" s="1"/>
  <c r="Z87" i="3"/>
  <c r="AA85" i="3" s="1"/>
  <c r="Z99" i="3"/>
  <c r="AA97" i="3" s="1"/>
  <c r="Z138" i="3"/>
  <c r="AA136" i="3" s="1"/>
  <c r="Z98" i="3"/>
  <c r="AA96" i="3" s="1"/>
  <c r="Z10" i="3"/>
  <c r="AA8" i="3" s="1"/>
  <c r="Z164" i="3"/>
  <c r="AA162" i="3" s="1"/>
  <c r="Z29" i="3"/>
  <c r="AA27" i="3" s="1"/>
  <c r="Z56" i="3"/>
  <c r="AA54" i="3" s="1"/>
  <c r="Z52" i="3"/>
  <c r="AA50" i="3" s="1"/>
  <c r="Z92" i="3"/>
  <c r="AA90" i="3" s="1"/>
  <c r="Z40" i="3"/>
  <c r="AA38" i="3" s="1"/>
  <c r="Z12" i="3"/>
  <c r="AA10" i="3" s="1"/>
  <c r="Z67" i="3"/>
  <c r="AA65" i="3" s="1"/>
  <c r="Z6" i="3"/>
  <c r="AA4" i="3" s="1"/>
  <c r="Z14" i="3"/>
  <c r="AA12" i="3" s="1"/>
  <c r="Z93" i="3"/>
  <c r="AA91" i="3" s="1"/>
  <c r="Z102" i="3"/>
  <c r="AA100" i="3" s="1"/>
  <c r="Z133" i="3"/>
  <c r="AA131" i="3" s="1"/>
  <c r="Z129" i="3"/>
  <c r="AA127" i="3" s="1"/>
  <c r="Z51" i="3"/>
  <c r="AA49" i="3" s="1"/>
  <c r="Z122" i="3"/>
  <c r="AA120" i="3" s="1"/>
  <c r="Z42" i="3"/>
  <c r="AA40" i="3" s="1"/>
  <c r="Z155" i="3"/>
  <c r="AA153" i="3" s="1"/>
  <c r="Z146" i="3"/>
  <c r="AA144" i="3" s="1"/>
  <c r="Z13" i="3"/>
  <c r="AA11" i="3" s="1"/>
  <c r="Z142" i="3"/>
  <c r="AA140" i="3" s="1"/>
  <c r="Z69" i="3"/>
  <c r="AA67" i="3" s="1"/>
  <c r="Z151" i="3"/>
  <c r="AA149" i="3" s="1"/>
  <c r="Z90" i="3"/>
  <c r="AA88" i="3" s="1"/>
  <c r="Z111" i="3"/>
  <c r="AA109" i="3" s="1"/>
  <c r="Z154" i="3"/>
  <c r="AA152" i="3" s="1"/>
  <c r="Z53" i="3"/>
  <c r="AA51" i="3" s="1"/>
  <c r="Z34" i="3"/>
  <c r="AA32" i="3" s="1"/>
  <c r="Z49" i="3"/>
  <c r="AA47" i="3" s="1"/>
  <c r="Z128" i="3"/>
  <c r="AA126" i="3" s="1"/>
  <c r="Z117" i="3"/>
  <c r="AA115" i="3" s="1"/>
  <c r="Z80" i="3"/>
  <c r="AA78" i="3" s="1"/>
  <c r="Z148" i="3"/>
  <c r="AA146" i="3" s="1"/>
  <c r="Z143" i="3"/>
  <c r="AA141" i="3" s="1"/>
  <c r="Z91" i="3"/>
  <c r="AA89" i="3" s="1"/>
  <c r="Z48" i="3"/>
  <c r="AA46" i="3" s="1"/>
  <c r="Z60" i="3"/>
  <c r="AA58" i="3" s="1"/>
  <c r="Z109" i="1" l="1"/>
  <c r="AA107" i="1" s="1"/>
  <c r="Z21" i="1"/>
  <c r="AA19" i="1" s="1"/>
  <c r="Z102" i="1"/>
  <c r="AA100" i="1" s="1"/>
  <c r="Z120" i="1"/>
  <c r="AA118" i="1" s="1"/>
  <c r="Z35" i="1"/>
  <c r="AA33" i="1" s="1"/>
  <c r="Z131" i="1"/>
  <c r="AA129" i="1" s="1"/>
  <c r="Z94" i="1"/>
  <c r="AA92" i="1" s="1"/>
  <c r="Z110" i="1"/>
  <c r="AA108" i="1" s="1"/>
  <c r="Z37" i="1"/>
  <c r="AA35" i="1" s="1"/>
  <c r="Z170" i="1"/>
  <c r="AA168" i="1" s="1"/>
  <c r="Z101" i="1"/>
  <c r="AA99" i="1" s="1"/>
  <c r="Z111" i="1"/>
  <c r="AA109" i="1" s="1"/>
  <c r="Z64" i="1"/>
  <c r="AA62" i="1" s="1"/>
  <c r="Z44" i="1"/>
  <c r="AA42" i="1" s="1"/>
  <c r="Z169" i="1"/>
  <c r="AA167" i="1" s="1"/>
  <c r="Z29" i="1"/>
  <c r="AA27" i="1" s="1"/>
  <c r="Z75" i="1"/>
  <c r="AA73" i="1" s="1"/>
  <c r="Z9" i="1"/>
  <c r="AA7" i="1" s="1"/>
  <c r="Z124" i="1"/>
  <c r="AA122" i="1" s="1"/>
  <c r="Z82" i="1"/>
  <c r="AA80" i="1" s="1"/>
  <c r="Z88" i="1"/>
  <c r="AA86" i="1" s="1"/>
  <c r="Z134" i="1"/>
  <c r="AA132" i="1" s="1"/>
  <c r="Z138" i="1"/>
  <c r="AA136" i="1" s="1"/>
  <c r="Z47" i="1"/>
  <c r="AA45" i="1" s="1"/>
  <c r="Z148" i="1"/>
  <c r="AA146" i="1" s="1"/>
  <c r="Z106" i="1"/>
  <c r="AA104" i="1" s="1"/>
  <c r="Z103" i="1"/>
  <c r="AA101" i="1" s="1"/>
  <c r="Z55" i="1"/>
  <c r="AA53" i="1" s="1"/>
  <c r="Z50" i="1"/>
  <c r="AA48" i="1" s="1"/>
  <c r="Z142" i="1"/>
  <c r="AA140" i="1" s="1"/>
  <c r="Z165" i="1"/>
  <c r="AA163" i="1" s="1"/>
  <c r="Z74" i="1"/>
  <c r="AA72" i="1" s="1"/>
  <c r="Z10" i="1"/>
  <c r="AA8" i="1" s="1"/>
  <c r="Z143" i="1"/>
  <c r="AA141" i="1" s="1"/>
  <c r="Z73" i="1"/>
  <c r="AA71" i="1" s="1"/>
  <c r="Z159" i="1"/>
  <c r="AA157" i="1" s="1"/>
  <c r="Z116" i="1"/>
  <c r="AA114" i="1" s="1"/>
  <c r="Z89" i="1"/>
  <c r="AA87" i="1" s="1"/>
  <c r="Z57" i="1"/>
  <c r="AA55" i="1" s="1"/>
  <c r="Z15" i="1"/>
  <c r="AA13" i="1" s="1"/>
  <c r="Z59" i="1"/>
  <c r="AA57" i="1" s="1"/>
  <c r="Z66" i="1"/>
  <c r="AA64" i="1" s="1"/>
  <c r="Z27" i="1"/>
  <c r="AA25" i="1" s="1"/>
  <c r="Z42" i="1"/>
  <c r="AA40" i="1" s="1"/>
  <c r="Z121" i="1"/>
  <c r="AA119" i="1" s="1"/>
  <c r="Z63" i="1"/>
  <c r="AA61" i="1" s="1"/>
  <c r="Z149" i="1"/>
  <c r="AA147" i="1" s="1"/>
  <c r="Z153" i="1"/>
  <c r="AA151" i="1" s="1"/>
  <c r="Z93" i="1"/>
  <c r="AA91" i="1" s="1"/>
  <c r="Z76" i="1"/>
  <c r="AA74" i="1" s="1"/>
  <c r="Z84" i="1"/>
  <c r="AA82" i="1" s="1"/>
  <c r="Z117" i="1"/>
  <c r="AA115" i="1" s="1"/>
  <c r="Z115" i="1"/>
  <c r="AA113" i="1" s="1"/>
  <c r="Z97" i="1"/>
  <c r="AA95" i="1" s="1"/>
  <c r="Z17" i="1"/>
  <c r="AA15" i="1" s="1"/>
  <c r="Z30" i="1"/>
  <c r="AA28" i="1" s="1"/>
  <c r="Z100" i="1"/>
  <c r="AA98" i="1" s="1"/>
  <c r="Z28" i="1"/>
  <c r="AA26" i="1" s="1"/>
  <c r="Z22" i="1"/>
  <c r="AA20" i="1" s="1"/>
  <c r="Z135" i="1"/>
  <c r="AA133" i="1" s="1"/>
  <c r="Z16" i="1"/>
  <c r="AA14" i="1" s="1"/>
  <c r="Z49" i="1"/>
  <c r="AA47" i="1" s="1"/>
  <c r="Z6" i="1"/>
  <c r="AA4" i="1" s="1"/>
  <c r="Z122" i="1"/>
  <c r="AA120" i="1" s="1"/>
  <c r="Z58" i="1"/>
  <c r="AA56" i="1" s="1"/>
  <c r="Z36" i="1"/>
  <c r="AA34" i="1" s="1"/>
  <c r="Z53" i="1"/>
  <c r="AA51" i="1" s="1"/>
  <c r="Z96" i="1"/>
  <c r="AA94" i="1" s="1"/>
  <c r="Z80" i="1"/>
  <c r="AA78" i="1" s="1"/>
  <c r="Z56" i="1"/>
  <c r="AA54" i="1" s="1"/>
  <c r="Z164" i="1"/>
  <c r="AA162" i="1" s="1"/>
</calcChain>
</file>

<file path=xl/sharedStrings.xml><?xml version="1.0" encoding="utf-8"?>
<sst xmlns="http://schemas.openxmlformats.org/spreadsheetml/2006/main" count="1937" uniqueCount="710">
  <si>
    <t xml:space="preserve">QA 
Score 
</t>
  </si>
  <si>
    <t xml:space="preserve">Sample 
Number 
</t>
  </si>
  <si>
    <t xml:space="preserve">Sample 
Time 
</t>
  </si>
  <si>
    <t xml:space="preserve">Elapsed 
Time 
</t>
  </si>
  <si>
    <t>Hydroxide 
concentration 
in tank 
[mol/dm³]</t>
  </si>
  <si>
    <t>Acetate 
concentration 
in tank 
[mol/dm³]</t>
  </si>
  <si>
    <t>Hydroxide 
Flowrate 
Fa 
[cm³/min]</t>
  </si>
  <si>
    <t>Acetate 
Flowrate 
Fb 
[cm³/min]</t>
  </si>
  <si>
    <t>Residence 
Time 
Tr 
[s]</t>
  </si>
  <si>
    <t>Measured 
Conductivity 
0-20 [mS/cm] 
range</t>
  </si>
  <si>
    <t>Temp of 
Reactor 
[°C]</t>
  </si>
  <si>
    <t xml:space="preserve">Notes 
</t>
  </si>
  <si>
    <t>Sodium 
Hydroxide 
Feed Conc 
[mol/dm³]</t>
  </si>
  <si>
    <t>Ethyl 
Acetate 
Feed Conc 
[mol/dm³]</t>
  </si>
  <si>
    <t>Calculated 
Initial 
Conductivity 
[mS/cm]</t>
  </si>
  <si>
    <t>Calculated 
Final NaOH 
Concentration 
[mol/dm³]</t>
  </si>
  <si>
    <t>Calculated 
Final Acetate 
Concentration 
[dm/m³]</t>
  </si>
  <si>
    <t>Calculated 
Final 
Conductivity 
[mS/cm]</t>
  </si>
  <si>
    <t>Current 
Sodium Hydroxide 
Concentration 
[mol/dm³]</t>
  </si>
  <si>
    <t>Current 
Sodium Acetate 
Concentration 
[mol/dm³]</t>
  </si>
  <si>
    <t>Conversion 
of Sodium 
Hydroxide 
(%)</t>
  </si>
  <si>
    <t>Production 
of Sodium 
Acetate 
(%)</t>
  </si>
  <si>
    <t>Conversion 
Factor 
X/(1-X)</t>
  </si>
  <si>
    <t xml:space="preserve">Gradient 
of 
Line 
</t>
  </si>
  <si>
    <t xml:space="preserve">Local 
Error 
</t>
  </si>
  <si>
    <t>Linear Fit 
to 
Conversion Factor</t>
  </si>
  <si>
    <t>Estimated 
Specific Rate 
Constant 
K</t>
  </si>
  <si>
    <t>Calculated 
Specific Rate 
Constant 
K</t>
  </si>
  <si>
    <t>Log(K)</t>
  </si>
  <si>
    <t>1/T</t>
  </si>
  <si>
    <t>T2 
[°C]</t>
  </si>
  <si>
    <t>T3 
[°C]</t>
  </si>
  <si>
    <t>Measured 
Conductivity 
0-5 [mS/cm] 
range</t>
  </si>
  <si>
    <t>1</t>
  </si>
  <si>
    <t>15:29:24</t>
  </si>
  <si>
    <t/>
  </si>
  <si>
    <t>2</t>
  </si>
  <si>
    <t>15:29:26</t>
  </si>
  <si>
    <t>3</t>
  </si>
  <si>
    <t>15:29:29</t>
  </si>
  <si>
    <t>4</t>
  </si>
  <si>
    <t>15:29:31</t>
  </si>
  <si>
    <t>5</t>
  </si>
  <si>
    <t>15:29:32</t>
  </si>
  <si>
    <t>6</t>
  </si>
  <si>
    <t>15:29:34</t>
  </si>
  <si>
    <t>7</t>
  </si>
  <si>
    <t>15:29:36</t>
  </si>
  <si>
    <t>8</t>
  </si>
  <si>
    <t>15:29:38</t>
  </si>
  <si>
    <t>9</t>
  </si>
  <si>
    <t>15:29:40</t>
  </si>
  <si>
    <t>10</t>
  </si>
  <si>
    <t>15:29:42</t>
  </si>
  <si>
    <t>11</t>
  </si>
  <si>
    <t>15:29:44</t>
  </si>
  <si>
    <t>12</t>
  </si>
  <si>
    <t>15:29:47</t>
  </si>
  <si>
    <t>13</t>
  </si>
  <si>
    <t>15:29:49</t>
  </si>
  <si>
    <t>14</t>
  </si>
  <si>
    <t>15:29:50</t>
  </si>
  <si>
    <t>15</t>
  </si>
  <si>
    <t>15:29:52</t>
  </si>
  <si>
    <t>16</t>
  </si>
  <si>
    <t>15:29:54</t>
  </si>
  <si>
    <t>17</t>
  </si>
  <si>
    <t>15:29:56</t>
  </si>
  <si>
    <t>18</t>
  </si>
  <si>
    <t>15:29:58</t>
  </si>
  <si>
    <t>19</t>
  </si>
  <si>
    <t>15:30:00</t>
  </si>
  <si>
    <t>20</t>
  </si>
  <si>
    <t>15:30:02</t>
  </si>
  <si>
    <t>21</t>
  </si>
  <si>
    <t>15:30:04</t>
  </si>
  <si>
    <t>22</t>
  </si>
  <si>
    <t>15:30:07</t>
  </si>
  <si>
    <t>23</t>
  </si>
  <si>
    <t>15:30:09</t>
  </si>
  <si>
    <t>24</t>
  </si>
  <si>
    <t>15:30:10</t>
  </si>
  <si>
    <t>25</t>
  </si>
  <si>
    <t>15:30:12</t>
  </si>
  <si>
    <t>26</t>
  </si>
  <si>
    <t>15:30:14</t>
  </si>
  <si>
    <t>27</t>
  </si>
  <si>
    <t>15:30:16</t>
  </si>
  <si>
    <t>28</t>
  </si>
  <si>
    <t>15:30:18</t>
  </si>
  <si>
    <t>29</t>
  </si>
  <si>
    <t>15:30:20</t>
  </si>
  <si>
    <t>30</t>
  </si>
  <si>
    <t>15:30:22</t>
  </si>
  <si>
    <t>31</t>
  </si>
  <si>
    <t>15:30:24</t>
  </si>
  <si>
    <t>32</t>
  </si>
  <si>
    <t>15:30:27</t>
  </si>
  <si>
    <t>33</t>
  </si>
  <si>
    <t>15:30:28</t>
  </si>
  <si>
    <t>34</t>
  </si>
  <si>
    <t>15:30:30</t>
  </si>
  <si>
    <t>35</t>
  </si>
  <si>
    <t>15:30:32</t>
  </si>
  <si>
    <t>36</t>
  </si>
  <si>
    <t>15:30:34</t>
  </si>
  <si>
    <t>37</t>
  </si>
  <si>
    <t>15:30:36</t>
  </si>
  <si>
    <t>38</t>
  </si>
  <si>
    <t>15:30:38</t>
  </si>
  <si>
    <t>39</t>
  </si>
  <si>
    <t>15:30:40</t>
  </si>
  <si>
    <t>40</t>
  </si>
  <si>
    <t>15:30:43</t>
  </si>
  <si>
    <t>41</t>
  </si>
  <si>
    <t>15:30:45</t>
  </si>
  <si>
    <t>42</t>
  </si>
  <si>
    <t>15:30:46</t>
  </si>
  <si>
    <t>43</t>
  </si>
  <si>
    <t>15:30:48</t>
  </si>
  <si>
    <t>44</t>
  </si>
  <si>
    <t>15:30:50</t>
  </si>
  <si>
    <t>45</t>
  </si>
  <si>
    <t>15:30:52</t>
  </si>
  <si>
    <t>46</t>
  </si>
  <si>
    <t>15:30:54</t>
  </si>
  <si>
    <t>47</t>
  </si>
  <si>
    <t>15:30:56</t>
  </si>
  <si>
    <t>48</t>
  </si>
  <si>
    <t>15:30:58</t>
  </si>
  <si>
    <t>49</t>
  </si>
  <si>
    <t>15:31:00</t>
  </si>
  <si>
    <t>50</t>
  </si>
  <si>
    <t>15:31:02</t>
  </si>
  <si>
    <t>51</t>
  </si>
  <si>
    <t>15:31:04</t>
  </si>
  <si>
    <t>52</t>
  </si>
  <si>
    <t>15:31:06</t>
  </si>
  <si>
    <t>53</t>
  </si>
  <si>
    <t>15:31:08</t>
  </si>
  <si>
    <t>54</t>
  </si>
  <si>
    <t>15:31:10</t>
  </si>
  <si>
    <t>55</t>
  </si>
  <si>
    <t>15:31:12</t>
  </si>
  <si>
    <t>56</t>
  </si>
  <si>
    <t>15:31:15</t>
  </si>
  <si>
    <t>57</t>
  </si>
  <si>
    <t>15:31:17</t>
  </si>
  <si>
    <t>58</t>
  </si>
  <si>
    <t>15:31:19</t>
  </si>
  <si>
    <t>59</t>
  </si>
  <si>
    <t>15:31:20</t>
  </si>
  <si>
    <t>60</t>
  </si>
  <si>
    <t>15:31:22</t>
  </si>
  <si>
    <t>61</t>
  </si>
  <si>
    <t>15:31:24</t>
  </si>
  <si>
    <t>62</t>
  </si>
  <si>
    <t>15:31:26</t>
  </si>
  <si>
    <t>63</t>
  </si>
  <si>
    <t>15:31:28</t>
  </si>
  <si>
    <t>64</t>
  </si>
  <si>
    <t>15:31:30</t>
  </si>
  <si>
    <t>65</t>
  </si>
  <si>
    <t>15:31:32</t>
  </si>
  <si>
    <t>66</t>
  </si>
  <si>
    <t>15:31:35</t>
  </si>
  <si>
    <t>67</t>
  </si>
  <si>
    <t>15:31:37</t>
  </si>
  <si>
    <t>68</t>
  </si>
  <si>
    <t>15:31:39</t>
  </si>
  <si>
    <t>69</t>
  </si>
  <si>
    <t>15:31:40</t>
  </si>
  <si>
    <t>70</t>
  </si>
  <si>
    <t>15:31:42</t>
  </si>
  <si>
    <t>71</t>
  </si>
  <si>
    <t>15:31:44</t>
  </si>
  <si>
    <t>72</t>
  </si>
  <si>
    <t>15:31:46</t>
  </si>
  <si>
    <t>73</t>
  </si>
  <si>
    <t>15:31:48</t>
  </si>
  <si>
    <t>74</t>
  </si>
  <si>
    <t>15:31:50</t>
  </si>
  <si>
    <t>75</t>
  </si>
  <si>
    <t>15:31:52</t>
  </si>
  <si>
    <t>76</t>
  </si>
  <si>
    <t>15:31:54</t>
  </si>
  <si>
    <t>77</t>
  </si>
  <si>
    <t>15:31:56</t>
  </si>
  <si>
    <t>78</t>
  </si>
  <si>
    <t>15:31:59</t>
  </si>
  <si>
    <t>79</t>
  </si>
  <si>
    <t>15:32:01</t>
  </si>
  <si>
    <t>80</t>
  </si>
  <si>
    <t>15:32:02</t>
  </si>
  <si>
    <t>81</t>
  </si>
  <si>
    <t>15:32:04</t>
  </si>
  <si>
    <t>82</t>
  </si>
  <si>
    <t>15:32:06</t>
  </si>
  <si>
    <t>83</t>
  </si>
  <si>
    <t>15:32:08</t>
  </si>
  <si>
    <t>84</t>
  </si>
  <si>
    <t>15:32:10</t>
  </si>
  <si>
    <t>85</t>
  </si>
  <si>
    <t>15:32:12</t>
  </si>
  <si>
    <t>86</t>
  </si>
  <si>
    <t>15:32:14</t>
  </si>
  <si>
    <t>87</t>
  </si>
  <si>
    <t>15:32:17</t>
  </si>
  <si>
    <t>88</t>
  </si>
  <si>
    <t>15:32:19</t>
  </si>
  <si>
    <t>89</t>
  </si>
  <si>
    <t>15:32:21</t>
  </si>
  <si>
    <t>90</t>
  </si>
  <si>
    <t>15:32:22</t>
  </si>
  <si>
    <t>91</t>
  </si>
  <si>
    <t>15:32:24</t>
  </si>
  <si>
    <t>92</t>
  </si>
  <si>
    <t>15:32:26</t>
  </si>
  <si>
    <t>93</t>
  </si>
  <si>
    <t>15:32:28</t>
  </si>
  <si>
    <t>94</t>
  </si>
  <si>
    <t>15:32:30</t>
  </si>
  <si>
    <t>95</t>
  </si>
  <si>
    <t>15:32:32</t>
  </si>
  <si>
    <t>96</t>
  </si>
  <si>
    <t>15:32:34</t>
  </si>
  <si>
    <t>97</t>
  </si>
  <si>
    <t>15:32:37</t>
  </si>
  <si>
    <t>98</t>
  </si>
  <si>
    <t>15:32:38</t>
  </si>
  <si>
    <t>99</t>
  </si>
  <si>
    <t>15:32:40</t>
  </si>
  <si>
    <t>100</t>
  </si>
  <si>
    <t>15:32:42</t>
  </si>
  <si>
    <t>101</t>
  </si>
  <si>
    <t>15:32:44</t>
  </si>
  <si>
    <t>102</t>
  </si>
  <si>
    <t>15:32:46</t>
  </si>
  <si>
    <t>103</t>
  </si>
  <si>
    <t>15:32:48</t>
  </si>
  <si>
    <t>104</t>
  </si>
  <si>
    <t>15:32:50</t>
  </si>
  <si>
    <t>105</t>
  </si>
  <si>
    <t>15:32:52</t>
  </si>
  <si>
    <t>106</t>
  </si>
  <si>
    <t>15:32:55</t>
  </si>
  <si>
    <t>107</t>
  </si>
  <si>
    <t>15:32:57</t>
  </si>
  <si>
    <t>108</t>
  </si>
  <si>
    <t>15:32:58</t>
  </si>
  <si>
    <t>109</t>
  </si>
  <si>
    <t>15:33:00</t>
  </si>
  <si>
    <t>110</t>
  </si>
  <si>
    <t>15:33:02</t>
  </si>
  <si>
    <t>111</t>
  </si>
  <si>
    <t>15:33:04</t>
  </si>
  <si>
    <t>112</t>
  </si>
  <si>
    <t>15:33:06</t>
  </si>
  <si>
    <t>113</t>
  </si>
  <si>
    <t>15:33:08</t>
  </si>
  <si>
    <t>114</t>
  </si>
  <si>
    <t>15:33:10</t>
  </si>
  <si>
    <t>115</t>
  </si>
  <si>
    <t>15:33:13</t>
  </si>
  <si>
    <t>116</t>
  </si>
  <si>
    <t>15:33:15</t>
  </si>
  <si>
    <t>117</t>
  </si>
  <si>
    <t>15:33:16</t>
  </si>
  <si>
    <t>118</t>
  </si>
  <si>
    <t>15:33:18</t>
  </si>
  <si>
    <t>119</t>
  </si>
  <si>
    <t>15:33:20</t>
  </si>
  <si>
    <t>120</t>
  </si>
  <si>
    <t>15:33:22</t>
  </si>
  <si>
    <t>121</t>
  </si>
  <si>
    <t>15:33:24</t>
  </si>
  <si>
    <t>122</t>
  </si>
  <si>
    <t>15:33:26</t>
  </si>
  <si>
    <t>123</t>
  </si>
  <si>
    <t>15:33:28</t>
  </si>
  <si>
    <t>124</t>
  </si>
  <si>
    <t>15:33:30</t>
  </si>
  <si>
    <t>125</t>
  </si>
  <si>
    <t>15:33:33</t>
  </si>
  <si>
    <t>126</t>
  </si>
  <si>
    <t>15:33:34</t>
  </si>
  <si>
    <t>127</t>
  </si>
  <si>
    <t>15:33:36</t>
  </si>
  <si>
    <t>128</t>
  </si>
  <si>
    <t>15:33:38</t>
  </si>
  <si>
    <t>129</t>
  </si>
  <si>
    <t>15:33:40</t>
  </si>
  <si>
    <t>130</t>
  </si>
  <si>
    <t>15:33:42</t>
  </si>
  <si>
    <t>131</t>
  </si>
  <si>
    <t>15:33:44</t>
  </si>
  <si>
    <t>132</t>
  </si>
  <si>
    <t>15:33:46</t>
  </si>
  <si>
    <t>133</t>
  </si>
  <si>
    <t>15:33:48</t>
  </si>
  <si>
    <t>134</t>
  </si>
  <si>
    <t>15:33:51</t>
  </si>
  <si>
    <t>135</t>
  </si>
  <si>
    <t>15:33:53</t>
  </si>
  <si>
    <t>136</t>
  </si>
  <si>
    <t>15:33:54</t>
  </si>
  <si>
    <t>137</t>
  </si>
  <si>
    <t>15:33:56</t>
  </si>
  <si>
    <t>138</t>
  </si>
  <si>
    <t>15:33:58</t>
  </si>
  <si>
    <t>139</t>
  </si>
  <si>
    <t>15:34:00</t>
  </si>
  <si>
    <t>140</t>
  </si>
  <si>
    <t>15:34:02</t>
  </si>
  <si>
    <t>141</t>
  </si>
  <si>
    <t>15:34:04</t>
  </si>
  <si>
    <t>142</t>
  </si>
  <si>
    <t>15:34:06</t>
  </si>
  <si>
    <t>143</t>
  </si>
  <si>
    <t>15:34:09</t>
  </si>
  <si>
    <t>144</t>
  </si>
  <si>
    <t>15:34:11</t>
  </si>
  <si>
    <t>145</t>
  </si>
  <si>
    <t>15:34:12</t>
  </si>
  <si>
    <t>146</t>
  </si>
  <si>
    <t>15:34:14</t>
  </si>
  <si>
    <t>147</t>
  </si>
  <si>
    <t>15:34:16</t>
  </si>
  <si>
    <t>148</t>
  </si>
  <si>
    <t>15:34:18</t>
  </si>
  <si>
    <t>149</t>
  </si>
  <si>
    <t>15:34:20</t>
  </si>
  <si>
    <t>150</t>
  </si>
  <si>
    <t>15:34:22</t>
  </si>
  <si>
    <t>151</t>
  </si>
  <si>
    <t>15:34:24</t>
  </si>
  <si>
    <t>152</t>
  </si>
  <si>
    <t>15:34:26</t>
  </si>
  <si>
    <t>153</t>
  </si>
  <si>
    <t>15:34:28</t>
  </si>
  <si>
    <t>154</t>
  </si>
  <si>
    <t>15:34:31</t>
  </si>
  <si>
    <t>155</t>
  </si>
  <si>
    <t>15:34:33</t>
  </si>
  <si>
    <t>156</t>
  </si>
  <si>
    <t>15:34:34</t>
  </si>
  <si>
    <t>157</t>
  </si>
  <si>
    <t>15:34:36</t>
  </si>
  <si>
    <t>158</t>
  </si>
  <si>
    <t>15:34:38</t>
  </si>
  <si>
    <t>159</t>
  </si>
  <si>
    <t>15:34:40</t>
  </si>
  <si>
    <t>160</t>
  </si>
  <si>
    <t>15:34:42</t>
  </si>
  <si>
    <t>161</t>
  </si>
  <si>
    <t>15:34:44</t>
  </si>
  <si>
    <t>162</t>
  </si>
  <si>
    <t>15:34:46</t>
  </si>
  <si>
    <t>163</t>
  </si>
  <si>
    <t>15:34:49</t>
  </si>
  <si>
    <t>164</t>
  </si>
  <si>
    <t>15:34:51</t>
  </si>
  <si>
    <t>165</t>
  </si>
  <si>
    <t>15:34:52</t>
  </si>
  <si>
    <t>166</t>
  </si>
  <si>
    <t>15:34:54</t>
  </si>
  <si>
    <t>167</t>
  </si>
  <si>
    <t>15:34:56</t>
  </si>
  <si>
    <t>168</t>
  </si>
  <si>
    <t>15:34:58</t>
  </si>
  <si>
    <t>169</t>
  </si>
  <si>
    <t>15:35:00</t>
  </si>
  <si>
    <t>15:41:57</t>
  </si>
  <si>
    <t>15:41:59</t>
  </si>
  <si>
    <t>15:42:01</t>
  </si>
  <si>
    <t>15:42:03</t>
  </si>
  <si>
    <t>15:42:05</t>
  </si>
  <si>
    <t>15:42:07</t>
  </si>
  <si>
    <t>15:42:09</t>
  </si>
  <si>
    <t>15:42:11</t>
  </si>
  <si>
    <t>15:42:13</t>
  </si>
  <si>
    <t>15:42:15</t>
  </si>
  <si>
    <t>15:42:17</t>
  </si>
  <si>
    <t>15:42:19</t>
  </si>
  <si>
    <t>15:42:21</t>
  </si>
  <si>
    <t>15:42:23</t>
  </si>
  <si>
    <t>15:42:25</t>
  </si>
  <si>
    <t>15:42:27</t>
  </si>
  <si>
    <t>15:42:29</t>
  </si>
  <si>
    <t>15:42:31</t>
  </si>
  <si>
    <t>15:42:33</t>
  </si>
  <si>
    <t>15:42:35</t>
  </si>
  <si>
    <t>15:42:37</t>
  </si>
  <si>
    <t>15:42:39</t>
  </si>
  <si>
    <t>15:42:41</t>
  </si>
  <si>
    <t>15:42:43</t>
  </si>
  <si>
    <t>15:42:45</t>
  </si>
  <si>
    <t>15:42:47</t>
  </si>
  <si>
    <t>15:42:49</t>
  </si>
  <si>
    <t>15:42:51</t>
  </si>
  <si>
    <t>15:42:53</t>
  </si>
  <si>
    <t>15:42:55</t>
  </si>
  <si>
    <t>15:42:57</t>
  </si>
  <si>
    <t>15:42:59</t>
  </si>
  <si>
    <t>15:43:01</t>
  </si>
  <si>
    <t>15:43:03</t>
  </si>
  <si>
    <t>15:43:05</t>
  </si>
  <si>
    <t>15:43:07</t>
  </si>
  <si>
    <t>15:43:09</t>
  </si>
  <si>
    <t>15:43:11</t>
  </si>
  <si>
    <t>15:43:13</t>
  </si>
  <si>
    <t>15:43:15</t>
  </si>
  <si>
    <t>15:43:17</t>
  </si>
  <si>
    <t>15:43:19</t>
  </si>
  <si>
    <t>15:43:21</t>
  </si>
  <si>
    <t>15:43:23</t>
  </si>
  <si>
    <t>15:43:25</t>
  </si>
  <si>
    <t>15:43:27</t>
  </si>
  <si>
    <t>15:43:29</t>
  </si>
  <si>
    <t>15:43:31</t>
  </si>
  <si>
    <t>15:43:33</t>
  </si>
  <si>
    <t>15:43:35</t>
  </si>
  <si>
    <t>15:43:37</t>
  </si>
  <si>
    <t>15:43:39</t>
  </si>
  <si>
    <t>15:43:41</t>
  </si>
  <si>
    <t>15:43:43</t>
  </si>
  <si>
    <t>15:43:45</t>
  </si>
  <si>
    <t>15:43:47</t>
  </si>
  <si>
    <t>15:43:49</t>
  </si>
  <si>
    <t>15:43:51</t>
  </si>
  <si>
    <t>15:43:53</t>
  </si>
  <si>
    <t>15:43:55</t>
  </si>
  <si>
    <t>15:43:57</t>
  </si>
  <si>
    <t>15:43:59</t>
  </si>
  <si>
    <t>15:44:01</t>
  </si>
  <si>
    <t>15:44:03</t>
  </si>
  <si>
    <t>15:44:05</t>
  </si>
  <si>
    <t>15:44:07</t>
  </si>
  <si>
    <t>15:44:09</t>
  </si>
  <si>
    <t>15:44:11</t>
  </si>
  <si>
    <t>15:44:13</t>
  </si>
  <si>
    <t>15:44:15</t>
  </si>
  <si>
    <t>15:44:17</t>
  </si>
  <si>
    <t>15:44:19</t>
  </si>
  <si>
    <t>15:44:21</t>
  </si>
  <si>
    <t>15:44:23</t>
  </si>
  <si>
    <t>15:44:25</t>
  </si>
  <si>
    <t>15:44:27</t>
  </si>
  <si>
    <t>15:44:29</t>
  </si>
  <si>
    <t>15:44:31</t>
  </si>
  <si>
    <t>15:44:33</t>
  </si>
  <si>
    <t>15:44:35</t>
  </si>
  <si>
    <t>15:44:37</t>
  </si>
  <si>
    <t>15:44:39</t>
  </si>
  <si>
    <t>15:44:41</t>
  </si>
  <si>
    <t>15:44:43</t>
  </si>
  <si>
    <t>15:44:45</t>
  </si>
  <si>
    <t>15:44:47</t>
  </si>
  <si>
    <t>15:44:49</t>
  </si>
  <si>
    <t>15:44:51</t>
  </si>
  <si>
    <t>15:44:53</t>
  </si>
  <si>
    <t>15:44:55</t>
  </si>
  <si>
    <t>15:44:57</t>
  </si>
  <si>
    <t>15:44:59</t>
  </si>
  <si>
    <t>15:45:01</t>
  </si>
  <si>
    <t>15:45:03</t>
  </si>
  <si>
    <t>15:45:05</t>
  </si>
  <si>
    <t>15:45:07</t>
  </si>
  <si>
    <t>15:45:09</t>
  </si>
  <si>
    <t>15:45:11</t>
  </si>
  <si>
    <t>15:45:13</t>
  </si>
  <si>
    <t>15:45:15</t>
  </si>
  <si>
    <t>15:45:17</t>
  </si>
  <si>
    <t>15:45:19</t>
  </si>
  <si>
    <t>15:45:21</t>
  </si>
  <si>
    <t>15:45:23</t>
  </si>
  <si>
    <t>15:45:25</t>
  </si>
  <si>
    <t>15:45:27</t>
  </si>
  <si>
    <t>15:45:29</t>
  </si>
  <si>
    <t>15:45:31</t>
  </si>
  <si>
    <t>15:45:33</t>
  </si>
  <si>
    <t>15:45:35</t>
  </si>
  <si>
    <t>15:45:37</t>
  </si>
  <si>
    <t>15:45:39</t>
  </si>
  <si>
    <t>15:45:41</t>
  </si>
  <si>
    <t>15:45:43</t>
  </si>
  <si>
    <t>15:45:45</t>
  </si>
  <si>
    <t>15:45:47</t>
  </si>
  <si>
    <t>15:45:49</t>
  </si>
  <si>
    <t>15:45:51</t>
  </si>
  <si>
    <t>15:45:53</t>
  </si>
  <si>
    <t>15:45:55</t>
  </si>
  <si>
    <t>15:45:57</t>
  </si>
  <si>
    <t>15:45:59</t>
  </si>
  <si>
    <t>15:46:01</t>
  </si>
  <si>
    <t>15:46:03</t>
  </si>
  <si>
    <t>15:46:05</t>
  </si>
  <si>
    <t>15:46:07</t>
  </si>
  <si>
    <t>15:46:09</t>
  </si>
  <si>
    <t>15:46:11</t>
  </si>
  <si>
    <t>15:46:13</t>
  </si>
  <si>
    <t>15:46:15</t>
  </si>
  <si>
    <t>15:46:17</t>
  </si>
  <si>
    <t>15:46:19</t>
  </si>
  <si>
    <t>15:46:21</t>
  </si>
  <si>
    <t>15:46:23</t>
  </si>
  <si>
    <t>15:46:25</t>
  </si>
  <si>
    <t>15:46:27</t>
  </si>
  <si>
    <t>15:46:29</t>
  </si>
  <si>
    <t>15:46:31</t>
  </si>
  <si>
    <t>15:46:33</t>
  </si>
  <si>
    <t>15:46:35</t>
  </si>
  <si>
    <t>15:46:37</t>
  </si>
  <si>
    <t>15:46:39</t>
  </si>
  <si>
    <t>15:46:41</t>
  </si>
  <si>
    <t>15:46:43</t>
  </si>
  <si>
    <t>15:46:45</t>
  </si>
  <si>
    <t>15:46:47</t>
  </si>
  <si>
    <t>15:46:49</t>
  </si>
  <si>
    <t>15:46:51</t>
  </si>
  <si>
    <t>15:46:53</t>
  </si>
  <si>
    <t>15:46:55</t>
  </si>
  <si>
    <t>15:46:57</t>
  </si>
  <si>
    <t>15:46:59</t>
  </si>
  <si>
    <t>15:47:01</t>
  </si>
  <si>
    <t>15:47:03</t>
  </si>
  <si>
    <t>15:47:05</t>
  </si>
  <si>
    <t>15:47:07</t>
  </si>
  <si>
    <t>15:47:09</t>
  </si>
  <si>
    <t>15:47:11</t>
  </si>
  <si>
    <t>15:47:13</t>
  </si>
  <si>
    <t>15:47:15</t>
  </si>
  <si>
    <t>15:47:17</t>
  </si>
  <si>
    <t>15:47:19</t>
  </si>
  <si>
    <t>15:47:21</t>
  </si>
  <si>
    <t>16:02:30</t>
  </si>
  <si>
    <t>16:02:32</t>
  </si>
  <si>
    <t>16:02:34</t>
  </si>
  <si>
    <t>16:02:36</t>
  </si>
  <si>
    <t>16:02:39</t>
  </si>
  <si>
    <t>16:02:40</t>
  </si>
  <si>
    <t>16:02:47</t>
  </si>
  <si>
    <t>16:02:48</t>
  </si>
  <si>
    <t>16:02:49</t>
  </si>
  <si>
    <t>16:02:50</t>
  </si>
  <si>
    <t>16:02:52</t>
  </si>
  <si>
    <t>16:02:54</t>
  </si>
  <si>
    <t>16:02:56</t>
  </si>
  <si>
    <t>16:02:58</t>
  </si>
  <si>
    <t>16:03:00</t>
  </si>
  <si>
    <t>16:03:02</t>
  </si>
  <si>
    <t>16:03:04</t>
  </si>
  <si>
    <t>16:03:06</t>
  </si>
  <si>
    <t>16:03:08</t>
  </si>
  <si>
    <t>16:03:10</t>
  </si>
  <si>
    <t>16:03:12</t>
  </si>
  <si>
    <t>16:03:14</t>
  </si>
  <si>
    <t>16:03:16</t>
  </si>
  <si>
    <t>16:03:18</t>
  </si>
  <si>
    <t>16:03:20</t>
  </si>
  <si>
    <t>16:03:23</t>
  </si>
  <si>
    <t>16:03:24</t>
  </si>
  <si>
    <t>16:03:26</t>
  </si>
  <si>
    <t>16:03:28</t>
  </si>
  <si>
    <t>16:03:30</t>
  </si>
  <si>
    <t>16:03:32</t>
  </si>
  <si>
    <t>16:03:34</t>
  </si>
  <si>
    <t>16:03:36</t>
  </si>
  <si>
    <t>16:03:38</t>
  </si>
  <si>
    <t>16:03:40</t>
  </si>
  <si>
    <t>16:03:42</t>
  </si>
  <si>
    <t>16:03:44</t>
  </si>
  <si>
    <t>16:03:46</t>
  </si>
  <si>
    <t>16:03:48</t>
  </si>
  <si>
    <t>16:03:50</t>
  </si>
  <si>
    <t>16:03:52</t>
  </si>
  <si>
    <t>16:03:54</t>
  </si>
  <si>
    <t>16:03:56</t>
  </si>
  <si>
    <t>16:03:58</t>
  </si>
  <si>
    <t>16:04:00</t>
  </si>
  <si>
    <t>16:04:02</t>
  </si>
  <si>
    <t>16:04:04</t>
  </si>
  <si>
    <t>16:04:06</t>
  </si>
  <si>
    <t>16:04:08</t>
  </si>
  <si>
    <t>16:04:10</t>
  </si>
  <si>
    <t>16:04:12</t>
  </si>
  <si>
    <t>16:04:14</t>
  </si>
  <si>
    <t>16:04:16</t>
  </si>
  <si>
    <t>16:04:19</t>
  </si>
  <si>
    <t>16:04:20</t>
  </si>
  <si>
    <t>16:04:22</t>
  </si>
  <si>
    <t>16:04:24</t>
  </si>
  <si>
    <t>16:04:26</t>
  </si>
  <si>
    <t>16:04:28</t>
  </si>
  <si>
    <t>16:04:30</t>
  </si>
  <si>
    <t>16:04:32</t>
  </si>
  <si>
    <t>16:04:34</t>
  </si>
  <si>
    <t>16:04:37</t>
  </si>
  <si>
    <t>16:04:38</t>
  </si>
  <si>
    <t>16:04:40</t>
  </si>
  <si>
    <t>16:04:42</t>
  </si>
  <si>
    <t>16:04:44</t>
  </si>
  <si>
    <t>16:04:46</t>
  </si>
  <si>
    <t>16:04:48</t>
  </si>
  <si>
    <t>16:04:50</t>
  </si>
  <si>
    <t>16:04:52</t>
  </si>
  <si>
    <t>16:04:54</t>
  </si>
  <si>
    <t>16:04:56</t>
  </si>
  <si>
    <t>16:04:58</t>
  </si>
  <si>
    <t>16:05:00</t>
  </si>
  <si>
    <t>16:05:02</t>
  </si>
  <si>
    <t>16:05:04</t>
  </si>
  <si>
    <t>16:05:06</t>
  </si>
  <si>
    <t>16:05:08</t>
  </si>
  <si>
    <t>16:05:10</t>
  </si>
  <si>
    <t>16:05:12</t>
  </si>
  <si>
    <t>16:05:15</t>
  </si>
  <si>
    <t>16:05:16</t>
  </si>
  <si>
    <t>16:05:18</t>
  </si>
  <si>
    <t>16:05:20</t>
  </si>
  <si>
    <t>16:05:22</t>
  </si>
  <si>
    <t>16:05:24</t>
  </si>
  <si>
    <t>16:05:26</t>
  </si>
  <si>
    <t>16:05:28</t>
  </si>
  <si>
    <t>16:05:30</t>
  </si>
  <si>
    <t>16:05:32</t>
  </si>
  <si>
    <t>16:05:35</t>
  </si>
  <si>
    <t>16:05:36</t>
  </si>
  <si>
    <t>16:05:38</t>
  </si>
  <si>
    <t>16:05:40</t>
  </si>
  <si>
    <t>16:05:42</t>
  </si>
  <si>
    <t>16:05:44</t>
  </si>
  <si>
    <t>16:05:46</t>
  </si>
  <si>
    <t>16:05:48</t>
  </si>
  <si>
    <t>16:05:50</t>
  </si>
  <si>
    <t>16:05:52</t>
  </si>
  <si>
    <t>16:05:54</t>
  </si>
  <si>
    <t>16:05:56</t>
  </si>
  <si>
    <t>16:05:58</t>
  </si>
  <si>
    <t>16:06:00</t>
  </si>
  <si>
    <t>16:06:02</t>
  </si>
  <si>
    <t>16:06:04</t>
  </si>
  <si>
    <t>16:06:06</t>
  </si>
  <si>
    <t>16:06:08</t>
  </si>
  <si>
    <t>16:06:10</t>
  </si>
  <si>
    <t>16:06:12</t>
  </si>
  <si>
    <t>16:06:14</t>
  </si>
  <si>
    <t>16:06:16</t>
  </si>
  <si>
    <t>16:06:18</t>
  </si>
  <si>
    <t>16:06:20</t>
  </si>
  <si>
    <t>16:06:22</t>
  </si>
  <si>
    <t>16:06:24</t>
  </si>
  <si>
    <t>16:06:26</t>
  </si>
  <si>
    <t>16:06:28</t>
  </si>
  <si>
    <t>16:06:31</t>
  </si>
  <si>
    <t>16:06:32</t>
  </si>
  <si>
    <t>16:06:34</t>
  </si>
  <si>
    <t>16:06:36</t>
  </si>
  <si>
    <t>16:06:38</t>
  </si>
  <si>
    <t>16:06:40</t>
  </si>
  <si>
    <t>16:06:42</t>
  </si>
  <si>
    <t>16:06:44</t>
  </si>
  <si>
    <t>16:06:46</t>
  </si>
  <si>
    <t>16:06:49</t>
  </si>
  <si>
    <t>16:06:50</t>
  </si>
  <si>
    <t>16:06:52</t>
  </si>
  <si>
    <t>16:06:54</t>
  </si>
  <si>
    <t>16:06:56</t>
  </si>
  <si>
    <t>16:06:58</t>
  </si>
  <si>
    <t>16:07:00</t>
  </si>
  <si>
    <t>16:07:02</t>
  </si>
  <si>
    <t>16:07:04</t>
  </si>
  <si>
    <t>16:07:07</t>
  </si>
  <si>
    <t>16:07:08</t>
  </si>
  <si>
    <t>16:07:10</t>
  </si>
  <si>
    <t>16:07:12</t>
  </si>
  <si>
    <t>16:07:14</t>
  </si>
  <si>
    <t>16:07:16</t>
  </si>
  <si>
    <t>16:07:18</t>
  </si>
  <si>
    <t>16:07:20</t>
  </si>
  <si>
    <t>16:07:22</t>
  </si>
  <si>
    <t>16:07:25</t>
  </si>
  <si>
    <t>16:07:26</t>
  </si>
  <si>
    <t>16:07:28</t>
  </si>
  <si>
    <t>16:07:30</t>
  </si>
  <si>
    <t>16:07:32</t>
  </si>
  <si>
    <t>16:07:34</t>
  </si>
  <si>
    <t>16:07:36</t>
  </si>
  <si>
    <t>16:07:38</t>
  </si>
  <si>
    <t>16:07:40</t>
  </si>
  <si>
    <t>16:07:43</t>
  </si>
  <si>
    <t>16:07:44</t>
  </si>
  <si>
    <t>16:07:46</t>
  </si>
  <si>
    <t>16:07:48</t>
  </si>
  <si>
    <t>16:07:50</t>
  </si>
  <si>
    <t>16:07:52</t>
  </si>
  <si>
    <t>16:07:54</t>
  </si>
  <si>
    <t>Measured Conductivity [mS/cm]</t>
  </si>
  <si>
    <t>25C</t>
  </si>
  <si>
    <t>30C</t>
  </si>
  <si>
    <t>35C</t>
  </si>
  <si>
    <t>Temp(C)</t>
  </si>
  <si>
    <t>1/T(K)</t>
  </si>
  <si>
    <t xml:space="preserve">k(dm3/(mol sec)) </t>
  </si>
  <si>
    <t>ln K(m3/(mol sec))</t>
  </si>
  <si>
    <t>E/R</t>
  </si>
  <si>
    <t>E (KJ/mol)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</si>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</sst>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2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'25C'!$U$106:$U$170</c:f>
              <c:numCache>
                <c:formatCode>0%</c:formatCode>
                <c:ptCount val="65"/>
                <c:pt idx="0">
                  <c:v>1.0575675982628665</c:v>
                </c:pt>
                <c:pt idx="1">
                  <c:v>1.0209407257652876</c:v>
                </c:pt>
                <c:pt idx="2">
                  <c:v>1.0443819241637382</c:v>
                </c:pt>
                <c:pt idx="3">
                  <c:v>0.95208220546983968</c:v>
                </c:pt>
                <c:pt idx="4">
                  <c:v>0.78945889158058968</c:v>
                </c:pt>
                <c:pt idx="5">
                  <c:v>0.7030194724863037</c:v>
                </c:pt>
                <c:pt idx="6">
                  <c:v>0.60485945419279241</c:v>
                </c:pt>
                <c:pt idx="7">
                  <c:v>0.55944213229579476</c:v>
                </c:pt>
                <c:pt idx="8">
                  <c:v>0.552116757796279</c:v>
                </c:pt>
                <c:pt idx="9">
                  <c:v>0.54186123349695692</c:v>
                </c:pt>
                <c:pt idx="10">
                  <c:v>0.51695496019860332</c:v>
                </c:pt>
                <c:pt idx="11">
                  <c:v>0.48861815602344122</c:v>
                </c:pt>
                <c:pt idx="12">
                  <c:v>0.47981576477757193</c:v>
                </c:pt>
                <c:pt idx="13">
                  <c:v>0.47153763830160567</c:v>
                </c:pt>
                <c:pt idx="14">
                  <c:v>0.46421226380208985</c:v>
                </c:pt>
                <c:pt idx="15">
                  <c:v>0.47721204640738207</c:v>
                </c:pt>
                <c:pt idx="16">
                  <c:v>0.4568868893025741</c:v>
                </c:pt>
                <c:pt idx="17">
                  <c:v>0.45395673950276777</c:v>
                </c:pt>
                <c:pt idx="18">
                  <c:v>0.44020500417115987</c:v>
                </c:pt>
                <c:pt idx="19">
                  <c:v>0.42700141730235591</c:v>
                </c:pt>
                <c:pt idx="20">
                  <c:v>0.42553435209471097</c:v>
                </c:pt>
                <c:pt idx="21">
                  <c:v>0.42319016660480158</c:v>
                </c:pt>
                <c:pt idx="22">
                  <c:v>0.41966609126413146</c:v>
                </c:pt>
                <c:pt idx="23">
                  <c:v>0.42026001680499531</c:v>
                </c:pt>
                <c:pt idx="24">
                  <c:v>0.41732986700518898</c:v>
                </c:pt>
                <c:pt idx="25">
                  <c:v>0.41586479210528582</c:v>
                </c:pt>
                <c:pt idx="26">
                  <c:v>0.41439971720538266</c:v>
                </c:pt>
                <c:pt idx="27">
                  <c:v>0.41086370001826217</c:v>
                </c:pt>
                <c:pt idx="28">
                  <c:v>0.41499997307914444</c:v>
                </c:pt>
                <c:pt idx="29">
                  <c:v>0.41439971720538266</c:v>
                </c:pt>
                <c:pt idx="30">
                  <c:v>0.41000449250567322</c:v>
                </c:pt>
                <c:pt idx="31">
                  <c:v>0.40939663481061722</c:v>
                </c:pt>
                <c:pt idx="32">
                  <c:v>0.40939663481061722</c:v>
                </c:pt>
                <c:pt idx="33">
                  <c:v>0.40792956960297233</c:v>
                </c:pt>
                <c:pt idx="34">
                  <c:v>0.4064625043953275</c:v>
                </c:pt>
                <c:pt idx="35">
                  <c:v>0.4064625043953275</c:v>
                </c:pt>
                <c:pt idx="36">
                  <c:v>0.41061070312359199</c:v>
                </c:pt>
                <c:pt idx="37">
                  <c:v>0.4070743427058669</c:v>
                </c:pt>
                <c:pt idx="38">
                  <c:v>0.40853941760577006</c:v>
                </c:pt>
                <c:pt idx="39">
                  <c:v>0.4049954391876826</c:v>
                </c:pt>
                <c:pt idx="40">
                  <c:v>0.4070743427058669</c:v>
                </c:pt>
                <c:pt idx="41">
                  <c:v>0.4049954391876826</c:v>
                </c:pt>
                <c:pt idx="42">
                  <c:v>0.4049954391876826</c:v>
                </c:pt>
                <c:pt idx="43">
                  <c:v>0.39872469960299045</c:v>
                </c:pt>
                <c:pt idx="44">
                  <c:v>0.4049954391876826</c:v>
                </c:pt>
                <c:pt idx="45">
                  <c:v>0.4049954391876826</c:v>
                </c:pt>
                <c:pt idx="46">
                  <c:v>0.4049954391876826</c:v>
                </c:pt>
                <c:pt idx="47">
                  <c:v>0.4049954391876826</c:v>
                </c:pt>
                <c:pt idx="48">
                  <c:v>0.4064625043953275</c:v>
                </c:pt>
                <c:pt idx="49">
                  <c:v>0.4049954391876826</c:v>
                </c:pt>
                <c:pt idx="50">
                  <c:v>0.4070743427058669</c:v>
                </c:pt>
                <c:pt idx="51">
                  <c:v>0.41121527334980135</c:v>
                </c:pt>
                <c:pt idx="52">
                  <c:v>0.4049954391876826</c:v>
                </c:pt>
                <c:pt idx="53">
                  <c:v>0.4049954391876826</c:v>
                </c:pt>
                <c:pt idx="54">
                  <c:v>0.4049954391876826</c:v>
                </c:pt>
                <c:pt idx="55">
                  <c:v>0.4049954391876826</c:v>
                </c:pt>
                <c:pt idx="56">
                  <c:v>0.4049954391876826</c:v>
                </c:pt>
                <c:pt idx="57">
                  <c:v>0.4049954391876826</c:v>
                </c:pt>
                <c:pt idx="58">
                  <c:v>0.4049954391876826</c:v>
                </c:pt>
                <c:pt idx="59">
                  <c:v>0.4049954391876826</c:v>
                </c:pt>
                <c:pt idx="60">
                  <c:v>0.4049954391876826</c:v>
                </c:pt>
                <c:pt idx="61">
                  <c:v>0.4049954391876826</c:v>
                </c:pt>
                <c:pt idx="62">
                  <c:v>0.4049954391876826</c:v>
                </c:pt>
                <c:pt idx="63">
                  <c:v>0.4049954391876826</c:v>
                </c:pt>
                <c:pt idx="64">
                  <c:v>0.4049954391876826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0-4971-9FED-41B8D1376A1C}"/>
            </c:ext>
          </c:extLst>
        </c:ser>
        <c:ser>
          <c:idx val="3"/>
          <c:order val="1"/>
          <c:tx>
            <c:v>#REF!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615"/>
              <c:pt idx="0">
                <c:v>0.00</c:v>
              </c:pt>
              <c:pt idx="1">
                <c:v>0.00</c:v>
              </c:pt>
              <c:pt idx="2">
                <c:v>0.00</c:v>
              </c:pt>
              <c:pt idx="3">
                <c:v>0.00</c:v>
              </c:pt>
              <c:pt idx="4">
                <c:v>0.00</c:v>
              </c:pt>
              <c:pt idx="5">
                <c:v>0.00</c:v>
              </c:pt>
              <c:pt idx="6">
                <c:v>0.00</c:v>
              </c:pt>
              <c:pt idx="7">
                <c:v>0.00</c:v>
              </c:pt>
              <c:pt idx="8">
                <c:v>0.00</c:v>
              </c:pt>
              <c:pt idx="9">
                <c:v>0.00</c:v>
              </c:pt>
              <c:pt idx="10">
                <c:v>0.00</c:v>
              </c:pt>
              <c:pt idx="11">
                <c:v>0.00</c:v>
              </c:pt>
              <c:pt idx="12">
                <c:v>0.00</c:v>
              </c:pt>
              <c:pt idx="13">
                <c:v>0.00</c:v>
              </c:pt>
              <c:pt idx="14">
                <c:v>0.00</c:v>
              </c:pt>
              <c:pt idx="15">
                <c:v>0.00</c:v>
              </c:pt>
              <c:pt idx="16">
                <c:v>0.00</c:v>
              </c:pt>
              <c:pt idx="17">
                <c:v>0.00</c:v>
              </c:pt>
              <c:pt idx="18">
                <c:v>0.00</c:v>
              </c:pt>
              <c:pt idx="19">
                <c:v>0.00</c:v>
              </c:pt>
              <c:pt idx="20">
                <c:v>0.00</c:v>
              </c:pt>
              <c:pt idx="21">
                <c:v>0.00</c:v>
              </c:pt>
              <c:pt idx="22">
                <c:v>0.00</c:v>
              </c:pt>
              <c:pt idx="23">
                <c:v>0.00</c:v>
              </c:pt>
              <c:pt idx="24">
                <c:v>0.00</c:v>
              </c:pt>
              <c:pt idx="25">
                <c:v>0.00</c:v>
              </c:pt>
              <c:pt idx="26">
                <c:v>0.01</c:v>
              </c:pt>
              <c:pt idx="27">
                <c:v>0.01</c:v>
              </c:pt>
              <c:pt idx="28">
                <c:v>0.01</c:v>
              </c:pt>
              <c:pt idx="29">
                <c:v>0.01</c:v>
              </c:pt>
              <c:pt idx="30">
                <c:v>0.01</c:v>
              </c:pt>
              <c:pt idx="31">
                <c:v>0.01</c:v>
              </c:pt>
              <c:pt idx="32">
                <c:v>0.01</c:v>
              </c:pt>
              <c:pt idx="33">
                <c:v>0.01</c:v>
              </c:pt>
              <c:pt idx="34">
                <c:v>0.01</c:v>
              </c:pt>
              <c:pt idx="35">
                <c:v>0.01</c:v>
              </c:pt>
              <c:pt idx="36">
                <c:v>0.01</c:v>
              </c:pt>
              <c:pt idx="37">
                <c:v>0.01</c:v>
              </c:pt>
              <c:pt idx="38">
                <c:v>0.01</c:v>
              </c:pt>
              <c:pt idx="39">
                <c:v>0.01</c:v>
              </c:pt>
              <c:pt idx="40">
                <c:v>0.01</c:v>
              </c:pt>
              <c:pt idx="41">
                <c:v>0.01</c:v>
              </c:pt>
              <c:pt idx="42">
                <c:v>0.01</c:v>
              </c:pt>
              <c:pt idx="43">
                <c:v>0.01</c:v>
              </c:pt>
              <c:pt idx="44">
                <c:v>0.01</c:v>
              </c:pt>
              <c:pt idx="45">
                <c:v>0.01</c:v>
              </c:pt>
              <c:pt idx="46">
                <c:v>0.01</c:v>
              </c:pt>
              <c:pt idx="47">
                <c:v>0.01</c:v>
              </c:pt>
              <c:pt idx="48">
                <c:v>0.01</c:v>
              </c:pt>
              <c:pt idx="49">
                <c:v>0.01</c:v>
              </c:pt>
              <c:pt idx="50">
                <c:v>0.01</c:v>
              </c:pt>
              <c:pt idx="51">
                <c:v>0.01</c:v>
              </c:pt>
              <c:pt idx="52">
                <c:v>0.01</c:v>
              </c:pt>
              <c:pt idx="53">
                <c:v>0.01</c:v>
              </c:pt>
              <c:pt idx="54">
                <c:v>0.01</c:v>
              </c:pt>
              <c:pt idx="55">
                <c:v>0.01</c:v>
              </c:pt>
              <c:pt idx="56">
                <c:v>0.01</c:v>
              </c:pt>
              <c:pt idx="57">
                <c:v>0.01</c:v>
              </c:pt>
              <c:pt idx="58">
                <c:v>0.01</c:v>
              </c:pt>
              <c:pt idx="59">
                <c:v>0.01</c:v>
              </c:pt>
              <c:pt idx="60">
                <c:v>0.01</c:v>
              </c:pt>
              <c:pt idx="61">
                <c:v>0.01</c:v>
              </c:pt>
              <c:pt idx="62">
                <c:v>0.01</c:v>
              </c:pt>
              <c:pt idx="63">
                <c:v>0.01</c:v>
              </c:pt>
              <c:pt idx="64">
                <c:v>0.01</c:v>
              </c:pt>
              <c:pt idx="65">
                <c:v>0.01</c:v>
              </c:pt>
              <c:pt idx="66">
                <c:v>0.01</c:v>
              </c:pt>
              <c:pt idx="67">
                <c:v>0.01</c:v>
              </c:pt>
              <c:pt idx="68">
                <c:v>0.01</c:v>
              </c:pt>
              <c:pt idx="69">
                <c:v>0.01</c:v>
              </c:pt>
              <c:pt idx="70">
                <c:v>0.01</c:v>
              </c:pt>
              <c:pt idx="71">
                <c:v>0.01</c:v>
              </c:pt>
              <c:pt idx="72">
                <c:v>0.01</c:v>
              </c:pt>
              <c:pt idx="73">
                <c:v>0.01</c:v>
              </c:pt>
              <c:pt idx="74">
                <c:v>0.01</c:v>
              </c:pt>
              <c:pt idx="75">
                <c:v>0.01</c:v>
              </c:pt>
              <c:pt idx="76">
                <c:v>0.01</c:v>
              </c:pt>
              <c:pt idx="77">
                <c:v>0.01</c:v>
              </c:pt>
              <c:pt idx="78">
                <c:v>0.01</c:v>
              </c:pt>
              <c:pt idx="79">
                <c:v>0.01</c:v>
              </c:pt>
              <c:pt idx="80">
                <c:v>0.01</c:v>
              </c:pt>
              <c:pt idx="81">
                <c:v>0.01</c:v>
              </c:pt>
              <c:pt idx="82">
                <c:v>0.01</c:v>
              </c:pt>
              <c:pt idx="83">
                <c:v>0.01</c:v>
              </c:pt>
              <c:pt idx="84">
                <c:v>0.01</c:v>
              </c:pt>
              <c:pt idx="85">
                <c:v>0.01</c:v>
              </c:pt>
              <c:pt idx="86">
                <c:v>0.01</c:v>
              </c:pt>
              <c:pt idx="87">
                <c:v>0.01</c:v>
              </c:pt>
              <c:pt idx="88">
                <c:v>0.01</c:v>
              </c:pt>
              <c:pt idx="89">
                <c:v>0.01</c:v>
              </c:pt>
              <c:pt idx="90">
                <c:v>0.01</c:v>
              </c:pt>
              <c:pt idx="91">
                <c:v>0.01</c:v>
              </c:pt>
              <c:pt idx="92">
                <c:v>0.01</c:v>
              </c:pt>
              <c:pt idx="93">
                <c:v>0.01</c:v>
              </c:pt>
              <c:pt idx="94">
                <c:v>0.01</c:v>
              </c:pt>
              <c:pt idx="95">
                <c:v>0.01</c:v>
              </c:pt>
              <c:pt idx="96">
                <c:v>0.01</c:v>
              </c:pt>
              <c:pt idx="97">
                <c:v>0.01</c:v>
              </c:pt>
              <c:pt idx="98">
                <c:v>0.01</c:v>
              </c:pt>
              <c:pt idx="99">
                <c:v>0.01</c:v>
              </c:pt>
              <c:pt idx="100">
                <c:v>0.01</c:v>
              </c:pt>
              <c:pt idx="101">
                <c:v>0.01</c:v>
              </c:pt>
              <c:pt idx="102">
                <c:v>0.01</c:v>
              </c:pt>
              <c:pt idx="103">
                <c:v>0.01</c:v>
              </c:pt>
              <c:pt idx="104">
                <c:v>0.01</c:v>
              </c:pt>
              <c:pt idx="105">
                <c:v>0.01</c:v>
              </c:pt>
              <c:pt idx="106">
                <c:v>0.01</c:v>
              </c:pt>
              <c:pt idx="107">
                <c:v>0.01</c:v>
              </c:pt>
              <c:pt idx="108">
                <c:v>0.01</c:v>
              </c:pt>
              <c:pt idx="109">
                <c:v>0.01</c:v>
              </c:pt>
              <c:pt idx="110">
                <c:v>0.01</c:v>
              </c:pt>
              <c:pt idx="111">
                <c:v>0.01</c:v>
              </c:pt>
              <c:pt idx="112">
                <c:v>0.01</c:v>
              </c:pt>
              <c:pt idx="113">
                <c:v>0.01</c:v>
              </c:pt>
              <c:pt idx="114">
                <c:v>0.01</c:v>
              </c:pt>
              <c:pt idx="115">
                <c:v>0.01</c:v>
              </c:pt>
              <c:pt idx="116">
                <c:v>0.01</c:v>
              </c:pt>
              <c:pt idx="117">
                <c:v>0.01</c:v>
              </c:pt>
              <c:pt idx="118">
                <c:v>0.01</c:v>
              </c:pt>
              <c:pt idx="119">
                <c:v>0.01</c:v>
              </c:pt>
              <c:pt idx="120">
                <c:v>0.01</c:v>
              </c:pt>
              <c:pt idx="121">
                <c:v>0.01</c:v>
              </c:pt>
              <c:pt idx="122">
                <c:v>0.01</c:v>
              </c:pt>
              <c:pt idx="123">
                <c:v>0.01</c:v>
              </c:pt>
              <c:pt idx="124">
                <c:v>0.01</c:v>
              </c:pt>
              <c:pt idx="125">
                <c:v>0.01</c:v>
              </c:pt>
              <c:pt idx="126">
                <c:v>0.01</c:v>
              </c:pt>
              <c:pt idx="127">
                <c:v>0.01</c:v>
              </c:pt>
              <c:pt idx="128">
                <c:v>0.01</c:v>
              </c:pt>
              <c:pt idx="129">
                <c:v>0.01</c:v>
              </c:pt>
              <c:pt idx="130">
                <c:v>0.01</c:v>
              </c:pt>
              <c:pt idx="131">
                <c:v>0.01</c:v>
              </c:pt>
              <c:pt idx="132">
                <c:v>0.01</c:v>
              </c:pt>
              <c:pt idx="133">
                <c:v>0.01</c:v>
              </c:pt>
              <c:pt idx="134">
                <c:v>0.01</c:v>
              </c:pt>
              <c:pt idx="135">
                <c:v>0.01</c:v>
              </c:pt>
              <c:pt idx="136">
                <c:v>0.02</c:v>
              </c:pt>
              <c:pt idx="137">
                <c:v>0.02</c:v>
              </c:pt>
              <c:pt idx="138">
                <c:v>0.02</c:v>
              </c:pt>
              <c:pt idx="139">
                <c:v>0.02</c:v>
              </c:pt>
              <c:pt idx="140">
                <c:v>0.02</c:v>
              </c:pt>
              <c:pt idx="141">
                <c:v>0.02</c:v>
              </c:pt>
              <c:pt idx="142">
                <c:v>0.02</c:v>
              </c:pt>
              <c:pt idx="143">
                <c:v>0.02</c:v>
              </c:pt>
              <c:pt idx="144">
                <c:v>0.02</c:v>
              </c:pt>
              <c:pt idx="145">
                <c:v>0.02</c:v>
              </c:pt>
              <c:pt idx="146">
                <c:v>0.02</c:v>
              </c:pt>
              <c:pt idx="147">
                <c:v>0.02</c:v>
              </c:pt>
              <c:pt idx="148">
                <c:v>0.02</c:v>
              </c:pt>
              <c:pt idx="149">
                <c:v>0.02</c:v>
              </c:pt>
              <c:pt idx="150">
                <c:v>0.02</c:v>
              </c:pt>
              <c:pt idx="151">
                <c:v>0.02</c:v>
              </c:pt>
              <c:pt idx="152">
                <c:v>0.02</c:v>
              </c:pt>
              <c:pt idx="153">
                <c:v>0.02</c:v>
              </c:pt>
              <c:pt idx="154">
                <c:v>0.02</c:v>
              </c:pt>
              <c:pt idx="155">
                <c:v>0.02</c:v>
              </c:pt>
              <c:pt idx="156">
                <c:v>0.02</c:v>
              </c:pt>
              <c:pt idx="157">
                <c:v>0.02</c:v>
              </c:pt>
              <c:pt idx="158">
                <c:v>0.02</c:v>
              </c:pt>
              <c:pt idx="159">
                <c:v>0.02</c:v>
              </c:pt>
              <c:pt idx="160">
                <c:v>0.02</c:v>
              </c:pt>
              <c:pt idx="161">
                <c:v>0.02</c:v>
              </c:pt>
              <c:pt idx="162">
                <c:v>0.02</c:v>
              </c:pt>
              <c:pt idx="163">
                <c:v>0.02</c:v>
              </c:pt>
              <c:pt idx="164">
                <c:v>0.02</c:v>
              </c:pt>
              <c:pt idx="165">
                <c:v>0.02</c:v>
              </c:pt>
              <c:pt idx="166">
                <c:v>0.02</c:v>
              </c:pt>
              <c:pt idx="167">
                <c:v>0.02</c:v>
              </c:pt>
              <c:pt idx="168">
                <c:v>0.02</c:v>
              </c:pt>
              <c:pt idx="169">
                <c:v>0.02</c:v>
              </c:pt>
              <c:pt idx="170">
                <c:v>0.02</c:v>
              </c:pt>
              <c:pt idx="171">
                <c:v>0.02</c:v>
              </c:pt>
              <c:pt idx="172">
                <c:v>0.02</c:v>
              </c:pt>
              <c:pt idx="173">
                <c:v>0.02</c:v>
              </c:pt>
              <c:pt idx="174">
                <c:v>0.02</c:v>
              </c:pt>
              <c:pt idx="175">
                <c:v>0.02</c:v>
              </c:pt>
              <c:pt idx="176">
                <c:v>0.02</c:v>
              </c:pt>
              <c:pt idx="177">
                <c:v>0.02</c:v>
              </c:pt>
              <c:pt idx="178">
                <c:v>0.02</c:v>
              </c:pt>
              <c:pt idx="179">
                <c:v>0.02</c:v>
              </c:pt>
              <c:pt idx="180">
                <c:v>0.02</c:v>
              </c:pt>
              <c:pt idx="181">
                <c:v>0.02</c:v>
              </c:pt>
              <c:pt idx="182">
                <c:v>0.02</c:v>
              </c:pt>
              <c:pt idx="183">
                <c:v>0.02</c:v>
              </c:pt>
              <c:pt idx="184">
                <c:v>0.02</c:v>
              </c:pt>
              <c:pt idx="185">
                <c:v>0.02</c:v>
              </c:pt>
              <c:pt idx="186">
                <c:v>0.02</c:v>
              </c:pt>
              <c:pt idx="187">
                <c:v>0.02</c:v>
              </c:pt>
              <c:pt idx="188">
                <c:v>0.02</c:v>
              </c:pt>
              <c:pt idx="189">
                <c:v>0.02</c:v>
              </c:pt>
              <c:pt idx="190">
                <c:v>0.02</c:v>
              </c:pt>
              <c:pt idx="191">
                <c:v>0.02</c:v>
              </c:pt>
              <c:pt idx="192">
                <c:v>0.02</c:v>
              </c:pt>
              <c:pt idx="193">
                <c:v>0.02</c:v>
              </c:pt>
              <c:pt idx="194">
                <c:v>0.02</c:v>
              </c:pt>
              <c:pt idx="195">
                <c:v>0.02</c:v>
              </c:pt>
              <c:pt idx="196">
                <c:v>0.02</c:v>
              </c:pt>
              <c:pt idx="197">
                <c:v>0.02</c:v>
              </c:pt>
              <c:pt idx="198">
                <c:v>0.02</c:v>
              </c:pt>
              <c:pt idx="199">
                <c:v>0.02</c:v>
              </c:pt>
              <c:pt idx="200">
                <c:v>0.02</c:v>
              </c:pt>
              <c:pt idx="201">
                <c:v>0.02</c:v>
              </c:pt>
              <c:pt idx="202">
                <c:v>0.02</c:v>
              </c:pt>
              <c:pt idx="206">
                <c:v>-0.06</c:v>
              </c:pt>
              <c:pt idx="207">
                <c:v>-0.04</c:v>
              </c:pt>
              <c:pt idx="208">
                <c:v>-0.03</c:v>
              </c:pt>
              <c:pt idx="209">
                <c:v>-0.02</c:v>
              </c:pt>
              <c:pt idx="210">
                <c:v>-0.01</c:v>
              </c:pt>
              <c:pt idx="211">
                <c:v>0.01</c:v>
              </c:pt>
              <c:pt idx="212">
                <c:v>0.01</c:v>
              </c:pt>
              <c:pt idx="213">
                <c:v>0.03</c:v>
              </c:pt>
              <c:pt idx="214">
                <c:v>0.04</c:v>
              </c:pt>
              <c:pt idx="215">
                <c:v>0.05</c:v>
              </c:pt>
              <c:pt idx="216">
                <c:v>0.06</c:v>
              </c:pt>
              <c:pt idx="217">
                <c:v>0.07</c:v>
              </c:pt>
              <c:pt idx="218">
                <c:v>0.08</c:v>
              </c:pt>
              <c:pt idx="219">
                <c:v>0.09</c:v>
              </c:pt>
              <c:pt idx="220">
                <c:v>0.10</c:v>
              </c:pt>
              <c:pt idx="221">
                <c:v>0.11</c:v>
              </c:pt>
              <c:pt idx="222">
                <c:v>0.12</c:v>
              </c:pt>
              <c:pt idx="223">
                <c:v>0.13</c:v>
              </c:pt>
              <c:pt idx="224">
                <c:v>0.14</c:v>
              </c:pt>
              <c:pt idx="225">
                <c:v>0.15</c:v>
              </c:pt>
              <c:pt idx="226">
                <c:v>0.15</c:v>
              </c:pt>
              <c:pt idx="227">
                <c:v>0.16</c:v>
              </c:pt>
              <c:pt idx="228">
                <c:v>0.17</c:v>
              </c:pt>
              <c:pt idx="229">
                <c:v>0.18</c:v>
              </c:pt>
              <c:pt idx="230">
                <c:v>0.18</c:v>
              </c:pt>
              <c:pt idx="231">
                <c:v>0.19</c:v>
              </c:pt>
              <c:pt idx="232">
                <c:v>0.20</c:v>
              </c:pt>
              <c:pt idx="233">
                <c:v>0.21</c:v>
              </c:pt>
              <c:pt idx="234">
                <c:v>0.21</c:v>
              </c:pt>
              <c:pt idx="235">
                <c:v>0.22</c:v>
              </c:pt>
              <c:pt idx="236">
                <c:v>0.23</c:v>
              </c:pt>
              <c:pt idx="237">
                <c:v>0.24</c:v>
              </c:pt>
              <c:pt idx="238">
                <c:v>0.24</c:v>
              </c:pt>
              <c:pt idx="239">
                <c:v>0.25</c:v>
              </c:pt>
              <c:pt idx="240">
                <c:v>0.26</c:v>
              </c:pt>
              <c:pt idx="241">
                <c:v>0.26</c:v>
              </c:pt>
              <c:pt idx="242">
                <c:v>0.27</c:v>
              </c:pt>
              <c:pt idx="243">
                <c:v>0.27</c:v>
              </c:pt>
              <c:pt idx="244">
                <c:v>0.28</c:v>
              </c:pt>
              <c:pt idx="245">
                <c:v>0.29</c:v>
              </c:pt>
              <c:pt idx="246">
                <c:v>0.29</c:v>
              </c:pt>
              <c:pt idx="247">
                <c:v>0.30</c:v>
              </c:pt>
              <c:pt idx="248">
                <c:v>0.31</c:v>
              </c:pt>
              <c:pt idx="249">
                <c:v>0.31</c:v>
              </c:pt>
              <c:pt idx="250">
                <c:v>0.31</c:v>
              </c:pt>
              <c:pt idx="251">
                <c:v>0.32</c:v>
              </c:pt>
              <c:pt idx="252">
                <c:v>0.33</c:v>
              </c:pt>
              <c:pt idx="253">
                <c:v>0.33</c:v>
              </c:pt>
              <c:pt idx="254">
                <c:v>0.34</c:v>
              </c:pt>
              <c:pt idx="255">
                <c:v>0.34</c:v>
              </c:pt>
              <c:pt idx="256">
                <c:v>0.35</c:v>
              </c:pt>
              <c:pt idx="257">
                <c:v>0.35</c:v>
              </c:pt>
              <c:pt idx="258">
                <c:v>0.36</c:v>
              </c:pt>
              <c:pt idx="259">
                <c:v>0.36</c:v>
              </c:pt>
              <c:pt idx="260">
                <c:v>0.37</c:v>
              </c:pt>
              <c:pt idx="261">
                <c:v>0.37</c:v>
              </c:pt>
              <c:pt idx="262">
                <c:v>0.37</c:v>
              </c:pt>
              <c:pt idx="263">
                <c:v>0.38</c:v>
              </c:pt>
              <c:pt idx="264">
                <c:v>0.38</c:v>
              </c:pt>
              <c:pt idx="265">
                <c:v>0.39</c:v>
              </c:pt>
              <c:pt idx="266">
                <c:v>0.39</c:v>
              </c:pt>
              <c:pt idx="267">
                <c:v>0.40</c:v>
              </c:pt>
              <c:pt idx="268">
                <c:v>0.40</c:v>
              </c:pt>
              <c:pt idx="269">
                <c:v>0.40</c:v>
              </c:pt>
              <c:pt idx="270">
                <c:v>0.41</c:v>
              </c:pt>
              <c:pt idx="271">
                <c:v>0.41</c:v>
              </c:pt>
              <c:pt idx="272">
                <c:v>0.42</c:v>
              </c:pt>
              <c:pt idx="273">
                <c:v>0.42</c:v>
              </c:pt>
              <c:pt idx="274">
                <c:v>0.42</c:v>
              </c:pt>
              <c:pt idx="275">
                <c:v>0.43</c:v>
              </c:pt>
              <c:pt idx="276">
                <c:v>0.43</c:v>
              </c:pt>
              <c:pt idx="277">
                <c:v>0.44</c:v>
              </c:pt>
              <c:pt idx="278">
                <c:v>0.44</c:v>
              </c:pt>
              <c:pt idx="279">
                <c:v>0.44</c:v>
              </c:pt>
              <c:pt idx="280">
                <c:v>0.45</c:v>
              </c:pt>
              <c:pt idx="281">
                <c:v>0.45</c:v>
              </c:pt>
              <c:pt idx="282">
                <c:v>0.45</c:v>
              </c:pt>
              <c:pt idx="283">
                <c:v>0.46</c:v>
              </c:pt>
              <c:pt idx="284">
                <c:v>0.46</c:v>
              </c:pt>
              <c:pt idx="285">
                <c:v>0.46</c:v>
              </c:pt>
              <c:pt idx="286">
                <c:v>0.47</c:v>
              </c:pt>
              <c:pt idx="287">
                <c:v>0.47</c:v>
              </c:pt>
              <c:pt idx="288">
                <c:v>0.47</c:v>
              </c:pt>
              <c:pt idx="289">
                <c:v>0.48</c:v>
              </c:pt>
              <c:pt idx="290">
                <c:v>0.48</c:v>
              </c:pt>
              <c:pt idx="291">
                <c:v>0.48</c:v>
              </c:pt>
              <c:pt idx="292">
                <c:v>0.48</c:v>
              </c:pt>
              <c:pt idx="293">
                <c:v>0.49</c:v>
              </c:pt>
              <c:pt idx="294">
                <c:v>0.49</c:v>
              </c:pt>
              <c:pt idx="295">
                <c:v>0.49</c:v>
              </c:pt>
              <c:pt idx="296">
                <c:v>0.50</c:v>
              </c:pt>
              <c:pt idx="297">
                <c:v>0.50</c:v>
              </c:pt>
              <c:pt idx="298">
                <c:v>0.50</c:v>
              </c:pt>
              <c:pt idx="299">
                <c:v>0.51</c:v>
              </c:pt>
              <c:pt idx="300">
                <c:v>0.51</c:v>
              </c:pt>
              <c:pt idx="301">
                <c:v>0.51</c:v>
              </c:pt>
              <c:pt idx="302">
                <c:v>0.51</c:v>
              </c:pt>
              <c:pt idx="303">
                <c:v>0.52</c:v>
              </c:pt>
              <c:pt idx="304">
                <c:v>0.52</c:v>
              </c:pt>
              <c:pt idx="305">
                <c:v>0.52</c:v>
              </c:pt>
              <c:pt idx="306">
                <c:v>0.52</c:v>
              </c:pt>
              <c:pt idx="307">
                <c:v>0.53</c:v>
              </c:pt>
              <c:pt idx="308">
                <c:v>0.53</c:v>
              </c:pt>
              <c:pt idx="309">
                <c:v>0.53</c:v>
              </c:pt>
              <c:pt idx="310">
                <c:v>0.53</c:v>
              </c:pt>
              <c:pt idx="311">
                <c:v>0.53</c:v>
              </c:pt>
              <c:pt idx="312">
                <c:v>0.54</c:v>
              </c:pt>
              <c:pt idx="313">
                <c:v>0.54</c:v>
              </c:pt>
              <c:pt idx="314">
                <c:v>0.54</c:v>
              </c:pt>
              <c:pt idx="315">
                <c:v>0.54</c:v>
              </c:pt>
              <c:pt idx="316">
                <c:v>0.55</c:v>
              </c:pt>
              <c:pt idx="317">
                <c:v>0.55</c:v>
              </c:pt>
              <c:pt idx="318">
                <c:v>0.55</c:v>
              </c:pt>
              <c:pt idx="319">
                <c:v>0.56</c:v>
              </c:pt>
              <c:pt idx="320">
                <c:v>0.56</c:v>
              </c:pt>
              <c:pt idx="321">
                <c:v>0.56</c:v>
              </c:pt>
              <c:pt idx="322">
                <c:v>0.56</c:v>
              </c:pt>
              <c:pt idx="323">
                <c:v>0.56</c:v>
              </c:pt>
              <c:pt idx="324">
                <c:v>0.56</c:v>
              </c:pt>
              <c:pt idx="325">
                <c:v>0.57</c:v>
              </c:pt>
              <c:pt idx="326">
                <c:v>0.57</c:v>
              </c:pt>
              <c:pt idx="327">
                <c:v>0.57</c:v>
              </c:pt>
              <c:pt idx="328">
                <c:v>0.57</c:v>
              </c:pt>
              <c:pt idx="329">
                <c:v>0.57</c:v>
              </c:pt>
              <c:pt idx="330">
                <c:v>0.58</c:v>
              </c:pt>
              <c:pt idx="331">
                <c:v>0.58</c:v>
              </c:pt>
              <c:pt idx="332">
                <c:v>0.58</c:v>
              </c:pt>
              <c:pt idx="333">
                <c:v>0.58</c:v>
              </c:pt>
              <c:pt idx="334">
                <c:v>0.59</c:v>
              </c:pt>
              <c:pt idx="335">
                <c:v>0.59</c:v>
              </c:pt>
              <c:pt idx="336">
                <c:v>0.59</c:v>
              </c:pt>
              <c:pt idx="337">
                <c:v>0.59</c:v>
              </c:pt>
              <c:pt idx="338">
                <c:v>0.59</c:v>
              </c:pt>
              <c:pt idx="339">
                <c:v>0.59</c:v>
              </c:pt>
              <c:pt idx="340">
                <c:v>0.59</c:v>
              </c:pt>
              <c:pt idx="341">
                <c:v>0.60</c:v>
              </c:pt>
              <c:pt idx="342">
                <c:v>0.60</c:v>
              </c:pt>
              <c:pt idx="343">
                <c:v>0.60</c:v>
              </c:pt>
              <c:pt idx="344">
                <c:v>0.60</c:v>
              </c:pt>
              <c:pt idx="345">
                <c:v>0.60</c:v>
              </c:pt>
              <c:pt idx="346">
                <c:v>0.61</c:v>
              </c:pt>
              <c:pt idx="347">
                <c:v>0.61</c:v>
              </c:pt>
              <c:pt idx="348">
                <c:v>0.61</c:v>
              </c:pt>
              <c:pt idx="349">
                <c:v>0.61</c:v>
              </c:pt>
              <c:pt idx="350">
                <c:v>0.61</c:v>
              </c:pt>
              <c:pt idx="351">
                <c:v>0.62</c:v>
              </c:pt>
              <c:pt idx="352">
                <c:v>0.62</c:v>
              </c:pt>
              <c:pt idx="353">
                <c:v>0.62</c:v>
              </c:pt>
              <c:pt idx="354">
                <c:v>0.62</c:v>
              </c:pt>
              <c:pt idx="355">
                <c:v>0.62</c:v>
              </c:pt>
              <c:pt idx="356">
                <c:v>0.62</c:v>
              </c:pt>
              <c:pt idx="357">
                <c:v>0.62</c:v>
              </c:pt>
              <c:pt idx="358">
                <c:v>0.62</c:v>
              </c:pt>
              <c:pt idx="359">
                <c:v>0.63</c:v>
              </c:pt>
              <c:pt idx="360">
                <c:v>0.63</c:v>
              </c:pt>
              <c:pt idx="361">
                <c:v>0.63</c:v>
              </c:pt>
              <c:pt idx="362">
                <c:v>0.63</c:v>
              </c:pt>
              <c:pt idx="363">
                <c:v>0.63</c:v>
              </c:pt>
              <c:pt idx="364">
                <c:v>0.63</c:v>
              </c:pt>
              <c:pt idx="365">
                <c:v>0.63</c:v>
              </c:pt>
              <c:pt idx="366">
                <c:v>0.64</c:v>
              </c:pt>
              <c:pt idx="367">
                <c:v>0.64</c:v>
              </c:pt>
              <c:pt idx="368">
                <c:v>0.64</c:v>
              </c:pt>
              <c:pt idx="369">
                <c:v>0.64</c:v>
              </c:pt>
              <c:pt idx="370">
                <c:v>0.64</c:v>
              </c:pt>
              <c:pt idx="371">
                <c:v>0.64</c:v>
              </c:pt>
              <c:pt idx="372">
                <c:v>0.64</c:v>
              </c:pt>
              <c:pt idx="373">
                <c:v>0.64</c:v>
              </c:pt>
              <c:pt idx="374">
                <c:v>0.65</c:v>
              </c:pt>
              <c:pt idx="375">
                <c:v>0.65</c:v>
              </c:pt>
              <c:pt idx="376">
                <c:v>0.65</c:v>
              </c:pt>
              <c:pt idx="377">
                <c:v>0.65</c:v>
              </c:pt>
              <c:pt idx="378">
                <c:v>0.65</c:v>
              </c:pt>
              <c:pt idx="379">
                <c:v>0.65</c:v>
              </c:pt>
              <c:pt idx="380">
                <c:v>0.65</c:v>
              </c:pt>
              <c:pt idx="381">
                <c:v>0.66</c:v>
              </c:pt>
              <c:pt idx="382">
                <c:v>0.66</c:v>
              </c:pt>
              <c:pt idx="383">
                <c:v>0.66</c:v>
              </c:pt>
              <c:pt idx="384">
                <c:v>0.66</c:v>
              </c:pt>
              <c:pt idx="385">
                <c:v>0.66</c:v>
              </c:pt>
              <c:pt idx="386">
                <c:v>0.66</c:v>
              </c:pt>
              <c:pt idx="387">
                <c:v>0.66</c:v>
              </c:pt>
              <c:pt idx="388">
                <c:v>0.66</c:v>
              </c:pt>
              <c:pt idx="389">
                <c:v>0.67</c:v>
              </c:pt>
              <c:pt idx="390">
                <c:v>0.67</c:v>
              </c:pt>
              <c:pt idx="391">
                <c:v>0.67</c:v>
              </c:pt>
              <c:pt idx="392">
                <c:v>0.67</c:v>
              </c:pt>
              <c:pt idx="393">
                <c:v>0.67</c:v>
              </c:pt>
              <c:pt idx="394">
                <c:v>0.67</c:v>
              </c:pt>
              <c:pt idx="395">
                <c:v>0.67</c:v>
              </c:pt>
              <c:pt idx="396">
                <c:v>0.67</c:v>
              </c:pt>
              <c:pt idx="397">
                <c:v>0.67</c:v>
              </c:pt>
              <c:pt idx="398">
                <c:v>0.67</c:v>
              </c:pt>
              <c:pt idx="399">
                <c:v>0.68</c:v>
              </c:pt>
              <c:pt idx="400">
                <c:v>0.68</c:v>
              </c:pt>
              <c:pt idx="401">
                <c:v>0.68</c:v>
              </c:pt>
              <c:pt idx="402">
                <c:v>0.68</c:v>
              </c:pt>
              <c:pt idx="403">
                <c:v>0.68</c:v>
              </c:pt>
              <c:pt idx="404">
                <c:v>0.68</c:v>
              </c:pt>
              <c:pt idx="405">
                <c:v>0.68</c:v>
              </c:pt>
              <c:pt idx="406">
                <c:v>0.68</c:v>
              </c:pt>
              <c:pt idx="407">
                <c:v>0.69</c:v>
              </c:pt>
              <c:pt idx="408">
                <c:v>0.68</c:v>
              </c:pt>
              <c:pt idx="412">
                <c:v>-2.25</c:v>
              </c:pt>
              <c:pt idx="413">
                <c:v>-1.60</c:v>
              </c:pt>
              <c:pt idx="414">
                <c:v>-1.27</c:v>
              </c:pt>
              <c:pt idx="415">
                <c:v>-0.71</c:v>
              </c:pt>
              <c:pt idx="416">
                <c:v>-0.24</c:v>
              </c:pt>
              <c:pt idx="417">
                <c:v>0.23</c:v>
              </c:pt>
              <c:pt idx="418">
                <c:v>0.60</c:v>
              </c:pt>
              <c:pt idx="419">
                <c:v>1.09</c:v>
              </c:pt>
              <c:pt idx="420">
                <c:v>1.60</c:v>
              </c:pt>
              <c:pt idx="421">
                <c:v>2.12</c:v>
              </c:pt>
              <c:pt idx="422">
                <c:v>2.52</c:v>
              </c:pt>
              <c:pt idx="423">
                <c:v>3.07</c:v>
              </c:pt>
              <c:pt idx="424">
                <c:v>3.48</c:v>
              </c:pt>
              <c:pt idx="425">
                <c:v>3.91</c:v>
              </c:pt>
              <c:pt idx="426">
                <c:v>4.49</c:v>
              </c:pt>
              <c:pt idx="427">
                <c:v>4.93</c:v>
              </c:pt>
              <c:pt idx="428">
                <c:v>5.39</c:v>
              </c:pt>
              <c:pt idx="429">
                <c:v>5.85</c:v>
              </c:pt>
              <c:pt idx="430">
                <c:v>6.33</c:v>
              </c:pt>
              <c:pt idx="431">
                <c:v>6.81</c:v>
              </c:pt>
              <c:pt idx="432">
                <c:v>7.30</c:v>
              </c:pt>
              <c:pt idx="433">
                <c:v>7.81</c:v>
              </c:pt>
              <c:pt idx="434">
                <c:v>8.15</c:v>
              </c:pt>
              <c:pt idx="435">
                <c:v>8.67</c:v>
              </c:pt>
              <c:pt idx="436">
                <c:v>9.03</c:v>
              </c:pt>
              <c:pt idx="437">
                <c:v>9.57</c:v>
              </c:pt>
              <c:pt idx="438">
                <c:v>10.12</c:v>
              </c:pt>
              <c:pt idx="439">
                <c:v>10.50</c:v>
              </c:pt>
              <c:pt idx="440">
                <c:v>10.88</c:v>
              </c:pt>
              <c:pt idx="441">
                <c:v>11.47</c:v>
              </c:pt>
              <c:pt idx="442">
                <c:v>11.86</c:v>
              </c:pt>
              <c:pt idx="443">
                <c:v>12.47</c:v>
              </c:pt>
              <c:pt idx="444">
                <c:v>12.67</c:v>
              </c:pt>
              <c:pt idx="445">
                <c:v>13.30</c:v>
              </c:pt>
              <c:pt idx="446">
                <c:v>13.73</c:v>
              </c:pt>
              <c:pt idx="447">
                <c:v>14.38</c:v>
              </c:pt>
              <c:pt idx="448">
                <c:v>14.60</c:v>
              </c:pt>
              <c:pt idx="449">
                <c:v>15.05</c:v>
              </c:pt>
              <c:pt idx="450">
                <c:v>15.73</c:v>
              </c:pt>
              <c:pt idx="451">
                <c:v>16.19</c:v>
              </c:pt>
              <c:pt idx="452">
                <c:v>16.67</c:v>
              </c:pt>
              <c:pt idx="453">
                <c:v>17.15</c:v>
              </c:pt>
              <c:pt idx="454">
                <c:v>17.64</c:v>
              </c:pt>
              <c:pt idx="455">
                <c:v>17.89</c:v>
              </c:pt>
              <c:pt idx="456">
                <c:v>18.39</c:v>
              </c:pt>
              <c:pt idx="457">
                <c:v>18.90</c:v>
              </c:pt>
              <c:pt idx="458">
                <c:v>19.42</c:v>
              </c:pt>
              <c:pt idx="459">
                <c:v>19.95</c:v>
              </c:pt>
              <c:pt idx="460">
                <c:v>20.22</c:v>
              </c:pt>
              <c:pt idx="461">
                <c:v>20.76</c:v>
              </c:pt>
              <c:pt idx="462">
                <c:v>21.32</c:v>
              </c:pt>
              <c:pt idx="463">
                <c:v>21.60</c:v>
              </c:pt>
              <c:pt idx="464">
                <c:v>22.17</c:v>
              </c:pt>
              <c:pt idx="465">
                <c:v>22.75</c:v>
              </c:pt>
              <c:pt idx="466">
                <c:v>23.04</c:v>
              </c:pt>
              <c:pt idx="467">
                <c:v>23.64</c:v>
              </c:pt>
              <c:pt idx="468">
                <c:v>23.94</c:v>
              </c:pt>
              <c:pt idx="469">
                <c:v>24.55</c:v>
              </c:pt>
              <c:pt idx="470">
                <c:v>24.86</c:v>
              </c:pt>
              <c:pt idx="471">
                <c:v>25.18</c:v>
              </c:pt>
              <c:pt idx="472">
                <c:v>25.81</c:v>
              </c:pt>
              <c:pt idx="473">
                <c:v>26.14</c:v>
              </c:pt>
              <c:pt idx="474">
                <c:v>26.79</c:v>
              </c:pt>
              <c:pt idx="475">
                <c:v>27.13</c:v>
              </c:pt>
              <c:pt idx="476">
                <c:v>27.80</c:v>
              </c:pt>
              <c:pt idx="477">
                <c:v>28.15</c:v>
              </c:pt>
              <c:pt idx="478">
                <c:v>28.50</c:v>
              </c:pt>
              <c:pt idx="479">
                <c:v>28.85</c:v>
              </c:pt>
              <c:pt idx="480">
                <c:v>29.56</c:v>
              </c:pt>
              <c:pt idx="481">
                <c:v>29.92</c:v>
              </c:pt>
              <c:pt idx="482">
                <c:v>30.65</c:v>
              </c:pt>
              <c:pt idx="483">
                <c:v>31.03</c:v>
              </c:pt>
              <c:pt idx="484">
                <c:v>31.40</c:v>
              </c:pt>
              <c:pt idx="485">
                <c:v>31.78</c:v>
              </c:pt>
              <c:pt idx="486">
                <c:v>32.17</c:v>
              </c:pt>
              <c:pt idx="487">
                <c:v>32.56</c:v>
              </c:pt>
              <c:pt idx="488">
                <c:v>32.95</c:v>
              </c:pt>
              <c:pt idx="489">
                <c:v>33.75</c:v>
              </c:pt>
              <c:pt idx="490">
                <c:v>34.16</c:v>
              </c:pt>
              <c:pt idx="491">
                <c:v>34.57</c:v>
              </c:pt>
              <c:pt idx="492">
                <c:v>34.98</c:v>
              </c:pt>
              <c:pt idx="493">
                <c:v>35.40</c:v>
              </c:pt>
              <c:pt idx="494">
                <c:v>35.83</c:v>
              </c:pt>
              <c:pt idx="495">
                <c:v>36.26</c:v>
              </c:pt>
              <c:pt idx="496">
                <c:v>36.69</c:v>
              </c:pt>
              <c:pt idx="497">
                <c:v>37.13</c:v>
              </c:pt>
              <c:pt idx="498">
                <c:v>37.58</c:v>
              </c:pt>
              <c:pt idx="499">
                <c:v>38.03</c:v>
              </c:pt>
              <c:pt idx="500">
                <c:v>38.48</c:v>
              </c:pt>
              <c:pt idx="501">
                <c:v>38.94</c:v>
              </c:pt>
              <c:pt idx="502">
                <c:v>39.41</c:v>
              </c:pt>
              <c:pt idx="503">
                <c:v>39.88</c:v>
              </c:pt>
              <c:pt idx="504">
                <c:v>40.36</c:v>
              </c:pt>
              <c:pt idx="505">
                <c:v>40.84</c:v>
              </c:pt>
              <c:pt idx="506">
                <c:v>41.33</c:v>
              </c:pt>
              <c:pt idx="507">
                <c:v>41.82</c:v>
              </c:pt>
              <c:pt idx="508">
                <c:v>42.32</c:v>
              </c:pt>
              <c:pt idx="509">
                <c:v>42.83</c:v>
              </c:pt>
              <c:pt idx="510">
                <c:v>42.83</c:v>
              </c:pt>
              <c:pt idx="511">
                <c:v>43.34</c:v>
              </c:pt>
              <c:pt idx="512">
                <c:v>43.86</c:v>
              </c:pt>
              <c:pt idx="513">
                <c:v>44.39</c:v>
              </c:pt>
              <c:pt idx="514">
                <c:v>44.92</c:v>
              </c:pt>
              <c:pt idx="515">
                <c:v>45.46</c:v>
              </c:pt>
              <c:pt idx="516">
                <c:v>45.46</c:v>
              </c:pt>
              <c:pt idx="517">
                <c:v>46.01</c:v>
              </c:pt>
              <c:pt idx="518">
                <c:v>46.56</c:v>
              </c:pt>
              <c:pt idx="519">
                <c:v>47.12</c:v>
              </c:pt>
              <c:pt idx="520">
                <c:v>47.69</c:v>
              </c:pt>
              <c:pt idx="521">
                <c:v>47.69</c:v>
              </c:pt>
              <c:pt idx="522">
                <c:v>48.26</c:v>
              </c:pt>
              <c:pt idx="523">
                <c:v>48.85</c:v>
              </c:pt>
              <c:pt idx="524">
                <c:v>49.44</c:v>
              </c:pt>
              <c:pt idx="525">
                <c:v>50.04</c:v>
              </c:pt>
              <c:pt idx="526">
                <c:v>50.04</c:v>
              </c:pt>
              <c:pt idx="527">
                <c:v>50.64</c:v>
              </c:pt>
              <c:pt idx="528">
                <c:v>50.64</c:v>
              </c:pt>
              <c:pt idx="529">
                <c:v>51.26</c:v>
              </c:pt>
              <c:pt idx="530">
                <c:v>51.88</c:v>
              </c:pt>
              <c:pt idx="531">
                <c:v>52.51</c:v>
              </c:pt>
              <c:pt idx="532">
                <c:v>52.51</c:v>
              </c:pt>
              <c:pt idx="533">
                <c:v>53.15</c:v>
              </c:pt>
              <c:pt idx="534">
                <c:v>53.80</c:v>
              </c:pt>
              <c:pt idx="535">
                <c:v>53.80</c:v>
              </c:pt>
              <c:pt idx="536">
                <c:v>54.46</c:v>
              </c:pt>
              <c:pt idx="537">
                <c:v>55.13</c:v>
              </c:pt>
              <c:pt idx="538">
                <c:v>55.13</c:v>
              </c:pt>
              <c:pt idx="539">
                <c:v>55.81</c:v>
              </c:pt>
              <c:pt idx="540">
                <c:v>56.49</c:v>
              </c:pt>
              <c:pt idx="541">
                <c:v>56.49</c:v>
              </c:pt>
              <c:pt idx="542">
                <c:v>57.19</c:v>
              </c:pt>
              <c:pt idx="543">
                <c:v>57.90</c:v>
              </c:pt>
              <c:pt idx="544">
                <c:v>57.90</c:v>
              </c:pt>
              <c:pt idx="545">
                <c:v>57.90</c:v>
              </c:pt>
              <c:pt idx="546">
                <c:v>58.62</c:v>
              </c:pt>
              <c:pt idx="547">
                <c:v>59.34</c:v>
              </c:pt>
              <c:pt idx="548">
                <c:v>60.08</c:v>
              </c:pt>
              <c:pt idx="549">
                <c:v>60.08</c:v>
              </c:pt>
              <c:pt idx="550">
                <c:v>60.83</c:v>
              </c:pt>
              <c:pt idx="551">
                <c:v>60.83</c:v>
              </c:pt>
              <c:pt idx="552">
                <c:v>61.59</c:v>
              </c:pt>
              <c:pt idx="553">
                <c:v>62.37</c:v>
              </c:pt>
              <c:pt idx="554">
                <c:v>62.37</c:v>
              </c:pt>
              <c:pt idx="555">
                <c:v>62.37</c:v>
              </c:pt>
              <c:pt idx="556">
                <c:v>63.15</c:v>
              </c:pt>
              <c:pt idx="557">
                <c:v>63.95</c:v>
              </c:pt>
              <c:pt idx="558">
                <c:v>63.95</c:v>
              </c:pt>
              <c:pt idx="559">
                <c:v>64.76</c:v>
              </c:pt>
              <c:pt idx="560">
                <c:v>64.76</c:v>
              </c:pt>
              <c:pt idx="561">
                <c:v>65.58</c:v>
              </c:pt>
              <c:pt idx="562">
                <c:v>65.58</c:v>
              </c:pt>
              <c:pt idx="563">
                <c:v>66.41</c:v>
              </c:pt>
              <c:pt idx="564">
                <c:v>66.41</c:v>
              </c:pt>
              <c:pt idx="565">
                <c:v>67.26</c:v>
              </c:pt>
              <c:pt idx="566">
                <c:v>67.26</c:v>
              </c:pt>
              <c:pt idx="567">
                <c:v>67.26</c:v>
              </c:pt>
              <c:pt idx="568">
                <c:v>68.12</c:v>
              </c:pt>
              <c:pt idx="569">
                <c:v>68.12</c:v>
              </c:pt>
              <c:pt idx="570">
                <c:v>69.00</c:v>
              </c:pt>
              <c:pt idx="571">
                <c:v>69.00</c:v>
              </c:pt>
              <c:pt idx="572">
                <c:v>69.89</c:v>
              </c:pt>
              <c:pt idx="573">
                <c:v>70.80</c:v>
              </c:pt>
              <c:pt idx="574">
                <c:v>70.80</c:v>
              </c:pt>
              <c:pt idx="575">
                <c:v>70.80</c:v>
              </c:pt>
              <c:pt idx="576">
                <c:v>71.72</c:v>
              </c:pt>
              <c:pt idx="577">
                <c:v>71.72</c:v>
              </c:pt>
              <c:pt idx="578">
                <c:v>72.65</c:v>
              </c:pt>
              <c:pt idx="579">
                <c:v>72.65</c:v>
              </c:pt>
              <c:pt idx="580">
                <c:v>73.60</c:v>
              </c:pt>
              <c:pt idx="581">
                <c:v>73.60</c:v>
              </c:pt>
              <c:pt idx="582">
                <c:v>73.60</c:v>
              </c:pt>
              <c:pt idx="583">
                <c:v>74.57</c:v>
              </c:pt>
              <c:pt idx="584">
                <c:v>75.55</c:v>
              </c:pt>
              <c:pt idx="585">
                <c:v>75.55</c:v>
              </c:pt>
              <c:pt idx="586">
                <c:v>75.55</c:v>
              </c:pt>
              <c:pt idx="587">
                <c:v>76.55</c:v>
              </c:pt>
              <c:pt idx="588">
                <c:v>76.55</c:v>
              </c:pt>
              <c:pt idx="589">
                <c:v>76.55</c:v>
              </c:pt>
              <c:pt idx="590">
                <c:v>77.57</c:v>
              </c:pt>
              <c:pt idx="591">
                <c:v>77.57</c:v>
              </c:pt>
              <c:pt idx="592">
                <c:v>78.61</c:v>
              </c:pt>
              <c:pt idx="593">
                <c:v>78.61</c:v>
              </c:pt>
              <c:pt idx="594">
                <c:v>78.61</c:v>
              </c:pt>
              <c:pt idx="595">
                <c:v>79.66</c:v>
              </c:pt>
              <c:pt idx="596">
                <c:v>80.74</c:v>
              </c:pt>
              <c:pt idx="597">
                <c:v>80.74</c:v>
              </c:pt>
              <c:pt idx="598">
                <c:v>80.74</c:v>
              </c:pt>
              <c:pt idx="599">
                <c:v>80.74</c:v>
              </c:pt>
              <c:pt idx="600">
                <c:v>81.83</c:v>
              </c:pt>
              <c:pt idx="601">
                <c:v>81.83</c:v>
              </c:pt>
              <c:pt idx="602">
                <c:v>81.83</c:v>
              </c:pt>
              <c:pt idx="603">
                <c:v>82.94</c:v>
              </c:pt>
              <c:pt idx="604">
                <c:v>82.94</c:v>
              </c:pt>
              <c:pt idx="605">
                <c:v>84.08</c:v>
              </c:pt>
              <c:pt idx="606">
                <c:v>85.23</c:v>
              </c:pt>
              <c:pt idx="607">
                <c:v>84.08</c:v>
              </c:pt>
              <c:pt idx="608">
                <c:v>85.23</c:v>
              </c:pt>
              <c:pt idx="609">
                <c:v>85.23</c:v>
              </c:pt>
              <c:pt idx="610">
                <c:v>85.23</c:v>
              </c:pt>
              <c:pt idx="611">
                <c:v>86.41</c:v>
              </c:pt>
              <c:pt idx="612">
                <c:v>86.41</c:v>
              </c:pt>
              <c:pt idx="613">
                <c:v>87.61</c:v>
              </c:pt>
              <c:pt idx="614">
                <c:v>86.41</c:v>
              </c:pt>
            </c:strLit>
          </c:xVal>
          <c:yVal>
            <c:numRef>
              <c:f>{}</c:f>
            </c:numRef>
          </c:yVal>
          <c:smooth val="1"/>
          <c:extLst>
            <c:ext xmlns:c16="http://schemas.microsoft.com/office/drawing/2014/chart" uri="{C3380CC4-5D6E-409C-BE32-E72D297353CC}">
              <c16:uniqueId val="{00000001-A950-4971-9FED-41B8D1376A1C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'30C'!$U$110:$U$164</c:f>
              <c:numCache>
                <c:formatCode>0%</c:formatCode>
                <c:ptCount val="55"/>
                <c:pt idx="0">
                  <c:v>0.84998291148147409</c:v>
                </c:pt>
                <c:pt idx="1">
                  <c:v>0.82654918336351169</c:v>
                </c:pt>
                <c:pt idx="2">
                  <c:v>0.80455248406458701</c:v>
                </c:pt>
                <c:pt idx="3">
                  <c:v>0.78655773105378757</c:v>
                </c:pt>
                <c:pt idx="4">
                  <c:v>0.77160779863785633</c:v>
                </c:pt>
                <c:pt idx="5">
                  <c:v>0.74780527970049704</c:v>
                </c:pt>
                <c:pt idx="6">
                  <c:v>0.71604736711992301</c:v>
                </c:pt>
                <c:pt idx="7">
                  <c:v>0.68313156128725927</c:v>
                </c:pt>
                <c:pt idx="8">
                  <c:v>0.65555124934951836</c:v>
                </c:pt>
                <c:pt idx="9">
                  <c:v>0.62107585942734234</c:v>
                </c:pt>
                <c:pt idx="10">
                  <c:v>0.59763259428026261</c:v>
                </c:pt>
                <c:pt idx="11">
                  <c:v>0.57970539152073108</c:v>
                </c:pt>
                <c:pt idx="12">
                  <c:v>0.5700522823425217</c:v>
                </c:pt>
                <c:pt idx="13">
                  <c:v>0.56315720435808658</c:v>
                </c:pt>
                <c:pt idx="14">
                  <c:v>0.55173468898564904</c:v>
                </c:pt>
                <c:pt idx="15">
                  <c:v>0.54483079494639375</c:v>
                </c:pt>
                <c:pt idx="16">
                  <c:v>0.53930767971498961</c:v>
                </c:pt>
                <c:pt idx="17">
                  <c:v>0.5351653432914365</c:v>
                </c:pt>
                <c:pt idx="18">
                  <c:v>0.53240378567573443</c:v>
                </c:pt>
                <c:pt idx="19">
                  <c:v>0.52688067044433018</c:v>
                </c:pt>
                <c:pt idx="20">
                  <c:v>0.52273833402077718</c:v>
                </c:pt>
                <c:pt idx="21">
                  <c:v>0.519976776405075</c:v>
                </c:pt>
                <c:pt idx="22">
                  <c:v>0.51859599759722397</c:v>
                </c:pt>
                <c:pt idx="23">
                  <c:v>0.50575102908301761</c:v>
                </c:pt>
                <c:pt idx="24">
                  <c:v>0.51169210355796879</c:v>
                </c:pt>
                <c:pt idx="25">
                  <c:v>0.50893054594226672</c:v>
                </c:pt>
                <c:pt idx="26">
                  <c:v>0.50710180973129182</c:v>
                </c:pt>
                <c:pt idx="27">
                  <c:v>0.50295417013086763</c:v>
                </c:pt>
                <c:pt idx="28">
                  <c:v>0.50710180973129182</c:v>
                </c:pt>
                <c:pt idx="29">
                  <c:v>0.50157162359739293</c:v>
                </c:pt>
                <c:pt idx="30">
                  <c:v>0.50018907706391813</c:v>
                </c:pt>
                <c:pt idx="31">
                  <c:v>0.50018907706391813</c:v>
                </c:pt>
                <c:pt idx="32">
                  <c:v>0.50157162359739293</c:v>
                </c:pt>
                <c:pt idx="33">
                  <c:v>0.50340743071086247</c:v>
                </c:pt>
                <c:pt idx="34">
                  <c:v>0.51026229515051691</c:v>
                </c:pt>
                <c:pt idx="35">
                  <c:v>0.50157162359739293</c:v>
                </c:pt>
                <c:pt idx="36">
                  <c:v>0.50157162359739293</c:v>
                </c:pt>
                <c:pt idx="37">
                  <c:v>0.50018907706391813</c:v>
                </c:pt>
                <c:pt idx="38">
                  <c:v>0.50018907706391813</c:v>
                </c:pt>
                <c:pt idx="39">
                  <c:v>0.50157162359739293</c:v>
                </c:pt>
                <c:pt idx="40">
                  <c:v>0.50018907706391813</c:v>
                </c:pt>
                <c:pt idx="41">
                  <c:v>0.50202665190301143</c:v>
                </c:pt>
                <c:pt idx="42">
                  <c:v>0.49880653053044349</c:v>
                </c:pt>
                <c:pt idx="43">
                  <c:v>0.49465889093001936</c:v>
                </c:pt>
                <c:pt idx="44">
                  <c:v>0.49880653053044349</c:v>
                </c:pt>
                <c:pt idx="45">
                  <c:v>0.49880653053044349</c:v>
                </c:pt>
                <c:pt idx="46">
                  <c:v>0.50018907706391813</c:v>
                </c:pt>
                <c:pt idx="47">
                  <c:v>0.49834679112689306</c:v>
                </c:pt>
                <c:pt idx="48">
                  <c:v>0.49880653053044349</c:v>
                </c:pt>
                <c:pt idx="49">
                  <c:v>0.50018907706391813</c:v>
                </c:pt>
                <c:pt idx="50">
                  <c:v>0.50018907706391813</c:v>
                </c:pt>
                <c:pt idx="51">
                  <c:v>0.50157162359739293</c:v>
                </c:pt>
                <c:pt idx="52">
                  <c:v>0.50157162359739293</c:v>
                </c:pt>
                <c:pt idx="53">
                  <c:v>0.49557081071934861</c:v>
                </c:pt>
                <c:pt idx="54">
                  <c:v>0.50157162359739293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50-4971-9FED-41B8D1376A1C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'35C'!$U$109:$U$164</c:f>
              <c:numCache>
                <c:formatCode>0%</c:formatCode>
                <c:ptCount val="56"/>
                <c:pt idx="0">
                  <c:v>0.98280827757596567</c:v>
                </c:pt>
                <c:pt idx="1">
                  <c:v>0.93608712643324943</c:v>
                </c:pt>
                <c:pt idx="2">
                  <c:v>0.89066378504449739</c:v>
                </c:pt>
                <c:pt idx="3">
                  <c:v>0.85692073144142455</c:v>
                </c:pt>
                <c:pt idx="4">
                  <c:v>0.82707110710024467</c:v>
                </c:pt>
                <c:pt idx="5">
                  <c:v>0.79278404562986571</c:v>
                </c:pt>
                <c:pt idx="6">
                  <c:v>0.77386090718770639</c:v>
                </c:pt>
                <c:pt idx="7">
                  <c:v>0.75179814137031264</c:v>
                </c:pt>
                <c:pt idx="8">
                  <c:v>0.73362880481481185</c:v>
                </c:pt>
                <c:pt idx="9">
                  <c:v>0.72065070727516845</c:v>
                </c:pt>
                <c:pt idx="10">
                  <c:v>0.70897041948948936</c:v>
                </c:pt>
                <c:pt idx="11">
                  <c:v>0.6933967024419172</c:v>
                </c:pt>
                <c:pt idx="12">
                  <c:v>0.68301422441020254</c:v>
                </c:pt>
                <c:pt idx="13">
                  <c:v>0.67133393662452356</c:v>
                </c:pt>
                <c:pt idx="14">
                  <c:v>0.66224926834677311</c:v>
                </c:pt>
                <c:pt idx="15">
                  <c:v>0.65446240982298709</c:v>
                </c:pt>
                <c:pt idx="16">
                  <c:v>0.64667555129920096</c:v>
                </c:pt>
                <c:pt idx="17">
                  <c:v>0.64226014466493353</c:v>
                </c:pt>
                <c:pt idx="18">
                  <c:v>0.63526228413905073</c:v>
                </c:pt>
                <c:pt idx="19">
                  <c:v>0.62720840498973596</c:v>
                </c:pt>
                <c:pt idx="20">
                  <c:v>0.62331497572784289</c:v>
                </c:pt>
                <c:pt idx="21">
                  <c:v>0.61293249769612812</c:v>
                </c:pt>
                <c:pt idx="22">
                  <c:v>0.61711475677076466</c:v>
                </c:pt>
                <c:pt idx="23">
                  <c:v>0.60944272866816107</c:v>
                </c:pt>
                <c:pt idx="24">
                  <c:v>0.613226000906132</c:v>
                </c:pt>
                <c:pt idx="25">
                  <c:v>0.613226000906132</c:v>
                </c:pt>
                <c:pt idx="26">
                  <c:v>0.61033687818819948</c:v>
                </c:pt>
                <c:pt idx="27">
                  <c:v>0.60903906843423516</c:v>
                </c:pt>
                <c:pt idx="28">
                  <c:v>0.60744080298235881</c:v>
                </c:pt>
                <c:pt idx="29">
                  <c:v>0.60614143168056434</c:v>
                </c:pt>
                <c:pt idx="30">
                  <c:v>0.60614143168056434</c:v>
                </c:pt>
                <c:pt idx="31">
                  <c:v>0.60484206037876997</c:v>
                </c:pt>
                <c:pt idx="32">
                  <c:v>0.60744080298235881</c:v>
                </c:pt>
                <c:pt idx="33">
                  <c:v>0.60354268907697561</c:v>
                </c:pt>
                <c:pt idx="34">
                  <c:v>0.60484206037876997</c:v>
                </c:pt>
                <c:pt idx="35">
                  <c:v>0.60224331777518125</c:v>
                </c:pt>
                <c:pt idx="36">
                  <c:v>0.60384782941837778</c:v>
                </c:pt>
                <c:pt idx="37">
                  <c:v>0.60704531090460867</c:v>
                </c:pt>
                <c:pt idx="38">
                  <c:v>0.60255001966441346</c:v>
                </c:pt>
                <c:pt idx="39">
                  <c:v>0.60255001966441346</c:v>
                </c:pt>
                <c:pt idx="40">
                  <c:v>0.60415223722198896</c:v>
                </c:pt>
                <c:pt idx="41">
                  <c:v>0.60285598526711137</c:v>
                </c:pt>
                <c:pt idx="42">
                  <c:v>0.60415223722198896</c:v>
                </c:pt>
                <c:pt idx="43">
                  <c:v>0.60415223722198896</c:v>
                </c:pt>
                <c:pt idx="44">
                  <c:v>0.60415223722198896</c:v>
                </c:pt>
                <c:pt idx="45">
                  <c:v>0.60415223722198896</c:v>
                </c:pt>
                <c:pt idx="46">
                  <c:v>0.60415223722198896</c:v>
                </c:pt>
                <c:pt idx="47">
                  <c:v>0.60255001966441346</c:v>
                </c:pt>
                <c:pt idx="48">
                  <c:v>0.60384782941837778</c:v>
                </c:pt>
                <c:pt idx="49">
                  <c:v>0.60544848917686656</c:v>
                </c:pt>
                <c:pt idx="50">
                  <c:v>0.59930030404048673</c:v>
                </c:pt>
                <c:pt idx="51">
                  <c:v>0.60090642232697544</c:v>
                </c:pt>
                <c:pt idx="52">
                  <c:v>0.59930030404048673</c:v>
                </c:pt>
                <c:pt idx="53">
                  <c:v>0.59930030404048673</c:v>
                </c:pt>
                <c:pt idx="54">
                  <c:v>0.59930030404048673</c:v>
                </c:pt>
                <c:pt idx="55">
                  <c:v>0.59930030404048673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50-4971-9FED-41B8D137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NaOH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'25C'!$J$93:$J$170</c:f>
              <c:numCache>
                <c:formatCode>0.00</c:formatCode>
                <c:ptCount val="78"/>
                <c:pt idx="0">
                  <c:v>5.859375E-2</c:v>
                </c:pt>
                <c:pt idx="1">
                  <c:v>5.859375E-2</c:v>
                </c:pt>
                <c:pt idx="2">
                  <c:v>5.859375E-2</c:v>
                </c:pt>
                <c:pt idx="3">
                  <c:v>5.859375E-2</c:v>
                </c:pt>
                <c:pt idx="4">
                  <c:v>5.859375E-2</c:v>
                </c:pt>
                <c:pt idx="5">
                  <c:v>5.859375E-2</c:v>
                </c:pt>
                <c:pt idx="6">
                  <c:v>7.8125E-2</c:v>
                </c:pt>
                <c:pt idx="7">
                  <c:v>0.185546875</c:v>
                </c:pt>
                <c:pt idx="8">
                  <c:v>0.380859375</c:v>
                </c:pt>
                <c:pt idx="9">
                  <c:v>0.712890625</c:v>
                </c:pt>
                <c:pt idx="10">
                  <c:v>1.484375</c:v>
                </c:pt>
                <c:pt idx="11">
                  <c:v>1.9140625</c:v>
                </c:pt>
                <c:pt idx="12">
                  <c:v>3.154296875</c:v>
                </c:pt>
                <c:pt idx="13">
                  <c:v>3.505859375</c:v>
                </c:pt>
                <c:pt idx="14">
                  <c:v>3.75</c:v>
                </c:pt>
                <c:pt idx="15">
                  <c:v>3.59375</c:v>
                </c:pt>
                <c:pt idx="16">
                  <c:v>4.208984375</c:v>
                </c:pt>
                <c:pt idx="17">
                  <c:v>5.29296875</c:v>
                </c:pt>
                <c:pt idx="18">
                  <c:v>5.869140625</c:v>
                </c:pt>
                <c:pt idx="19">
                  <c:v>6.5234375</c:v>
                </c:pt>
                <c:pt idx="20">
                  <c:v>6.826171875</c:v>
                </c:pt>
                <c:pt idx="21">
                  <c:v>6.875</c:v>
                </c:pt>
                <c:pt idx="22">
                  <c:v>6.943359375</c:v>
                </c:pt>
                <c:pt idx="23">
                  <c:v>7.109375</c:v>
                </c:pt>
                <c:pt idx="24">
                  <c:v>7.28515625</c:v>
                </c:pt>
                <c:pt idx="25">
                  <c:v>7.34375</c:v>
                </c:pt>
                <c:pt idx="26">
                  <c:v>7.412109375</c:v>
                </c:pt>
                <c:pt idx="27">
                  <c:v>7.4609375</c:v>
                </c:pt>
                <c:pt idx="28">
                  <c:v>7.51953125</c:v>
                </c:pt>
                <c:pt idx="29">
                  <c:v>7.509765625</c:v>
                </c:pt>
                <c:pt idx="30">
                  <c:v>7.529296875</c:v>
                </c:pt>
                <c:pt idx="31">
                  <c:v>7.607421875</c:v>
                </c:pt>
                <c:pt idx="32">
                  <c:v>7.6953125</c:v>
                </c:pt>
                <c:pt idx="33">
                  <c:v>7.705078125</c:v>
                </c:pt>
                <c:pt idx="34">
                  <c:v>7.734375</c:v>
                </c:pt>
                <c:pt idx="35">
                  <c:v>7.744140625</c:v>
                </c:pt>
                <c:pt idx="36">
                  <c:v>7.75390625</c:v>
                </c:pt>
                <c:pt idx="37">
                  <c:v>7.7734375</c:v>
                </c:pt>
                <c:pt idx="38">
                  <c:v>7.783203125</c:v>
                </c:pt>
                <c:pt idx="39">
                  <c:v>7.79296875</c:v>
                </c:pt>
                <c:pt idx="40">
                  <c:v>7.802734375</c:v>
                </c:pt>
                <c:pt idx="41">
                  <c:v>7.802734375</c:v>
                </c:pt>
                <c:pt idx="42">
                  <c:v>7.79296875</c:v>
                </c:pt>
                <c:pt idx="43">
                  <c:v>7.822265625</c:v>
                </c:pt>
                <c:pt idx="44">
                  <c:v>7.8125</c:v>
                </c:pt>
                <c:pt idx="45">
                  <c:v>7.8125</c:v>
                </c:pt>
                <c:pt idx="46">
                  <c:v>7.822265625</c:v>
                </c:pt>
                <c:pt idx="47">
                  <c:v>7.83203125</c:v>
                </c:pt>
                <c:pt idx="48">
                  <c:v>7.83203125</c:v>
                </c:pt>
                <c:pt idx="49">
                  <c:v>7.83203125</c:v>
                </c:pt>
                <c:pt idx="50">
                  <c:v>7.841796875</c:v>
                </c:pt>
                <c:pt idx="51">
                  <c:v>7.83203125</c:v>
                </c:pt>
                <c:pt idx="52">
                  <c:v>7.841796875</c:v>
                </c:pt>
                <c:pt idx="53">
                  <c:v>7.841796875</c:v>
                </c:pt>
                <c:pt idx="54">
                  <c:v>7.841796875</c:v>
                </c:pt>
                <c:pt idx="55">
                  <c:v>7.841796875</c:v>
                </c:pt>
                <c:pt idx="56">
                  <c:v>7.841796875</c:v>
                </c:pt>
                <c:pt idx="57">
                  <c:v>7.841796875</c:v>
                </c:pt>
                <c:pt idx="58">
                  <c:v>7.841796875</c:v>
                </c:pt>
                <c:pt idx="59">
                  <c:v>7.841796875</c:v>
                </c:pt>
                <c:pt idx="60">
                  <c:v>7.841796875</c:v>
                </c:pt>
                <c:pt idx="61">
                  <c:v>7.83203125</c:v>
                </c:pt>
                <c:pt idx="62">
                  <c:v>7.841796875</c:v>
                </c:pt>
                <c:pt idx="63">
                  <c:v>7.841796875</c:v>
                </c:pt>
                <c:pt idx="64">
                  <c:v>7.841796875</c:v>
                </c:pt>
                <c:pt idx="65">
                  <c:v>7.841796875</c:v>
                </c:pt>
                <c:pt idx="66">
                  <c:v>7.841796875</c:v>
                </c:pt>
                <c:pt idx="67">
                  <c:v>7.841796875</c:v>
                </c:pt>
                <c:pt idx="68">
                  <c:v>7.841796875</c:v>
                </c:pt>
                <c:pt idx="69">
                  <c:v>7.841796875</c:v>
                </c:pt>
                <c:pt idx="70">
                  <c:v>7.841796875</c:v>
                </c:pt>
                <c:pt idx="71">
                  <c:v>7.841796875</c:v>
                </c:pt>
                <c:pt idx="72">
                  <c:v>7.841796875</c:v>
                </c:pt>
                <c:pt idx="73">
                  <c:v>7.841796875</c:v>
                </c:pt>
                <c:pt idx="74">
                  <c:v>7.841796875</c:v>
                </c:pt>
                <c:pt idx="75">
                  <c:v>7.841796875</c:v>
                </c:pt>
                <c:pt idx="76">
                  <c:v>7.841796875</c:v>
                </c:pt>
                <c:pt idx="77">
                  <c:v>7.841796875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2-4FB6-8016-0902BD2850DA}"/>
            </c:ext>
          </c:extLst>
        </c:ser>
        <c:ser>
          <c:idx val="3"/>
          <c:order val="1"/>
          <c:tx>
            <c:v>#REF!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615"/>
              <c:pt idx="0">
                <c:v>0.00</c:v>
              </c:pt>
              <c:pt idx="1">
                <c:v>0.00</c:v>
              </c:pt>
              <c:pt idx="2">
                <c:v>0.00</c:v>
              </c:pt>
              <c:pt idx="3">
                <c:v>0.00</c:v>
              </c:pt>
              <c:pt idx="4">
                <c:v>0.00</c:v>
              </c:pt>
              <c:pt idx="5">
                <c:v>0.00</c:v>
              </c:pt>
              <c:pt idx="6">
                <c:v>0.00</c:v>
              </c:pt>
              <c:pt idx="7">
                <c:v>0.00</c:v>
              </c:pt>
              <c:pt idx="8">
                <c:v>0.00</c:v>
              </c:pt>
              <c:pt idx="9">
                <c:v>0.00</c:v>
              </c:pt>
              <c:pt idx="10">
                <c:v>0.00</c:v>
              </c:pt>
              <c:pt idx="11">
                <c:v>0.00</c:v>
              </c:pt>
              <c:pt idx="12">
                <c:v>0.00</c:v>
              </c:pt>
              <c:pt idx="13">
                <c:v>0.00</c:v>
              </c:pt>
              <c:pt idx="14">
                <c:v>0.00</c:v>
              </c:pt>
              <c:pt idx="15">
                <c:v>0.00</c:v>
              </c:pt>
              <c:pt idx="16">
                <c:v>0.00</c:v>
              </c:pt>
              <c:pt idx="17">
                <c:v>0.00</c:v>
              </c:pt>
              <c:pt idx="18">
                <c:v>0.00</c:v>
              </c:pt>
              <c:pt idx="19">
                <c:v>0.00</c:v>
              </c:pt>
              <c:pt idx="20">
                <c:v>0.00</c:v>
              </c:pt>
              <c:pt idx="21">
                <c:v>0.00</c:v>
              </c:pt>
              <c:pt idx="22">
                <c:v>0.00</c:v>
              </c:pt>
              <c:pt idx="23">
                <c:v>0.00</c:v>
              </c:pt>
              <c:pt idx="24">
                <c:v>0.00</c:v>
              </c:pt>
              <c:pt idx="25">
                <c:v>0.00</c:v>
              </c:pt>
              <c:pt idx="26">
                <c:v>0.01</c:v>
              </c:pt>
              <c:pt idx="27">
                <c:v>0.01</c:v>
              </c:pt>
              <c:pt idx="28">
                <c:v>0.01</c:v>
              </c:pt>
              <c:pt idx="29">
                <c:v>0.01</c:v>
              </c:pt>
              <c:pt idx="30">
                <c:v>0.01</c:v>
              </c:pt>
              <c:pt idx="31">
                <c:v>0.01</c:v>
              </c:pt>
              <c:pt idx="32">
                <c:v>0.01</c:v>
              </c:pt>
              <c:pt idx="33">
                <c:v>0.01</c:v>
              </c:pt>
              <c:pt idx="34">
                <c:v>0.01</c:v>
              </c:pt>
              <c:pt idx="35">
                <c:v>0.01</c:v>
              </c:pt>
              <c:pt idx="36">
                <c:v>0.01</c:v>
              </c:pt>
              <c:pt idx="37">
                <c:v>0.01</c:v>
              </c:pt>
              <c:pt idx="38">
                <c:v>0.01</c:v>
              </c:pt>
              <c:pt idx="39">
                <c:v>0.01</c:v>
              </c:pt>
              <c:pt idx="40">
                <c:v>0.01</c:v>
              </c:pt>
              <c:pt idx="41">
                <c:v>0.01</c:v>
              </c:pt>
              <c:pt idx="42">
                <c:v>0.01</c:v>
              </c:pt>
              <c:pt idx="43">
                <c:v>0.01</c:v>
              </c:pt>
              <c:pt idx="44">
                <c:v>0.01</c:v>
              </c:pt>
              <c:pt idx="45">
                <c:v>0.01</c:v>
              </c:pt>
              <c:pt idx="46">
                <c:v>0.01</c:v>
              </c:pt>
              <c:pt idx="47">
                <c:v>0.01</c:v>
              </c:pt>
              <c:pt idx="48">
                <c:v>0.01</c:v>
              </c:pt>
              <c:pt idx="49">
                <c:v>0.01</c:v>
              </c:pt>
              <c:pt idx="50">
                <c:v>0.01</c:v>
              </c:pt>
              <c:pt idx="51">
                <c:v>0.01</c:v>
              </c:pt>
              <c:pt idx="52">
                <c:v>0.01</c:v>
              </c:pt>
              <c:pt idx="53">
                <c:v>0.01</c:v>
              </c:pt>
              <c:pt idx="54">
                <c:v>0.01</c:v>
              </c:pt>
              <c:pt idx="55">
                <c:v>0.01</c:v>
              </c:pt>
              <c:pt idx="56">
                <c:v>0.01</c:v>
              </c:pt>
              <c:pt idx="57">
                <c:v>0.01</c:v>
              </c:pt>
              <c:pt idx="58">
                <c:v>0.01</c:v>
              </c:pt>
              <c:pt idx="59">
                <c:v>0.01</c:v>
              </c:pt>
              <c:pt idx="60">
                <c:v>0.01</c:v>
              </c:pt>
              <c:pt idx="61">
                <c:v>0.01</c:v>
              </c:pt>
              <c:pt idx="62">
                <c:v>0.01</c:v>
              </c:pt>
              <c:pt idx="63">
                <c:v>0.01</c:v>
              </c:pt>
              <c:pt idx="64">
                <c:v>0.01</c:v>
              </c:pt>
              <c:pt idx="65">
                <c:v>0.01</c:v>
              </c:pt>
              <c:pt idx="66">
                <c:v>0.01</c:v>
              </c:pt>
              <c:pt idx="67">
                <c:v>0.01</c:v>
              </c:pt>
              <c:pt idx="68">
                <c:v>0.01</c:v>
              </c:pt>
              <c:pt idx="69">
                <c:v>0.01</c:v>
              </c:pt>
              <c:pt idx="70">
                <c:v>0.01</c:v>
              </c:pt>
              <c:pt idx="71">
                <c:v>0.01</c:v>
              </c:pt>
              <c:pt idx="72">
                <c:v>0.01</c:v>
              </c:pt>
              <c:pt idx="73">
                <c:v>0.01</c:v>
              </c:pt>
              <c:pt idx="74">
                <c:v>0.01</c:v>
              </c:pt>
              <c:pt idx="75">
                <c:v>0.01</c:v>
              </c:pt>
              <c:pt idx="76">
                <c:v>0.01</c:v>
              </c:pt>
              <c:pt idx="77">
                <c:v>0.01</c:v>
              </c:pt>
              <c:pt idx="78">
                <c:v>0.01</c:v>
              </c:pt>
              <c:pt idx="79">
                <c:v>0.01</c:v>
              </c:pt>
              <c:pt idx="80">
                <c:v>0.01</c:v>
              </c:pt>
              <c:pt idx="81">
                <c:v>0.01</c:v>
              </c:pt>
              <c:pt idx="82">
                <c:v>0.01</c:v>
              </c:pt>
              <c:pt idx="83">
                <c:v>0.01</c:v>
              </c:pt>
              <c:pt idx="84">
                <c:v>0.01</c:v>
              </c:pt>
              <c:pt idx="85">
                <c:v>0.01</c:v>
              </c:pt>
              <c:pt idx="86">
                <c:v>0.01</c:v>
              </c:pt>
              <c:pt idx="87">
                <c:v>0.01</c:v>
              </c:pt>
              <c:pt idx="88">
                <c:v>0.01</c:v>
              </c:pt>
              <c:pt idx="89">
                <c:v>0.01</c:v>
              </c:pt>
              <c:pt idx="90">
                <c:v>0.01</c:v>
              </c:pt>
              <c:pt idx="91">
                <c:v>0.01</c:v>
              </c:pt>
              <c:pt idx="92">
                <c:v>0.01</c:v>
              </c:pt>
              <c:pt idx="93">
                <c:v>0.01</c:v>
              </c:pt>
              <c:pt idx="94">
                <c:v>0.01</c:v>
              </c:pt>
              <c:pt idx="95">
                <c:v>0.01</c:v>
              </c:pt>
              <c:pt idx="96">
                <c:v>0.01</c:v>
              </c:pt>
              <c:pt idx="97">
                <c:v>0.01</c:v>
              </c:pt>
              <c:pt idx="98">
                <c:v>0.01</c:v>
              </c:pt>
              <c:pt idx="99">
                <c:v>0.01</c:v>
              </c:pt>
              <c:pt idx="100">
                <c:v>0.01</c:v>
              </c:pt>
              <c:pt idx="101">
                <c:v>0.01</c:v>
              </c:pt>
              <c:pt idx="102">
                <c:v>0.01</c:v>
              </c:pt>
              <c:pt idx="103">
                <c:v>0.01</c:v>
              </c:pt>
              <c:pt idx="104">
                <c:v>0.01</c:v>
              </c:pt>
              <c:pt idx="105">
                <c:v>0.01</c:v>
              </c:pt>
              <c:pt idx="106">
                <c:v>0.01</c:v>
              </c:pt>
              <c:pt idx="107">
                <c:v>0.01</c:v>
              </c:pt>
              <c:pt idx="108">
                <c:v>0.01</c:v>
              </c:pt>
              <c:pt idx="109">
                <c:v>0.01</c:v>
              </c:pt>
              <c:pt idx="110">
                <c:v>0.01</c:v>
              </c:pt>
              <c:pt idx="111">
                <c:v>0.01</c:v>
              </c:pt>
              <c:pt idx="112">
                <c:v>0.01</c:v>
              </c:pt>
              <c:pt idx="113">
                <c:v>0.01</c:v>
              </c:pt>
              <c:pt idx="114">
                <c:v>0.01</c:v>
              </c:pt>
              <c:pt idx="115">
                <c:v>0.01</c:v>
              </c:pt>
              <c:pt idx="116">
                <c:v>0.01</c:v>
              </c:pt>
              <c:pt idx="117">
                <c:v>0.01</c:v>
              </c:pt>
              <c:pt idx="118">
                <c:v>0.01</c:v>
              </c:pt>
              <c:pt idx="119">
                <c:v>0.01</c:v>
              </c:pt>
              <c:pt idx="120">
                <c:v>0.01</c:v>
              </c:pt>
              <c:pt idx="121">
                <c:v>0.01</c:v>
              </c:pt>
              <c:pt idx="122">
                <c:v>0.01</c:v>
              </c:pt>
              <c:pt idx="123">
                <c:v>0.01</c:v>
              </c:pt>
              <c:pt idx="124">
                <c:v>0.01</c:v>
              </c:pt>
              <c:pt idx="125">
                <c:v>0.01</c:v>
              </c:pt>
              <c:pt idx="126">
                <c:v>0.01</c:v>
              </c:pt>
              <c:pt idx="127">
                <c:v>0.01</c:v>
              </c:pt>
              <c:pt idx="128">
                <c:v>0.01</c:v>
              </c:pt>
              <c:pt idx="129">
                <c:v>0.01</c:v>
              </c:pt>
              <c:pt idx="130">
                <c:v>0.01</c:v>
              </c:pt>
              <c:pt idx="131">
                <c:v>0.01</c:v>
              </c:pt>
              <c:pt idx="132">
                <c:v>0.01</c:v>
              </c:pt>
              <c:pt idx="133">
                <c:v>0.01</c:v>
              </c:pt>
              <c:pt idx="134">
                <c:v>0.01</c:v>
              </c:pt>
              <c:pt idx="135">
                <c:v>0.01</c:v>
              </c:pt>
              <c:pt idx="136">
                <c:v>0.02</c:v>
              </c:pt>
              <c:pt idx="137">
                <c:v>0.02</c:v>
              </c:pt>
              <c:pt idx="138">
                <c:v>0.02</c:v>
              </c:pt>
              <c:pt idx="139">
                <c:v>0.02</c:v>
              </c:pt>
              <c:pt idx="140">
                <c:v>0.02</c:v>
              </c:pt>
              <c:pt idx="141">
                <c:v>0.02</c:v>
              </c:pt>
              <c:pt idx="142">
                <c:v>0.02</c:v>
              </c:pt>
              <c:pt idx="143">
                <c:v>0.02</c:v>
              </c:pt>
              <c:pt idx="144">
                <c:v>0.02</c:v>
              </c:pt>
              <c:pt idx="145">
                <c:v>0.02</c:v>
              </c:pt>
              <c:pt idx="146">
                <c:v>0.02</c:v>
              </c:pt>
              <c:pt idx="147">
                <c:v>0.02</c:v>
              </c:pt>
              <c:pt idx="148">
                <c:v>0.02</c:v>
              </c:pt>
              <c:pt idx="149">
                <c:v>0.02</c:v>
              </c:pt>
              <c:pt idx="150">
                <c:v>0.02</c:v>
              </c:pt>
              <c:pt idx="151">
                <c:v>0.02</c:v>
              </c:pt>
              <c:pt idx="152">
                <c:v>0.02</c:v>
              </c:pt>
              <c:pt idx="153">
                <c:v>0.02</c:v>
              </c:pt>
              <c:pt idx="154">
                <c:v>0.02</c:v>
              </c:pt>
              <c:pt idx="155">
                <c:v>0.02</c:v>
              </c:pt>
              <c:pt idx="156">
                <c:v>0.02</c:v>
              </c:pt>
              <c:pt idx="157">
                <c:v>0.02</c:v>
              </c:pt>
              <c:pt idx="158">
                <c:v>0.02</c:v>
              </c:pt>
              <c:pt idx="159">
                <c:v>0.02</c:v>
              </c:pt>
              <c:pt idx="160">
                <c:v>0.02</c:v>
              </c:pt>
              <c:pt idx="161">
                <c:v>0.02</c:v>
              </c:pt>
              <c:pt idx="162">
                <c:v>0.02</c:v>
              </c:pt>
              <c:pt idx="163">
                <c:v>0.02</c:v>
              </c:pt>
              <c:pt idx="164">
                <c:v>0.02</c:v>
              </c:pt>
              <c:pt idx="165">
                <c:v>0.02</c:v>
              </c:pt>
              <c:pt idx="166">
                <c:v>0.02</c:v>
              </c:pt>
              <c:pt idx="167">
                <c:v>0.02</c:v>
              </c:pt>
              <c:pt idx="168">
                <c:v>0.02</c:v>
              </c:pt>
              <c:pt idx="169">
                <c:v>0.02</c:v>
              </c:pt>
              <c:pt idx="170">
                <c:v>0.02</c:v>
              </c:pt>
              <c:pt idx="171">
                <c:v>0.02</c:v>
              </c:pt>
              <c:pt idx="172">
                <c:v>0.02</c:v>
              </c:pt>
              <c:pt idx="173">
                <c:v>0.02</c:v>
              </c:pt>
              <c:pt idx="174">
                <c:v>0.02</c:v>
              </c:pt>
              <c:pt idx="175">
                <c:v>0.02</c:v>
              </c:pt>
              <c:pt idx="176">
                <c:v>0.02</c:v>
              </c:pt>
              <c:pt idx="177">
                <c:v>0.02</c:v>
              </c:pt>
              <c:pt idx="178">
                <c:v>0.02</c:v>
              </c:pt>
              <c:pt idx="179">
                <c:v>0.02</c:v>
              </c:pt>
              <c:pt idx="180">
                <c:v>0.02</c:v>
              </c:pt>
              <c:pt idx="181">
                <c:v>0.02</c:v>
              </c:pt>
              <c:pt idx="182">
                <c:v>0.02</c:v>
              </c:pt>
              <c:pt idx="183">
                <c:v>0.02</c:v>
              </c:pt>
              <c:pt idx="184">
                <c:v>0.02</c:v>
              </c:pt>
              <c:pt idx="185">
                <c:v>0.02</c:v>
              </c:pt>
              <c:pt idx="186">
                <c:v>0.02</c:v>
              </c:pt>
              <c:pt idx="187">
                <c:v>0.02</c:v>
              </c:pt>
              <c:pt idx="188">
                <c:v>0.02</c:v>
              </c:pt>
              <c:pt idx="189">
                <c:v>0.02</c:v>
              </c:pt>
              <c:pt idx="190">
                <c:v>0.02</c:v>
              </c:pt>
              <c:pt idx="191">
                <c:v>0.02</c:v>
              </c:pt>
              <c:pt idx="192">
                <c:v>0.02</c:v>
              </c:pt>
              <c:pt idx="193">
                <c:v>0.02</c:v>
              </c:pt>
              <c:pt idx="194">
                <c:v>0.02</c:v>
              </c:pt>
              <c:pt idx="195">
                <c:v>0.02</c:v>
              </c:pt>
              <c:pt idx="196">
                <c:v>0.02</c:v>
              </c:pt>
              <c:pt idx="197">
                <c:v>0.02</c:v>
              </c:pt>
              <c:pt idx="198">
                <c:v>0.02</c:v>
              </c:pt>
              <c:pt idx="199">
                <c:v>0.02</c:v>
              </c:pt>
              <c:pt idx="200">
                <c:v>0.02</c:v>
              </c:pt>
              <c:pt idx="201">
                <c:v>0.02</c:v>
              </c:pt>
              <c:pt idx="202">
                <c:v>0.02</c:v>
              </c:pt>
              <c:pt idx="206">
                <c:v>-0.06</c:v>
              </c:pt>
              <c:pt idx="207">
                <c:v>-0.04</c:v>
              </c:pt>
              <c:pt idx="208">
                <c:v>-0.03</c:v>
              </c:pt>
              <c:pt idx="209">
                <c:v>-0.02</c:v>
              </c:pt>
              <c:pt idx="210">
                <c:v>-0.01</c:v>
              </c:pt>
              <c:pt idx="211">
                <c:v>0.01</c:v>
              </c:pt>
              <c:pt idx="212">
                <c:v>0.01</c:v>
              </c:pt>
              <c:pt idx="213">
                <c:v>0.03</c:v>
              </c:pt>
              <c:pt idx="214">
                <c:v>0.04</c:v>
              </c:pt>
              <c:pt idx="215">
                <c:v>0.05</c:v>
              </c:pt>
              <c:pt idx="216">
                <c:v>0.06</c:v>
              </c:pt>
              <c:pt idx="217">
                <c:v>0.07</c:v>
              </c:pt>
              <c:pt idx="218">
                <c:v>0.08</c:v>
              </c:pt>
              <c:pt idx="219">
                <c:v>0.09</c:v>
              </c:pt>
              <c:pt idx="220">
                <c:v>0.10</c:v>
              </c:pt>
              <c:pt idx="221">
                <c:v>0.11</c:v>
              </c:pt>
              <c:pt idx="222">
                <c:v>0.12</c:v>
              </c:pt>
              <c:pt idx="223">
                <c:v>0.13</c:v>
              </c:pt>
              <c:pt idx="224">
                <c:v>0.14</c:v>
              </c:pt>
              <c:pt idx="225">
                <c:v>0.15</c:v>
              </c:pt>
              <c:pt idx="226">
                <c:v>0.15</c:v>
              </c:pt>
              <c:pt idx="227">
                <c:v>0.16</c:v>
              </c:pt>
              <c:pt idx="228">
                <c:v>0.17</c:v>
              </c:pt>
              <c:pt idx="229">
                <c:v>0.18</c:v>
              </c:pt>
              <c:pt idx="230">
                <c:v>0.18</c:v>
              </c:pt>
              <c:pt idx="231">
                <c:v>0.19</c:v>
              </c:pt>
              <c:pt idx="232">
                <c:v>0.20</c:v>
              </c:pt>
              <c:pt idx="233">
                <c:v>0.21</c:v>
              </c:pt>
              <c:pt idx="234">
                <c:v>0.21</c:v>
              </c:pt>
              <c:pt idx="235">
                <c:v>0.22</c:v>
              </c:pt>
              <c:pt idx="236">
                <c:v>0.23</c:v>
              </c:pt>
              <c:pt idx="237">
                <c:v>0.24</c:v>
              </c:pt>
              <c:pt idx="238">
                <c:v>0.24</c:v>
              </c:pt>
              <c:pt idx="239">
                <c:v>0.25</c:v>
              </c:pt>
              <c:pt idx="240">
                <c:v>0.26</c:v>
              </c:pt>
              <c:pt idx="241">
                <c:v>0.26</c:v>
              </c:pt>
              <c:pt idx="242">
                <c:v>0.27</c:v>
              </c:pt>
              <c:pt idx="243">
                <c:v>0.27</c:v>
              </c:pt>
              <c:pt idx="244">
                <c:v>0.28</c:v>
              </c:pt>
              <c:pt idx="245">
                <c:v>0.29</c:v>
              </c:pt>
              <c:pt idx="246">
                <c:v>0.29</c:v>
              </c:pt>
              <c:pt idx="247">
                <c:v>0.30</c:v>
              </c:pt>
              <c:pt idx="248">
                <c:v>0.31</c:v>
              </c:pt>
              <c:pt idx="249">
                <c:v>0.31</c:v>
              </c:pt>
              <c:pt idx="250">
                <c:v>0.31</c:v>
              </c:pt>
              <c:pt idx="251">
                <c:v>0.32</c:v>
              </c:pt>
              <c:pt idx="252">
                <c:v>0.33</c:v>
              </c:pt>
              <c:pt idx="253">
                <c:v>0.33</c:v>
              </c:pt>
              <c:pt idx="254">
                <c:v>0.34</c:v>
              </c:pt>
              <c:pt idx="255">
                <c:v>0.34</c:v>
              </c:pt>
              <c:pt idx="256">
                <c:v>0.35</c:v>
              </c:pt>
              <c:pt idx="257">
                <c:v>0.35</c:v>
              </c:pt>
              <c:pt idx="258">
                <c:v>0.36</c:v>
              </c:pt>
              <c:pt idx="259">
                <c:v>0.36</c:v>
              </c:pt>
              <c:pt idx="260">
                <c:v>0.37</c:v>
              </c:pt>
              <c:pt idx="261">
                <c:v>0.37</c:v>
              </c:pt>
              <c:pt idx="262">
                <c:v>0.37</c:v>
              </c:pt>
              <c:pt idx="263">
                <c:v>0.38</c:v>
              </c:pt>
              <c:pt idx="264">
                <c:v>0.38</c:v>
              </c:pt>
              <c:pt idx="265">
                <c:v>0.39</c:v>
              </c:pt>
              <c:pt idx="266">
                <c:v>0.39</c:v>
              </c:pt>
              <c:pt idx="267">
                <c:v>0.40</c:v>
              </c:pt>
              <c:pt idx="268">
                <c:v>0.40</c:v>
              </c:pt>
              <c:pt idx="269">
                <c:v>0.40</c:v>
              </c:pt>
              <c:pt idx="270">
                <c:v>0.41</c:v>
              </c:pt>
              <c:pt idx="271">
                <c:v>0.41</c:v>
              </c:pt>
              <c:pt idx="272">
                <c:v>0.42</c:v>
              </c:pt>
              <c:pt idx="273">
                <c:v>0.42</c:v>
              </c:pt>
              <c:pt idx="274">
                <c:v>0.42</c:v>
              </c:pt>
              <c:pt idx="275">
                <c:v>0.43</c:v>
              </c:pt>
              <c:pt idx="276">
                <c:v>0.43</c:v>
              </c:pt>
              <c:pt idx="277">
                <c:v>0.44</c:v>
              </c:pt>
              <c:pt idx="278">
                <c:v>0.44</c:v>
              </c:pt>
              <c:pt idx="279">
                <c:v>0.44</c:v>
              </c:pt>
              <c:pt idx="280">
                <c:v>0.45</c:v>
              </c:pt>
              <c:pt idx="281">
                <c:v>0.45</c:v>
              </c:pt>
              <c:pt idx="282">
                <c:v>0.45</c:v>
              </c:pt>
              <c:pt idx="283">
                <c:v>0.46</c:v>
              </c:pt>
              <c:pt idx="284">
                <c:v>0.46</c:v>
              </c:pt>
              <c:pt idx="285">
                <c:v>0.46</c:v>
              </c:pt>
              <c:pt idx="286">
                <c:v>0.47</c:v>
              </c:pt>
              <c:pt idx="287">
                <c:v>0.47</c:v>
              </c:pt>
              <c:pt idx="288">
                <c:v>0.47</c:v>
              </c:pt>
              <c:pt idx="289">
                <c:v>0.48</c:v>
              </c:pt>
              <c:pt idx="290">
                <c:v>0.48</c:v>
              </c:pt>
              <c:pt idx="291">
                <c:v>0.48</c:v>
              </c:pt>
              <c:pt idx="292">
                <c:v>0.48</c:v>
              </c:pt>
              <c:pt idx="293">
                <c:v>0.49</c:v>
              </c:pt>
              <c:pt idx="294">
                <c:v>0.49</c:v>
              </c:pt>
              <c:pt idx="295">
                <c:v>0.49</c:v>
              </c:pt>
              <c:pt idx="296">
                <c:v>0.50</c:v>
              </c:pt>
              <c:pt idx="297">
                <c:v>0.50</c:v>
              </c:pt>
              <c:pt idx="298">
                <c:v>0.50</c:v>
              </c:pt>
              <c:pt idx="299">
                <c:v>0.51</c:v>
              </c:pt>
              <c:pt idx="300">
                <c:v>0.51</c:v>
              </c:pt>
              <c:pt idx="301">
                <c:v>0.51</c:v>
              </c:pt>
              <c:pt idx="302">
                <c:v>0.51</c:v>
              </c:pt>
              <c:pt idx="303">
                <c:v>0.52</c:v>
              </c:pt>
              <c:pt idx="304">
                <c:v>0.52</c:v>
              </c:pt>
              <c:pt idx="305">
                <c:v>0.52</c:v>
              </c:pt>
              <c:pt idx="306">
                <c:v>0.52</c:v>
              </c:pt>
              <c:pt idx="307">
                <c:v>0.53</c:v>
              </c:pt>
              <c:pt idx="308">
                <c:v>0.53</c:v>
              </c:pt>
              <c:pt idx="309">
                <c:v>0.53</c:v>
              </c:pt>
              <c:pt idx="310">
                <c:v>0.53</c:v>
              </c:pt>
              <c:pt idx="311">
                <c:v>0.53</c:v>
              </c:pt>
              <c:pt idx="312">
                <c:v>0.54</c:v>
              </c:pt>
              <c:pt idx="313">
                <c:v>0.54</c:v>
              </c:pt>
              <c:pt idx="314">
                <c:v>0.54</c:v>
              </c:pt>
              <c:pt idx="315">
                <c:v>0.54</c:v>
              </c:pt>
              <c:pt idx="316">
                <c:v>0.55</c:v>
              </c:pt>
              <c:pt idx="317">
                <c:v>0.55</c:v>
              </c:pt>
              <c:pt idx="318">
                <c:v>0.55</c:v>
              </c:pt>
              <c:pt idx="319">
                <c:v>0.56</c:v>
              </c:pt>
              <c:pt idx="320">
                <c:v>0.56</c:v>
              </c:pt>
              <c:pt idx="321">
                <c:v>0.56</c:v>
              </c:pt>
              <c:pt idx="322">
                <c:v>0.56</c:v>
              </c:pt>
              <c:pt idx="323">
                <c:v>0.56</c:v>
              </c:pt>
              <c:pt idx="324">
                <c:v>0.56</c:v>
              </c:pt>
              <c:pt idx="325">
                <c:v>0.57</c:v>
              </c:pt>
              <c:pt idx="326">
                <c:v>0.57</c:v>
              </c:pt>
              <c:pt idx="327">
                <c:v>0.57</c:v>
              </c:pt>
              <c:pt idx="328">
                <c:v>0.57</c:v>
              </c:pt>
              <c:pt idx="329">
                <c:v>0.57</c:v>
              </c:pt>
              <c:pt idx="330">
                <c:v>0.58</c:v>
              </c:pt>
              <c:pt idx="331">
                <c:v>0.58</c:v>
              </c:pt>
              <c:pt idx="332">
                <c:v>0.58</c:v>
              </c:pt>
              <c:pt idx="333">
                <c:v>0.58</c:v>
              </c:pt>
              <c:pt idx="334">
                <c:v>0.59</c:v>
              </c:pt>
              <c:pt idx="335">
                <c:v>0.59</c:v>
              </c:pt>
              <c:pt idx="336">
                <c:v>0.59</c:v>
              </c:pt>
              <c:pt idx="337">
                <c:v>0.59</c:v>
              </c:pt>
              <c:pt idx="338">
                <c:v>0.59</c:v>
              </c:pt>
              <c:pt idx="339">
                <c:v>0.59</c:v>
              </c:pt>
              <c:pt idx="340">
                <c:v>0.59</c:v>
              </c:pt>
              <c:pt idx="341">
                <c:v>0.60</c:v>
              </c:pt>
              <c:pt idx="342">
                <c:v>0.60</c:v>
              </c:pt>
              <c:pt idx="343">
                <c:v>0.60</c:v>
              </c:pt>
              <c:pt idx="344">
                <c:v>0.60</c:v>
              </c:pt>
              <c:pt idx="345">
                <c:v>0.60</c:v>
              </c:pt>
              <c:pt idx="346">
                <c:v>0.61</c:v>
              </c:pt>
              <c:pt idx="347">
                <c:v>0.61</c:v>
              </c:pt>
              <c:pt idx="348">
                <c:v>0.61</c:v>
              </c:pt>
              <c:pt idx="349">
                <c:v>0.61</c:v>
              </c:pt>
              <c:pt idx="350">
                <c:v>0.61</c:v>
              </c:pt>
              <c:pt idx="351">
                <c:v>0.62</c:v>
              </c:pt>
              <c:pt idx="352">
                <c:v>0.62</c:v>
              </c:pt>
              <c:pt idx="353">
                <c:v>0.62</c:v>
              </c:pt>
              <c:pt idx="354">
                <c:v>0.62</c:v>
              </c:pt>
              <c:pt idx="355">
                <c:v>0.62</c:v>
              </c:pt>
              <c:pt idx="356">
                <c:v>0.62</c:v>
              </c:pt>
              <c:pt idx="357">
                <c:v>0.62</c:v>
              </c:pt>
              <c:pt idx="358">
                <c:v>0.62</c:v>
              </c:pt>
              <c:pt idx="359">
                <c:v>0.63</c:v>
              </c:pt>
              <c:pt idx="360">
                <c:v>0.63</c:v>
              </c:pt>
              <c:pt idx="361">
                <c:v>0.63</c:v>
              </c:pt>
              <c:pt idx="362">
                <c:v>0.63</c:v>
              </c:pt>
              <c:pt idx="363">
                <c:v>0.63</c:v>
              </c:pt>
              <c:pt idx="364">
                <c:v>0.63</c:v>
              </c:pt>
              <c:pt idx="365">
                <c:v>0.63</c:v>
              </c:pt>
              <c:pt idx="366">
                <c:v>0.64</c:v>
              </c:pt>
              <c:pt idx="367">
                <c:v>0.64</c:v>
              </c:pt>
              <c:pt idx="368">
                <c:v>0.64</c:v>
              </c:pt>
              <c:pt idx="369">
                <c:v>0.64</c:v>
              </c:pt>
              <c:pt idx="370">
                <c:v>0.64</c:v>
              </c:pt>
              <c:pt idx="371">
                <c:v>0.64</c:v>
              </c:pt>
              <c:pt idx="372">
                <c:v>0.64</c:v>
              </c:pt>
              <c:pt idx="373">
                <c:v>0.64</c:v>
              </c:pt>
              <c:pt idx="374">
                <c:v>0.65</c:v>
              </c:pt>
              <c:pt idx="375">
                <c:v>0.65</c:v>
              </c:pt>
              <c:pt idx="376">
                <c:v>0.65</c:v>
              </c:pt>
              <c:pt idx="377">
                <c:v>0.65</c:v>
              </c:pt>
              <c:pt idx="378">
                <c:v>0.65</c:v>
              </c:pt>
              <c:pt idx="379">
                <c:v>0.65</c:v>
              </c:pt>
              <c:pt idx="380">
                <c:v>0.65</c:v>
              </c:pt>
              <c:pt idx="381">
                <c:v>0.66</c:v>
              </c:pt>
              <c:pt idx="382">
                <c:v>0.66</c:v>
              </c:pt>
              <c:pt idx="383">
                <c:v>0.66</c:v>
              </c:pt>
              <c:pt idx="384">
                <c:v>0.66</c:v>
              </c:pt>
              <c:pt idx="385">
                <c:v>0.66</c:v>
              </c:pt>
              <c:pt idx="386">
                <c:v>0.66</c:v>
              </c:pt>
              <c:pt idx="387">
                <c:v>0.66</c:v>
              </c:pt>
              <c:pt idx="388">
                <c:v>0.66</c:v>
              </c:pt>
              <c:pt idx="389">
                <c:v>0.67</c:v>
              </c:pt>
              <c:pt idx="390">
                <c:v>0.67</c:v>
              </c:pt>
              <c:pt idx="391">
                <c:v>0.67</c:v>
              </c:pt>
              <c:pt idx="392">
                <c:v>0.67</c:v>
              </c:pt>
              <c:pt idx="393">
                <c:v>0.67</c:v>
              </c:pt>
              <c:pt idx="394">
                <c:v>0.67</c:v>
              </c:pt>
              <c:pt idx="395">
                <c:v>0.67</c:v>
              </c:pt>
              <c:pt idx="396">
                <c:v>0.67</c:v>
              </c:pt>
              <c:pt idx="397">
                <c:v>0.67</c:v>
              </c:pt>
              <c:pt idx="398">
                <c:v>0.67</c:v>
              </c:pt>
              <c:pt idx="399">
                <c:v>0.68</c:v>
              </c:pt>
              <c:pt idx="400">
                <c:v>0.68</c:v>
              </c:pt>
              <c:pt idx="401">
                <c:v>0.68</c:v>
              </c:pt>
              <c:pt idx="402">
                <c:v>0.68</c:v>
              </c:pt>
              <c:pt idx="403">
                <c:v>0.68</c:v>
              </c:pt>
              <c:pt idx="404">
                <c:v>0.68</c:v>
              </c:pt>
              <c:pt idx="405">
                <c:v>0.68</c:v>
              </c:pt>
              <c:pt idx="406">
                <c:v>0.68</c:v>
              </c:pt>
              <c:pt idx="407">
                <c:v>0.69</c:v>
              </c:pt>
              <c:pt idx="408">
                <c:v>0.68</c:v>
              </c:pt>
              <c:pt idx="412">
                <c:v>-2.25</c:v>
              </c:pt>
              <c:pt idx="413">
                <c:v>-1.60</c:v>
              </c:pt>
              <c:pt idx="414">
                <c:v>-1.27</c:v>
              </c:pt>
              <c:pt idx="415">
                <c:v>-0.71</c:v>
              </c:pt>
              <c:pt idx="416">
                <c:v>-0.24</c:v>
              </c:pt>
              <c:pt idx="417">
                <c:v>0.23</c:v>
              </c:pt>
              <c:pt idx="418">
                <c:v>0.60</c:v>
              </c:pt>
              <c:pt idx="419">
                <c:v>1.09</c:v>
              </c:pt>
              <c:pt idx="420">
                <c:v>1.60</c:v>
              </c:pt>
              <c:pt idx="421">
                <c:v>2.12</c:v>
              </c:pt>
              <c:pt idx="422">
                <c:v>2.52</c:v>
              </c:pt>
              <c:pt idx="423">
                <c:v>3.07</c:v>
              </c:pt>
              <c:pt idx="424">
                <c:v>3.48</c:v>
              </c:pt>
              <c:pt idx="425">
                <c:v>3.91</c:v>
              </c:pt>
              <c:pt idx="426">
                <c:v>4.49</c:v>
              </c:pt>
              <c:pt idx="427">
                <c:v>4.93</c:v>
              </c:pt>
              <c:pt idx="428">
                <c:v>5.39</c:v>
              </c:pt>
              <c:pt idx="429">
                <c:v>5.85</c:v>
              </c:pt>
              <c:pt idx="430">
                <c:v>6.33</c:v>
              </c:pt>
              <c:pt idx="431">
                <c:v>6.81</c:v>
              </c:pt>
              <c:pt idx="432">
                <c:v>7.30</c:v>
              </c:pt>
              <c:pt idx="433">
                <c:v>7.81</c:v>
              </c:pt>
              <c:pt idx="434">
                <c:v>8.15</c:v>
              </c:pt>
              <c:pt idx="435">
                <c:v>8.67</c:v>
              </c:pt>
              <c:pt idx="436">
                <c:v>9.03</c:v>
              </c:pt>
              <c:pt idx="437">
                <c:v>9.57</c:v>
              </c:pt>
              <c:pt idx="438">
                <c:v>10.12</c:v>
              </c:pt>
              <c:pt idx="439">
                <c:v>10.50</c:v>
              </c:pt>
              <c:pt idx="440">
                <c:v>10.88</c:v>
              </c:pt>
              <c:pt idx="441">
                <c:v>11.47</c:v>
              </c:pt>
              <c:pt idx="442">
                <c:v>11.86</c:v>
              </c:pt>
              <c:pt idx="443">
                <c:v>12.47</c:v>
              </c:pt>
              <c:pt idx="444">
                <c:v>12.67</c:v>
              </c:pt>
              <c:pt idx="445">
                <c:v>13.30</c:v>
              </c:pt>
              <c:pt idx="446">
                <c:v>13.73</c:v>
              </c:pt>
              <c:pt idx="447">
                <c:v>14.38</c:v>
              </c:pt>
              <c:pt idx="448">
                <c:v>14.60</c:v>
              </c:pt>
              <c:pt idx="449">
                <c:v>15.05</c:v>
              </c:pt>
              <c:pt idx="450">
                <c:v>15.73</c:v>
              </c:pt>
              <c:pt idx="451">
                <c:v>16.19</c:v>
              </c:pt>
              <c:pt idx="452">
                <c:v>16.67</c:v>
              </c:pt>
              <c:pt idx="453">
                <c:v>17.15</c:v>
              </c:pt>
              <c:pt idx="454">
                <c:v>17.64</c:v>
              </c:pt>
              <c:pt idx="455">
                <c:v>17.89</c:v>
              </c:pt>
              <c:pt idx="456">
                <c:v>18.39</c:v>
              </c:pt>
              <c:pt idx="457">
                <c:v>18.90</c:v>
              </c:pt>
              <c:pt idx="458">
                <c:v>19.42</c:v>
              </c:pt>
              <c:pt idx="459">
                <c:v>19.95</c:v>
              </c:pt>
              <c:pt idx="460">
                <c:v>20.22</c:v>
              </c:pt>
              <c:pt idx="461">
                <c:v>20.76</c:v>
              </c:pt>
              <c:pt idx="462">
                <c:v>21.32</c:v>
              </c:pt>
              <c:pt idx="463">
                <c:v>21.60</c:v>
              </c:pt>
              <c:pt idx="464">
                <c:v>22.17</c:v>
              </c:pt>
              <c:pt idx="465">
                <c:v>22.75</c:v>
              </c:pt>
              <c:pt idx="466">
                <c:v>23.04</c:v>
              </c:pt>
              <c:pt idx="467">
                <c:v>23.64</c:v>
              </c:pt>
              <c:pt idx="468">
                <c:v>23.94</c:v>
              </c:pt>
              <c:pt idx="469">
                <c:v>24.55</c:v>
              </c:pt>
              <c:pt idx="470">
                <c:v>24.86</c:v>
              </c:pt>
              <c:pt idx="471">
                <c:v>25.18</c:v>
              </c:pt>
              <c:pt idx="472">
                <c:v>25.81</c:v>
              </c:pt>
              <c:pt idx="473">
                <c:v>26.14</c:v>
              </c:pt>
              <c:pt idx="474">
                <c:v>26.79</c:v>
              </c:pt>
              <c:pt idx="475">
                <c:v>27.13</c:v>
              </c:pt>
              <c:pt idx="476">
                <c:v>27.80</c:v>
              </c:pt>
              <c:pt idx="477">
                <c:v>28.15</c:v>
              </c:pt>
              <c:pt idx="478">
                <c:v>28.50</c:v>
              </c:pt>
              <c:pt idx="479">
                <c:v>28.85</c:v>
              </c:pt>
              <c:pt idx="480">
                <c:v>29.56</c:v>
              </c:pt>
              <c:pt idx="481">
                <c:v>29.92</c:v>
              </c:pt>
              <c:pt idx="482">
                <c:v>30.65</c:v>
              </c:pt>
              <c:pt idx="483">
                <c:v>31.03</c:v>
              </c:pt>
              <c:pt idx="484">
                <c:v>31.40</c:v>
              </c:pt>
              <c:pt idx="485">
                <c:v>31.78</c:v>
              </c:pt>
              <c:pt idx="486">
                <c:v>32.17</c:v>
              </c:pt>
              <c:pt idx="487">
                <c:v>32.56</c:v>
              </c:pt>
              <c:pt idx="488">
                <c:v>32.95</c:v>
              </c:pt>
              <c:pt idx="489">
                <c:v>33.75</c:v>
              </c:pt>
              <c:pt idx="490">
                <c:v>34.16</c:v>
              </c:pt>
              <c:pt idx="491">
                <c:v>34.57</c:v>
              </c:pt>
              <c:pt idx="492">
                <c:v>34.98</c:v>
              </c:pt>
              <c:pt idx="493">
                <c:v>35.40</c:v>
              </c:pt>
              <c:pt idx="494">
                <c:v>35.83</c:v>
              </c:pt>
              <c:pt idx="495">
                <c:v>36.26</c:v>
              </c:pt>
              <c:pt idx="496">
                <c:v>36.69</c:v>
              </c:pt>
              <c:pt idx="497">
                <c:v>37.13</c:v>
              </c:pt>
              <c:pt idx="498">
                <c:v>37.58</c:v>
              </c:pt>
              <c:pt idx="499">
                <c:v>38.03</c:v>
              </c:pt>
              <c:pt idx="500">
                <c:v>38.48</c:v>
              </c:pt>
              <c:pt idx="501">
                <c:v>38.94</c:v>
              </c:pt>
              <c:pt idx="502">
                <c:v>39.41</c:v>
              </c:pt>
              <c:pt idx="503">
                <c:v>39.88</c:v>
              </c:pt>
              <c:pt idx="504">
                <c:v>40.36</c:v>
              </c:pt>
              <c:pt idx="505">
                <c:v>40.84</c:v>
              </c:pt>
              <c:pt idx="506">
                <c:v>41.33</c:v>
              </c:pt>
              <c:pt idx="507">
                <c:v>41.82</c:v>
              </c:pt>
              <c:pt idx="508">
                <c:v>42.32</c:v>
              </c:pt>
              <c:pt idx="509">
                <c:v>42.83</c:v>
              </c:pt>
              <c:pt idx="510">
                <c:v>42.83</c:v>
              </c:pt>
              <c:pt idx="511">
                <c:v>43.34</c:v>
              </c:pt>
              <c:pt idx="512">
                <c:v>43.86</c:v>
              </c:pt>
              <c:pt idx="513">
                <c:v>44.39</c:v>
              </c:pt>
              <c:pt idx="514">
                <c:v>44.92</c:v>
              </c:pt>
              <c:pt idx="515">
                <c:v>45.46</c:v>
              </c:pt>
              <c:pt idx="516">
                <c:v>45.46</c:v>
              </c:pt>
              <c:pt idx="517">
                <c:v>46.01</c:v>
              </c:pt>
              <c:pt idx="518">
                <c:v>46.56</c:v>
              </c:pt>
              <c:pt idx="519">
                <c:v>47.12</c:v>
              </c:pt>
              <c:pt idx="520">
                <c:v>47.69</c:v>
              </c:pt>
              <c:pt idx="521">
                <c:v>47.69</c:v>
              </c:pt>
              <c:pt idx="522">
                <c:v>48.26</c:v>
              </c:pt>
              <c:pt idx="523">
                <c:v>48.85</c:v>
              </c:pt>
              <c:pt idx="524">
                <c:v>49.44</c:v>
              </c:pt>
              <c:pt idx="525">
                <c:v>50.04</c:v>
              </c:pt>
              <c:pt idx="526">
                <c:v>50.04</c:v>
              </c:pt>
              <c:pt idx="527">
                <c:v>50.64</c:v>
              </c:pt>
              <c:pt idx="528">
                <c:v>50.64</c:v>
              </c:pt>
              <c:pt idx="529">
                <c:v>51.26</c:v>
              </c:pt>
              <c:pt idx="530">
                <c:v>51.88</c:v>
              </c:pt>
              <c:pt idx="531">
                <c:v>52.51</c:v>
              </c:pt>
              <c:pt idx="532">
                <c:v>52.51</c:v>
              </c:pt>
              <c:pt idx="533">
                <c:v>53.15</c:v>
              </c:pt>
              <c:pt idx="534">
                <c:v>53.80</c:v>
              </c:pt>
              <c:pt idx="535">
                <c:v>53.80</c:v>
              </c:pt>
              <c:pt idx="536">
                <c:v>54.46</c:v>
              </c:pt>
              <c:pt idx="537">
                <c:v>55.13</c:v>
              </c:pt>
              <c:pt idx="538">
                <c:v>55.13</c:v>
              </c:pt>
              <c:pt idx="539">
                <c:v>55.81</c:v>
              </c:pt>
              <c:pt idx="540">
                <c:v>56.49</c:v>
              </c:pt>
              <c:pt idx="541">
                <c:v>56.49</c:v>
              </c:pt>
              <c:pt idx="542">
                <c:v>57.19</c:v>
              </c:pt>
              <c:pt idx="543">
                <c:v>57.90</c:v>
              </c:pt>
              <c:pt idx="544">
                <c:v>57.90</c:v>
              </c:pt>
              <c:pt idx="545">
                <c:v>57.90</c:v>
              </c:pt>
              <c:pt idx="546">
                <c:v>58.62</c:v>
              </c:pt>
              <c:pt idx="547">
                <c:v>59.34</c:v>
              </c:pt>
              <c:pt idx="548">
                <c:v>60.08</c:v>
              </c:pt>
              <c:pt idx="549">
                <c:v>60.08</c:v>
              </c:pt>
              <c:pt idx="550">
                <c:v>60.83</c:v>
              </c:pt>
              <c:pt idx="551">
                <c:v>60.83</c:v>
              </c:pt>
              <c:pt idx="552">
                <c:v>61.59</c:v>
              </c:pt>
              <c:pt idx="553">
                <c:v>62.37</c:v>
              </c:pt>
              <c:pt idx="554">
                <c:v>62.37</c:v>
              </c:pt>
              <c:pt idx="555">
                <c:v>62.37</c:v>
              </c:pt>
              <c:pt idx="556">
                <c:v>63.15</c:v>
              </c:pt>
              <c:pt idx="557">
                <c:v>63.95</c:v>
              </c:pt>
              <c:pt idx="558">
                <c:v>63.95</c:v>
              </c:pt>
              <c:pt idx="559">
                <c:v>64.76</c:v>
              </c:pt>
              <c:pt idx="560">
                <c:v>64.76</c:v>
              </c:pt>
              <c:pt idx="561">
                <c:v>65.58</c:v>
              </c:pt>
              <c:pt idx="562">
                <c:v>65.58</c:v>
              </c:pt>
              <c:pt idx="563">
                <c:v>66.41</c:v>
              </c:pt>
              <c:pt idx="564">
                <c:v>66.41</c:v>
              </c:pt>
              <c:pt idx="565">
                <c:v>67.26</c:v>
              </c:pt>
              <c:pt idx="566">
                <c:v>67.26</c:v>
              </c:pt>
              <c:pt idx="567">
                <c:v>67.26</c:v>
              </c:pt>
              <c:pt idx="568">
                <c:v>68.12</c:v>
              </c:pt>
              <c:pt idx="569">
                <c:v>68.12</c:v>
              </c:pt>
              <c:pt idx="570">
                <c:v>69.00</c:v>
              </c:pt>
              <c:pt idx="571">
                <c:v>69.00</c:v>
              </c:pt>
              <c:pt idx="572">
                <c:v>69.89</c:v>
              </c:pt>
              <c:pt idx="573">
                <c:v>70.80</c:v>
              </c:pt>
              <c:pt idx="574">
                <c:v>70.80</c:v>
              </c:pt>
              <c:pt idx="575">
                <c:v>70.80</c:v>
              </c:pt>
              <c:pt idx="576">
                <c:v>71.72</c:v>
              </c:pt>
              <c:pt idx="577">
                <c:v>71.72</c:v>
              </c:pt>
              <c:pt idx="578">
                <c:v>72.65</c:v>
              </c:pt>
              <c:pt idx="579">
                <c:v>72.65</c:v>
              </c:pt>
              <c:pt idx="580">
                <c:v>73.60</c:v>
              </c:pt>
              <c:pt idx="581">
                <c:v>73.60</c:v>
              </c:pt>
              <c:pt idx="582">
                <c:v>73.60</c:v>
              </c:pt>
              <c:pt idx="583">
                <c:v>74.57</c:v>
              </c:pt>
              <c:pt idx="584">
                <c:v>75.55</c:v>
              </c:pt>
              <c:pt idx="585">
                <c:v>75.55</c:v>
              </c:pt>
              <c:pt idx="586">
                <c:v>75.55</c:v>
              </c:pt>
              <c:pt idx="587">
                <c:v>76.55</c:v>
              </c:pt>
              <c:pt idx="588">
                <c:v>76.55</c:v>
              </c:pt>
              <c:pt idx="589">
                <c:v>76.55</c:v>
              </c:pt>
              <c:pt idx="590">
                <c:v>77.57</c:v>
              </c:pt>
              <c:pt idx="591">
                <c:v>77.57</c:v>
              </c:pt>
              <c:pt idx="592">
                <c:v>78.61</c:v>
              </c:pt>
              <c:pt idx="593">
                <c:v>78.61</c:v>
              </c:pt>
              <c:pt idx="594">
                <c:v>78.61</c:v>
              </c:pt>
              <c:pt idx="595">
                <c:v>79.66</c:v>
              </c:pt>
              <c:pt idx="596">
                <c:v>80.74</c:v>
              </c:pt>
              <c:pt idx="597">
                <c:v>80.74</c:v>
              </c:pt>
              <c:pt idx="598">
                <c:v>80.74</c:v>
              </c:pt>
              <c:pt idx="599">
                <c:v>80.74</c:v>
              </c:pt>
              <c:pt idx="600">
                <c:v>81.83</c:v>
              </c:pt>
              <c:pt idx="601">
                <c:v>81.83</c:v>
              </c:pt>
              <c:pt idx="602">
                <c:v>81.83</c:v>
              </c:pt>
              <c:pt idx="603">
                <c:v>82.94</c:v>
              </c:pt>
              <c:pt idx="604">
                <c:v>82.94</c:v>
              </c:pt>
              <c:pt idx="605">
                <c:v>84.08</c:v>
              </c:pt>
              <c:pt idx="606">
                <c:v>85.23</c:v>
              </c:pt>
              <c:pt idx="607">
                <c:v>84.08</c:v>
              </c:pt>
              <c:pt idx="608">
                <c:v>85.23</c:v>
              </c:pt>
              <c:pt idx="609">
                <c:v>85.23</c:v>
              </c:pt>
              <c:pt idx="610">
                <c:v>85.23</c:v>
              </c:pt>
              <c:pt idx="611">
                <c:v>86.41</c:v>
              </c:pt>
              <c:pt idx="612">
                <c:v>86.41</c:v>
              </c:pt>
              <c:pt idx="613">
                <c:v>87.61</c:v>
              </c:pt>
              <c:pt idx="614">
                <c:v>86.41</c:v>
              </c:pt>
            </c:strLit>
          </c:xVal>
          <c:yVal>
            <c:numRef>
              <c:f>{}</c:f>
            </c:numRef>
          </c:yVal>
          <c:smooth val="1"/>
          <c:extLst>
            <c:ext xmlns:c16="http://schemas.microsoft.com/office/drawing/2014/chart" uri="{C3380CC4-5D6E-409C-BE32-E72D297353CC}">
              <c16:uniqueId val="{00000001-D5A2-4FB6-8016-0902BD2850DA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'30C'!$J$102:$J$164</c:f>
              <c:numCache>
                <c:formatCode>0.00</c:formatCode>
                <c:ptCount val="63"/>
                <c:pt idx="0">
                  <c:v>2.392578125</c:v>
                </c:pt>
                <c:pt idx="1">
                  <c:v>2.998046875</c:v>
                </c:pt>
                <c:pt idx="2">
                  <c:v>3.291015625</c:v>
                </c:pt>
                <c:pt idx="3">
                  <c:v>3.583984375</c:v>
                </c:pt>
                <c:pt idx="4">
                  <c:v>3.798828125</c:v>
                </c:pt>
                <c:pt idx="5">
                  <c:v>3.974609375</c:v>
                </c:pt>
                <c:pt idx="6">
                  <c:v>4.66796875</c:v>
                </c:pt>
                <c:pt idx="7">
                  <c:v>5.068359375</c:v>
                </c:pt>
                <c:pt idx="8">
                  <c:v>5.33203125</c:v>
                </c:pt>
                <c:pt idx="9">
                  <c:v>5.5078125</c:v>
                </c:pt>
                <c:pt idx="10">
                  <c:v>5.673828125</c:v>
                </c:pt>
                <c:pt idx="11">
                  <c:v>5.791015625</c:v>
                </c:pt>
                <c:pt idx="12">
                  <c:v>5.91796875</c:v>
                </c:pt>
                <c:pt idx="13">
                  <c:v>6.0546875</c:v>
                </c:pt>
                <c:pt idx="14">
                  <c:v>6.279296875</c:v>
                </c:pt>
                <c:pt idx="15">
                  <c:v>6.5234375</c:v>
                </c:pt>
                <c:pt idx="16">
                  <c:v>6.71875</c:v>
                </c:pt>
                <c:pt idx="17">
                  <c:v>6.962890625</c:v>
                </c:pt>
                <c:pt idx="18">
                  <c:v>7.12890625</c:v>
                </c:pt>
                <c:pt idx="19">
                  <c:v>7.255859375</c:v>
                </c:pt>
                <c:pt idx="20">
                  <c:v>7.32421875</c:v>
                </c:pt>
                <c:pt idx="21">
                  <c:v>7.373046875</c:v>
                </c:pt>
                <c:pt idx="22">
                  <c:v>7.44140625</c:v>
                </c:pt>
                <c:pt idx="23">
                  <c:v>7.490234375</c:v>
                </c:pt>
                <c:pt idx="24">
                  <c:v>7.529296875</c:v>
                </c:pt>
                <c:pt idx="25">
                  <c:v>7.55859375</c:v>
                </c:pt>
                <c:pt idx="26">
                  <c:v>7.578125</c:v>
                </c:pt>
                <c:pt idx="27">
                  <c:v>7.6171875</c:v>
                </c:pt>
                <c:pt idx="28">
                  <c:v>7.646484375</c:v>
                </c:pt>
                <c:pt idx="29">
                  <c:v>7.666015625</c:v>
                </c:pt>
                <c:pt idx="30">
                  <c:v>7.67578125</c:v>
                </c:pt>
                <c:pt idx="31">
                  <c:v>7.71484375</c:v>
                </c:pt>
                <c:pt idx="32">
                  <c:v>7.724609375</c:v>
                </c:pt>
                <c:pt idx="33">
                  <c:v>7.744140625</c:v>
                </c:pt>
                <c:pt idx="34">
                  <c:v>7.744140625</c:v>
                </c:pt>
                <c:pt idx="35">
                  <c:v>7.7734375</c:v>
                </c:pt>
                <c:pt idx="36">
                  <c:v>7.744140625</c:v>
                </c:pt>
                <c:pt idx="37">
                  <c:v>7.783203125</c:v>
                </c:pt>
                <c:pt idx="38">
                  <c:v>7.79296875</c:v>
                </c:pt>
                <c:pt idx="39">
                  <c:v>7.79296875</c:v>
                </c:pt>
                <c:pt idx="40">
                  <c:v>7.783203125</c:v>
                </c:pt>
                <c:pt idx="41">
                  <c:v>7.783203125</c:v>
                </c:pt>
                <c:pt idx="42">
                  <c:v>7.7734375</c:v>
                </c:pt>
                <c:pt idx="43">
                  <c:v>7.783203125</c:v>
                </c:pt>
                <c:pt idx="44">
                  <c:v>7.783203125</c:v>
                </c:pt>
                <c:pt idx="45">
                  <c:v>7.79296875</c:v>
                </c:pt>
                <c:pt idx="46">
                  <c:v>7.79296875</c:v>
                </c:pt>
                <c:pt idx="47">
                  <c:v>7.783203125</c:v>
                </c:pt>
                <c:pt idx="48">
                  <c:v>7.79296875</c:v>
                </c:pt>
                <c:pt idx="49">
                  <c:v>7.79296875</c:v>
                </c:pt>
                <c:pt idx="50">
                  <c:v>7.802734375</c:v>
                </c:pt>
                <c:pt idx="51">
                  <c:v>7.83203125</c:v>
                </c:pt>
                <c:pt idx="52">
                  <c:v>7.802734375</c:v>
                </c:pt>
                <c:pt idx="53">
                  <c:v>7.802734375</c:v>
                </c:pt>
                <c:pt idx="54">
                  <c:v>7.79296875</c:v>
                </c:pt>
                <c:pt idx="55">
                  <c:v>7.79296875</c:v>
                </c:pt>
                <c:pt idx="56">
                  <c:v>7.802734375</c:v>
                </c:pt>
                <c:pt idx="57">
                  <c:v>7.79296875</c:v>
                </c:pt>
                <c:pt idx="58">
                  <c:v>7.79296875</c:v>
                </c:pt>
                <c:pt idx="59">
                  <c:v>7.783203125</c:v>
                </c:pt>
                <c:pt idx="60">
                  <c:v>7.783203125</c:v>
                </c:pt>
                <c:pt idx="61">
                  <c:v>7.7734375</c:v>
                </c:pt>
                <c:pt idx="62">
                  <c:v>7.783203125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2-4FB6-8016-0902BD2850DA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'35C'!$J$99:$J$164</c:f>
              <c:numCache>
                <c:formatCode>0.00</c:formatCode>
                <c:ptCount val="66"/>
                <c:pt idx="0">
                  <c:v>1.962890625</c:v>
                </c:pt>
                <c:pt idx="1">
                  <c:v>2.24609375</c:v>
                </c:pt>
                <c:pt idx="2">
                  <c:v>2.529296875</c:v>
                </c:pt>
                <c:pt idx="3">
                  <c:v>2.841796875</c:v>
                </c:pt>
                <c:pt idx="4">
                  <c:v>3.134765625</c:v>
                </c:pt>
                <c:pt idx="5">
                  <c:v>3.4765625</c:v>
                </c:pt>
                <c:pt idx="6">
                  <c:v>3.759765625</c:v>
                </c:pt>
                <c:pt idx="7">
                  <c:v>4.072265625</c:v>
                </c:pt>
                <c:pt idx="8">
                  <c:v>4.35546875</c:v>
                </c:pt>
                <c:pt idx="9">
                  <c:v>4.619140625</c:v>
                </c:pt>
                <c:pt idx="10">
                  <c:v>4.82421875</c:v>
                </c:pt>
                <c:pt idx="11">
                  <c:v>5.17578125</c:v>
                </c:pt>
                <c:pt idx="12">
                  <c:v>5.517578125</c:v>
                </c:pt>
                <c:pt idx="13">
                  <c:v>5.771484375</c:v>
                </c:pt>
                <c:pt idx="14">
                  <c:v>5.99609375</c:v>
                </c:pt>
                <c:pt idx="15">
                  <c:v>6.181640625</c:v>
                </c:pt>
                <c:pt idx="16">
                  <c:v>6.396484375</c:v>
                </c:pt>
                <c:pt idx="17">
                  <c:v>6.5625</c:v>
                </c:pt>
                <c:pt idx="18">
                  <c:v>6.69921875</c:v>
                </c:pt>
                <c:pt idx="19">
                  <c:v>6.796875</c:v>
                </c:pt>
                <c:pt idx="20">
                  <c:v>6.884765625</c:v>
                </c:pt>
                <c:pt idx="21">
                  <c:v>7.001953125</c:v>
                </c:pt>
                <c:pt idx="22">
                  <c:v>7.080078125</c:v>
                </c:pt>
                <c:pt idx="23">
                  <c:v>7.16796875</c:v>
                </c:pt>
                <c:pt idx="24">
                  <c:v>7.236328125</c:v>
                </c:pt>
                <c:pt idx="25">
                  <c:v>7.294921875</c:v>
                </c:pt>
                <c:pt idx="26">
                  <c:v>7.353515625</c:v>
                </c:pt>
                <c:pt idx="27">
                  <c:v>7.421875</c:v>
                </c:pt>
                <c:pt idx="28">
                  <c:v>7.451171875</c:v>
                </c:pt>
                <c:pt idx="29">
                  <c:v>7.5</c:v>
                </c:pt>
                <c:pt idx="30">
                  <c:v>7.529296875</c:v>
                </c:pt>
                <c:pt idx="31">
                  <c:v>7.607421875</c:v>
                </c:pt>
                <c:pt idx="32">
                  <c:v>7.587890625</c:v>
                </c:pt>
                <c:pt idx="33">
                  <c:v>7.59765625</c:v>
                </c:pt>
                <c:pt idx="34">
                  <c:v>7.6171875</c:v>
                </c:pt>
                <c:pt idx="35">
                  <c:v>7.6171875</c:v>
                </c:pt>
                <c:pt idx="36">
                  <c:v>7.626953125</c:v>
                </c:pt>
                <c:pt idx="37">
                  <c:v>7.63671875</c:v>
                </c:pt>
                <c:pt idx="38">
                  <c:v>7.63671875</c:v>
                </c:pt>
                <c:pt idx="39">
                  <c:v>7.646484375</c:v>
                </c:pt>
                <c:pt idx="40">
                  <c:v>7.646484375</c:v>
                </c:pt>
                <c:pt idx="41">
                  <c:v>7.65625</c:v>
                </c:pt>
                <c:pt idx="42">
                  <c:v>7.63671875</c:v>
                </c:pt>
                <c:pt idx="43">
                  <c:v>7.666015625</c:v>
                </c:pt>
                <c:pt idx="44">
                  <c:v>7.65625</c:v>
                </c:pt>
                <c:pt idx="45">
                  <c:v>7.67578125</c:v>
                </c:pt>
                <c:pt idx="46">
                  <c:v>7.67578125</c:v>
                </c:pt>
                <c:pt idx="47">
                  <c:v>7.67578125</c:v>
                </c:pt>
                <c:pt idx="48">
                  <c:v>7.685546875</c:v>
                </c:pt>
                <c:pt idx="49">
                  <c:v>7.685546875</c:v>
                </c:pt>
                <c:pt idx="50">
                  <c:v>7.685546875</c:v>
                </c:pt>
                <c:pt idx="51">
                  <c:v>7.6953125</c:v>
                </c:pt>
                <c:pt idx="52">
                  <c:v>7.685546875</c:v>
                </c:pt>
                <c:pt idx="53">
                  <c:v>7.685546875</c:v>
                </c:pt>
                <c:pt idx="54">
                  <c:v>7.685546875</c:v>
                </c:pt>
                <c:pt idx="55">
                  <c:v>7.685546875</c:v>
                </c:pt>
                <c:pt idx="56">
                  <c:v>7.685546875</c:v>
                </c:pt>
                <c:pt idx="57">
                  <c:v>7.685546875</c:v>
                </c:pt>
                <c:pt idx="58">
                  <c:v>7.67578125</c:v>
                </c:pt>
                <c:pt idx="59">
                  <c:v>7.67578125</c:v>
                </c:pt>
                <c:pt idx="60">
                  <c:v>7.71</c:v>
                </c:pt>
                <c:pt idx="61">
                  <c:v>7.71</c:v>
                </c:pt>
                <c:pt idx="62">
                  <c:v>7.71</c:v>
                </c:pt>
                <c:pt idx="63">
                  <c:v>7.71</c:v>
                </c:pt>
                <c:pt idx="64">
                  <c:v>7.71</c:v>
                </c:pt>
                <c:pt idx="65">
                  <c:v>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A2-4FB6-8016-0902BD28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Conductivity mS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5264820735285E-2"/>
                  <c:y val="-0.29481475873208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Analysis!$N$5:$N$7</c:f>
              <c:numCache>
                <c:formatCode>General</c:formatCode>
                <c:ptCount val="3"/>
                <c:pt idx="0">
                  <c:v>3.3484011384563874E-3</c:v>
                </c:pt>
                <c:pt idx="1">
                  <c:v>3.298697014679202E-3</c:v>
                </c:pt>
                <c:pt idx="2">
                  <c:v>3.2451728054518907E-3</c:v>
                </c:pt>
              </c:numCache>
            </c:numRef>
          </c:xVal>
          <c:yVal>
            <c:numRef>
              <c:f>Analysis!$P$5:$P$7</c:f>
              <c:numCache>
                <c:formatCode>General</c:formatCode>
                <c:ptCount val="3"/>
                <c:pt idx="0">
                  <c:v>-0.82</c:v>
                </c:pt>
                <c:pt idx="1">
                  <c:v>-0.56999999999999995</c:v>
                </c:pt>
                <c:pt idx="2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1-4748-8CD2-531CCBFA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44240"/>
        <c:axId val="514838336"/>
      </c:scatterChart>
      <c:valAx>
        <c:axId val="5148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38336"/>
        <c:crosses val="autoZero"/>
        <c:crossBetween val="midCat"/>
      </c:valAx>
      <c:valAx>
        <c:axId val="514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22</xdr:row>
      <xdr:rowOff>66675</xdr:rowOff>
    </xdr:from>
    <xdr:to>
      <xdr:col>9</xdr:col>
      <xdr:colOff>28575</xdr:colOff>
      <xdr:row>40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</xdr:row>
      <xdr:rowOff>133350</xdr:rowOff>
    </xdr:from>
    <xdr:to>
      <xdr:col>9</xdr:col>
      <xdr:colOff>38100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8</xdr:row>
      <xdr:rowOff>114300</xdr:rowOff>
    </xdr:from>
    <xdr:to>
      <xdr:col>18</xdr:col>
      <xdr:colOff>600075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"/>
  <sheetViews>
    <sheetView showRowColHeaders="0" showOutlineSymbols="0" topLeftCell="B139" workbookViewId="0">
      <selection activeCell="J174" sqref="J174"/>
    </sheetView>
  </sheetViews>
  <sheetFormatPr defaultColWidth="9.140625" defaultRowHeight="12.75" customHeight="1" x14ac:dyDescent="0.2"/>
  <cols>
    <col min="1" max="1" width="0" hidden="1" customWidth="1"/>
    <col min="2" max="4" width="10.140625" customWidth="1"/>
    <col min="5" max="6" width="14" customWidth="1"/>
    <col min="7" max="8" width="13.85546875" customWidth="1"/>
    <col min="9" max="9" width="12.7109375" customWidth="1"/>
    <col min="10" max="11" width="13.140625" customWidth="1"/>
    <col min="12" max="12" width="25.85546875" customWidth="1"/>
    <col min="13" max="18" width="16" customWidth="1"/>
    <col min="19" max="20" width="17.85546875" customWidth="1"/>
    <col min="21" max="23" width="13" customWidth="1"/>
    <col min="24" max="26" width="0" hidden="1" customWidth="1"/>
    <col min="27" max="28" width="14.28515625" customWidth="1"/>
    <col min="29" max="32" width="10.140625" customWidth="1"/>
    <col min="33" max="33" width="17.140625" customWidth="1"/>
  </cols>
  <sheetData>
    <row r="1" spans="1:33" ht="64.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3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2.75" customHeight="1" x14ac:dyDescent="0.2">
      <c r="B2" s="1" t="s">
        <v>33</v>
      </c>
      <c r="C2" s="2" t="s">
        <v>34</v>
      </c>
      <c r="D2" s="2">
        <v>3.6111086956225336E-6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0.17578125</v>
      </c>
      <c r="K2" s="4">
        <v>25.68359375</v>
      </c>
      <c r="L2" s="12" t="s">
        <v>35</v>
      </c>
      <c r="M2" s="7">
        <f t="shared" ref="M2:M33" si="1">IF(ISNUMBER(G2),IF(G2+H2=0,0,(G2/(G2+H2))*E2),"")</f>
        <v>0.05</v>
      </c>
      <c r="N2" s="7">
        <f t="shared" ref="N2:N33" si="2">IF(ISNUMBER(H2),IF(G2+H2=0,0,(H2/(G2+H2))*E2),"")</f>
        <v>0.05</v>
      </c>
      <c r="O2" s="7">
        <f t="shared" ref="O2:O33" si="3">IF(ISNUMBER(M2),0.195*(1+0.0184*(K2-21))*M2*1000,"")</f>
        <v>10.590236718749999</v>
      </c>
      <c r="P2" s="7">
        <f t="shared" ref="P2:P33" si="4">IF(ISNUMBER(M2),IF(M2&gt;N2,M2-N2,0),"")</f>
        <v>0</v>
      </c>
      <c r="Q2" s="7">
        <f t="shared" ref="Q2:Q33" si="5">IF(ISNUMBER(M2),IF(M2&gt;N2,N2,M2),"")</f>
        <v>0.05</v>
      </c>
      <c r="R2" s="7">
        <f t="shared" ref="R2:R33" si="6">IF(ISNUMBER(M2),((0.195*(1+(0.0184*(K2-21)))*P2)+(0.07*(1+(0.0248*(K2-21)))*Q2))*1000,"")</f>
        <v>3.9065359375000006</v>
      </c>
      <c r="S2" s="7">
        <f t="shared" ref="S2:S33" si="7">IF(ISNUMBER(M2),IF(O2-R2=0,0,((P2-M2)*(O2-J2)/(O2-R2))+M2),"")</f>
        <v>-2.7909348500205211E-2</v>
      </c>
      <c r="T2" s="7">
        <f t="shared" ref="T2:T33" si="8">IF(ISNUMBER(R2),IF(O2-R2=0,0,Q2*(O2-J2)/(O2-R2)),"")</f>
        <v>7.7909348500205214E-2</v>
      </c>
      <c r="U2" s="8">
        <f t="shared" ref="U2:U33" si="9">IF(ISNUMBER(M2),IF(M2=0,0,((M2-S2)/M2)),"")</f>
        <v>1.5581869700041042</v>
      </c>
      <c r="V2" s="8">
        <f t="shared" ref="V2:V33" si="10">IF(ISNUMBER(Q2),IF(Q2=0,0,T2/Q2),"")</f>
        <v>1.5581869700041042</v>
      </c>
      <c r="W2" s="9">
        <f t="shared" ref="W2:W33" si="11">IF(ISNUMBER(U2),IF(U2=1,0,(U2/(1-U2))),"")</f>
        <v>-2.7915144095761448</v>
      </c>
      <c r="X2" s="10">
        <f t="shared" ref="X2:X33" si="12">IF(ROW(A2)=11,AVERAGE($X$2:$X$10),IF(ISNUMBER(I3),IF(I3-I2=0,0,(W3-W2)/(I3-I2)),""))</f>
        <v>0</v>
      </c>
      <c r="Y2" s="10">
        <f t="shared" ref="Y2:Y33" si="13">IF(ROW(A2)=11,IF(ISNUMBER(I$2),AVERAGE($Y$2:$Y$10),""),IF(ISNUMBER(I2),$X$11*I2-W2,""))</f>
        <v>2.7915144095761448</v>
      </c>
      <c r="Z2" s="10">
        <f t="shared" ref="Z2:Z33" si="14">IF(ISNUMBER(I2),$X$11*I2-$Y$11,"")</f>
        <v>-2.7878765673298882</v>
      </c>
      <c r="AA2" s="9">
        <f t="shared" ref="AA2:AA33" si="15">IF(AND(ISNUMBER(Z4),ROW(A2)=2),IF(M2=0,0,X$11/M2),"")</f>
        <v>0</v>
      </c>
      <c r="AB2" s="9">
        <f t="shared" ref="AB2:AB33" si="16">IF(ISNUMBER(G2),IF(S2=0,0,((G2+H2)*(M2-S2))/(60000*0.4*(S2^2))),"")</f>
        <v>0.66680510523934766</v>
      </c>
      <c r="AC2" s="9">
        <f t="shared" ref="AC2:AC33" si="17">IF(ISNUMBER(AB2),IF(AB2&lt;=0,0,LOG(AB2)),"")</f>
        <v>-0.17600108375586521</v>
      </c>
      <c r="AD2" s="7">
        <f t="shared" ref="AD2:AD33" si="18">IF(ISNUMBER(K2),IF(K2=0,0,1/K2),"")</f>
        <v>3.8935361216730038E-2</v>
      </c>
      <c r="AE2" s="5">
        <v>25.9765625</v>
      </c>
      <c r="AF2" s="5">
        <v>199.90234375</v>
      </c>
      <c r="AG2" s="9">
        <v>6.1826535666789084E-3</v>
      </c>
    </row>
    <row r="3" spans="1:33" ht="12.75" customHeight="1" x14ac:dyDescent="0.2">
      <c r="B3" s="1" t="s">
        <v>36</v>
      </c>
      <c r="C3" s="2" t="s">
        <v>37</v>
      </c>
      <c r="D3" s="2">
        <v>2.744212542893365E-5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0.17578125</v>
      </c>
      <c r="K3" s="4">
        <v>25.68359375</v>
      </c>
      <c r="L3" s="12" t="s">
        <v>35</v>
      </c>
      <c r="M3" s="7">
        <f t="shared" si="1"/>
        <v>0.05</v>
      </c>
      <c r="N3" s="7">
        <f t="shared" si="2"/>
        <v>0.05</v>
      </c>
      <c r="O3" s="7">
        <f t="shared" si="3"/>
        <v>10.590236718749999</v>
      </c>
      <c r="P3" s="7">
        <f t="shared" si="4"/>
        <v>0</v>
      </c>
      <c r="Q3" s="7">
        <f t="shared" si="5"/>
        <v>0.05</v>
      </c>
      <c r="R3" s="7">
        <f t="shared" si="6"/>
        <v>3.9065359375000006</v>
      </c>
      <c r="S3" s="7">
        <f t="shared" si="7"/>
        <v>-2.7909348500205211E-2</v>
      </c>
      <c r="T3" s="7">
        <f t="shared" si="8"/>
        <v>7.7909348500205214E-2</v>
      </c>
      <c r="U3" s="8">
        <f t="shared" si="9"/>
        <v>1.5581869700041042</v>
      </c>
      <c r="V3" s="8">
        <f t="shared" si="10"/>
        <v>1.5581869700041042</v>
      </c>
      <c r="W3" s="9">
        <f t="shared" si="11"/>
        <v>-2.7915144095761448</v>
      </c>
      <c r="X3" s="10">
        <f t="shared" si="12"/>
        <v>0</v>
      </c>
      <c r="Y3" s="10">
        <f t="shared" si="13"/>
        <v>2.7915144095761448</v>
      </c>
      <c r="Z3" s="10">
        <f t="shared" si="14"/>
        <v>-2.7878765673298882</v>
      </c>
      <c r="AA3" s="9" t="str">
        <f t="shared" si="15"/>
        <v/>
      </c>
      <c r="AB3" s="9">
        <f t="shared" si="16"/>
        <v>0.66680510523934766</v>
      </c>
      <c r="AC3" s="9">
        <f t="shared" si="17"/>
        <v>-0.17600108375586521</v>
      </c>
      <c r="AD3" s="7">
        <f t="shared" si="18"/>
        <v>3.8935361216730038E-2</v>
      </c>
      <c r="AE3" s="5">
        <v>25.390625</v>
      </c>
      <c r="AF3" s="5">
        <v>199.90234375</v>
      </c>
      <c r="AG3" s="9">
        <v>6.1826535666789084E-3</v>
      </c>
    </row>
    <row r="4" spans="1:33" ht="12.75" customHeight="1" x14ac:dyDescent="0.2">
      <c r="B4" s="1" t="s">
        <v>38</v>
      </c>
      <c r="C4" s="2" t="s">
        <v>39</v>
      </c>
      <c r="D4" s="2">
        <v>5.1273149438202381E-5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0.166015625</v>
      </c>
      <c r="K4" s="4">
        <v>25.68359375</v>
      </c>
      <c r="L4" s="12" t="s">
        <v>35</v>
      </c>
      <c r="M4" s="7">
        <f t="shared" si="1"/>
        <v>0.05</v>
      </c>
      <c r="N4" s="7">
        <f t="shared" si="2"/>
        <v>0.05</v>
      </c>
      <c r="O4" s="7">
        <f t="shared" si="3"/>
        <v>10.590236718749999</v>
      </c>
      <c r="P4" s="7">
        <f t="shared" si="4"/>
        <v>0</v>
      </c>
      <c r="Q4" s="7">
        <f t="shared" si="5"/>
        <v>0.05</v>
      </c>
      <c r="R4" s="7">
        <f t="shared" si="6"/>
        <v>3.9065359375000006</v>
      </c>
      <c r="S4" s="7">
        <f t="shared" si="7"/>
        <v>-2.7982404022285107E-2</v>
      </c>
      <c r="T4" s="7">
        <f t="shared" si="8"/>
        <v>7.7982404022285109E-2</v>
      </c>
      <c r="U4" s="8">
        <f t="shared" si="9"/>
        <v>1.559648080445702</v>
      </c>
      <c r="V4" s="8">
        <f t="shared" si="10"/>
        <v>1.559648080445702</v>
      </c>
      <c r="W4" s="9">
        <f t="shared" si="11"/>
        <v>-2.7868371838309587</v>
      </c>
      <c r="X4" s="10">
        <f t="shared" si="12"/>
        <v>0</v>
      </c>
      <c r="Y4" s="10">
        <f t="shared" si="13"/>
        <v>2.7868371838309587</v>
      </c>
      <c r="Z4" s="10">
        <f t="shared" si="14"/>
        <v>-2.7878765673298882</v>
      </c>
      <c r="AA4" s="9" t="str">
        <f t="shared" si="15"/>
        <v/>
      </c>
      <c r="AB4" s="9">
        <f t="shared" si="16"/>
        <v>0.6639499073802545</v>
      </c>
      <c r="AC4" s="9">
        <f t="shared" si="17"/>
        <v>-0.17786468534430933</v>
      </c>
      <c r="AD4" s="7">
        <f t="shared" si="18"/>
        <v>3.8935361216730038E-2</v>
      </c>
      <c r="AE4" s="5">
        <v>25.390625</v>
      </c>
      <c r="AF4" s="5">
        <v>199.90234375</v>
      </c>
      <c r="AG4" s="9">
        <v>6.1826535666789084E-3</v>
      </c>
    </row>
    <row r="5" spans="1:33" ht="12.75" customHeight="1" x14ac:dyDescent="0.2">
      <c r="B5" s="1" t="s">
        <v>40</v>
      </c>
      <c r="C5" s="2" t="s">
        <v>41</v>
      </c>
      <c r="D5" s="2">
        <v>7.5104166171513498E-5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0.166015625</v>
      </c>
      <c r="K5" s="4">
        <v>25.68359375</v>
      </c>
      <c r="L5" s="12" t="s">
        <v>35</v>
      </c>
      <c r="M5" s="7">
        <f t="shared" si="1"/>
        <v>0.05</v>
      </c>
      <c r="N5" s="7">
        <f t="shared" si="2"/>
        <v>0.05</v>
      </c>
      <c r="O5" s="7">
        <f t="shared" si="3"/>
        <v>10.590236718749999</v>
      </c>
      <c r="P5" s="7">
        <f t="shared" si="4"/>
        <v>0</v>
      </c>
      <c r="Q5" s="7">
        <f t="shared" si="5"/>
        <v>0.05</v>
      </c>
      <c r="R5" s="7">
        <f t="shared" si="6"/>
        <v>3.9065359375000006</v>
      </c>
      <c r="S5" s="7">
        <f t="shared" si="7"/>
        <v>-2.7982404022285107E-2</v>
      </c>
      <c r="T5" s="7">
        <f t="shared" si="8"/>
        <v>7.7982404022285109E-2</v>
      </c>
      <c r="U5" s="8">
        <f t="shared" si="9"/>
        <v>1.559648080445702</v>
      </c>
      <c r="V5" s="8">
        <f t="shared" si="10"/>
        <v>1.559648080445702</v>
      </c>
      <c r="W5" s="9">
        <f t="shared" si="11"/>
        <v>-2.7868371838309587</v>
      </c>
      <c r="X5" s="10">
        <f t="shared" si="12"/>
        <v>0</v>
      </c>
      <c r="Y5" s="10">
        <f t="shared" si="13"/>
        <v>2.7868371838309587</v>
      </c>
      <c r="Z5" s="10">
        <f t="shared" si="14"/>
        <v>-2.7878765673298882</v>
      </c>
      <c r="AA5" s="9" t="str">
        <f t="shared" si="15"/>
        <v/>
      </c>
      <c r="AB5" s="9">
        <f t="shared" si="16"/>
        <v>0.6639499073802545</v>
      </c>
      <c r="AC5" s="9">
        <f>IF(ISNUMBER(AB5),IF(AB5&lt;=0,0,LOG(AB5)),"")</f>
        <v>-0.17786468534430933</v>
      </c>
      <c r="AD5" s="7">
        <f t="shared" si="18"/>
        <v>3.8935361216730038E-2</v>
      </c>
      <c r="AE5" s="5">
        <v>25.390625</v>
      </c>
      <c r="AF5" s="5">
        <v>199.90234375</v>
      </c>
      <c r="AG5" s="9">
        <v>6.1826535666789084E-3</v>
      </c>
    </row>
    <row r="6" spans="1:33" ht="12.75" customHeight="1" x14ac:dyDescent="0.2">
      <c r="B6" s="1" t="s">
        <v>42</v>
      </c>
      <c r="C6" s="2" t="s">
        <v>43</v>
      </c>
      <c r="D6" s="2">
        <v>9.2986112576909363E-5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0.166015625</v>
      </c>
      <c r="K6" s="4">
        <v>25.68359375</v>
      </c>
      <c r="L6" s="12" t="s">
        <v>35</v>
      </c>
      <c r="M6" s="7">
        <f t="shared" si="1"/>
        <v>0.05</v>
      </c>
      <c r="N6" s="7">
        <f t="shared" si="2"/>
        <v>0.05</v>
      </c>
      <c r="O6" s="7">
        <f t="shared" si="3"/>
        <v>10.590236718749999</v>
      </c>
      <c r="P6" s="7">
        <f t="shared" si="4"/>
        <v>0</v>
      </c>
      <c r="Q6" s="7">
        <f t="shared" si="5"/>
        <v>0.05</v>
      </c>
      <c r="R6" s="7">
        <f t="shared" si="6"/>
        <v>3.9065359375000006</v>
      </c>
      <c r="S6" s="7">
        <f t="shared" si="7"/>
        <v>-2.7982404022285107E-2</v>
      </c>
      <c r="T6" s="7">
        <f t="shared" si="8"/>
        <v>7.7982404022285109E-2</v>
      </c>
      <c r="U6" s="8">
        <f t="shared" si="9"/>
        <v>1.559648080445702</v>
      </c>
      <c r="V6" s="8">
        <f t="shared" si="10"/>
        <v>1.559648080445702</v>
      </c>
      <c r="W6" s="9">
        <f t="shared" si="11"/>
        <v>-2.7868371838309587</v>
      </c>
      <c r="X6" s="10">
        <f t="shared" si="12"/>
        <v>0</v>
      </c>
      <c r="Y6" s="10">
        <f t="shared" si="13"/>
        <v>2.7868371838309587</v>
      </c>
      <c r="Z6" s="10">
        <f t="shared" si="14"/>
        <v>-2.7878765673298882</v>
      </c>
      <c r="AA6" s="9" t="str">
        <f t="shared" si="15"/>
        <v/>
      </c>
      <c r="AB6" s="9">
        <f t="shared" si="16"/>
        <v>0.6639499073802545</v>
      </c>
      <c r="AC6" s="9">
        <f t="shared" si="17"/>
        <v>-0.17786468534430933</v>
      </c>
      <c r="AD6" s="7">
        <f t="shared" si="18"/>
        <v>3.8935361216730038E-2</v>
      </c>
      <c r="AE6" s="5">
        <v>25.390625</v>
      </c>
      <c r="AF6" s="5">
        <v>199.90234375</v>
      </c>
      <c r="AG6" s="9">
        <v>4.1856724404907633E-3</v>
      </c>
    </row>
    <row r="7" spans="1:33" ht="12.75" customHeight="1" x14ac:dyDescent="0.2">
      <c r="B7" s="1" t="s">
        <v>44</v>
      </c>
      <c r="C7" s="2" t="s">
        <v>45</v>
      </c>
      <c r="D7" s="2">
        <v>1.1681712931022048E-4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0.166015625</v>
      </c>
      <c r="K7" s="4">
        <v>25.68359375</v>
      </c>
      <c r="L7" s="12" t="s">
        <v>35</v>
      </c>
      <c r="M7" s="7">
        <f t="shared" si="1"/>
        <v>0.05</v>
      </c>
      <c r="N7" s="7">
        <f t="shared" si="2"/>
        <v>0.05</v>
      </c>
      <c r="O7" s="7">
        <f t="shared" si="3"/>
        <v>10.590236718749999</v>
      </c>
      <c r="P7" s="7">
        <f t="shared" si="4"/>
        <v>0</v>
      </c>
      <c r="Q7" s="7">
        <f t="shared" si="5"/>
        <v>0.05</v>
      </c>
      <c r="R7" s="7">
        <f t="shared" si="6"/>
        <v>3.9065359375000006</v>
      </c>
      <c r="S7" s="7">
        <f t="shared" si="7"/>
        <v>-2.7982404022285107E-2</v>
      </c>
      <c r="T7" s="7">
        <f t="shared" si="8"/>
        <v>7.7982404022285109E-2</v>
      </c>
      <c r="U7" s="8">
        <f t="shared" si="9"/>
        <v>1.559648080445702</v>
      </c>
      <c r="V7" s="8">
        <f t="shared" si="10"/>
        <v>1.559648080445702</v>
      </c>
      <c r="W7" s="9">
        <f t="shared" si="11"/>
        <v>-2.7868371838309587</v>
      </c>
      <c r="X7" s="10">
        <f t="shared" si="12"/>
        <v>0</v>
      </c>
      <c r="Y7" s="10">
        <f t="shared" si="13"/>
        <v>2.7868371838309587</v>
      </c>
      <c r="Z7" s="10">
        <f t="shared" si="14"/>
        <v>-2.7878765673298882</v>
      </c>
      <c r="AA7" s="9" t="str">
        <f t="shared" si="15"/>
        <v/>
      </c>
      <c r="AB7" s="9">
        <f t="shared" si="16"/>
        <v>0.6639499073802545</v>
      </c>
      <c r="AC7" s="9">
        <f t="shared" si="17"/>
        <v>-0.17786468534430933</v>
      </c>
      <c r="AD7" s="7">
        <f t="shared" si="18"/>
        <v>3.8935361216730038E-2</v>
      </c>
      <c r="AE7" s="5">
        <v>25.390625</v>
      </c>
      <c r="AF7" s="5">
        <v>199.90234375</v>
      </c>
      <c r="AG7" s="9">
        <v>6.1826535666789084E-3</v>
      </c>
    </row>
    <row r="8" spans="1:33" ht="12.75" customHeight="1" x14ac:dyDescent="0.2">
      <c r="B8" s="1" t="s">
        <v>46</v>
      </c>
      <c r="C8" s="2" t="s">
        <v>47</v>
      </c>
      <c r="D8" s="2">
        <v>1.404629583703354E-4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0.166015625</v>
      </c>
      <c r="K8" s="4">
        <v>25.68359375</v>
      </c>
      <c r="L8" s="12" t="s">
        <v>35</v>
      </c>
      <c r="M8" s="7">
        <f t="shared" si="1"/>
        <v>0.05</v>
      </c>
      <c r="N8" s="7">
        <f t="shared" si="2"/>
        <v>0.05</v>
      </c>
      <c r="O8" s="7">
        <f t="shared" si="3"/>
        <v>10.590236718749999</v>
      </c>
      <c r="P8" s="7">
        <f t="shared" si="4"/>
        <v>0</v>
      </c>
      <c r="Q8" s="7">
        <f t="shared" si="5"/>
        <v>0.05</v>
      </c>
      <c r="R8" s="7">
        <f t="shared" si="6"/>
        <v>3.9065359375000006</v>
      </c>
      <c r="S8" s="7">
        <f t="shared" si="7"/>
        <v>-2.7982404022285107E-2</v>
      </c>
      <c r="T8" s="7">
        <f t="shared" si="8"/>
        <v>7.7982404022285109E-2</v>
      </c>
      <c r="U8" s="8">
        <f t="shared" si="9"/>
        <v>1.559648080445702</v>
      </c>
      <c r="V8" s="8">
        <f t="shared" si="10"/>
        <v>1.559648080445702</v>
      </c>
      <c r="W8" s="9">
        <f t="shared" si="11"/>
        <v>-2.7868371838309587</v>
      </c>
      <c r="X8" s="10">
        <f t="shared" si="12"/>
        <v>0</v>
      </c>
      <c r="Y8" s="10">
        <f t="shared" si="13"/>
        <v>2.7868371838309587</v>
      </c>
      <c r="Z8" s="10">
        <f t="shared" si="14"/>
        <v>-2.7878765673298882</v>
      </c>
      <c r="AA8" s="9" t="str">
        <f t="shared" si="15"/>
        <v/>
      </c>
      <c r="AB8" s="9">
        <f t="shared" si="16"/>
        <v>0.6639499073802545</v>
      </c>
      <c r="AC8" s="9">
        <f t="shared" si="17"/>
        <v>-0.17786468534430933</v>
      </c>
      <c r="AD8" s="7">
        <f t="shared" si="18"/>
        <v>3.8935361216730038E-2</v>
      </c>
      <c r="AE8" s="5">
        <v>25.390625</v>
      </c>
      <c r="AF8" s="5">
        <v>199.90234375</v>
      </c>
      <c r="AG8" s="9">
        <v>6.1826535666789084E-3</v>
      </c>
    </row>
    <row r="9" spans="1:33" ht="12.75" customHeight="1" x14ac:dyDescent="0.2">
      <c r="B9" s="1" t="s">
        <v>48</v>
      </c>
      <c r="C9" s="2" t="s">
        <v>49</v>
      </c>
      <c r="D9" s="2">
        <v>1.6430555115221068E-4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0.166015625</v>
      </c>
      <c r="K9" s="4">
        <v>25.68359375</v>
      </c>
      <c r="L9" s="12" t="s">
        <v>35</v>
      </c>
      <c r="M9" s="7">
        <f t="shared" si="1"/>
        <v>0.05</v>
      </c>
      <c r="N9" s="7">
        <f t="shared" si="2"/>
        <v>0.05</v>
      </c>
      <c r="O9" s="7">
        <f t="shared" si="3"/>
        <v>10.590236718749999</v>
      </c>
      <c r="P9" s="7">
        <f t="shared" si="4"/>
        <v>0</v>
      </c>
      <c r="Q9" s="7">
        <f t="shared" si="5"/>
        <v>0.05</v>
      </c>
      <c r="R9" s="7">
        <f t="shared" si="6"/>
        <v>3.9065359375000006</v>
      </c>
      <c r="S9" s="7">
        <f t="shared" si="7"/>
        <v>-2.7982404022285107E-2</v>
      </c>
      <c r="T9" s="7">
        <f t="shared" si="8"/>
        <v>7.7982404022285109E-2</v>
      </c>
      <c r="U9" s="8">
        <f t="shared" si="9"/>
        <v>1.559648080445702</v>
      </c>
      <c r="V9" s="8">
        <f t="shared" si="10"/>
        <v>1.559648080445702</v>
      </c>
      <c r="W9" s="9">
        <f t="shared" si="11"/>
        <v>-2.7868371838309587</v>
      </c>
      <c r="X9" s="10">
        <f t="shared" si="12"/>
        <v>0</v>
      </c>
      <c r="Y9" s="10">
        <f t="shared" si="13"/>
        <v>2.7868371838309587</v>
      </c>
      <c r="Z9" s="10">
        <f t="shared" si="14"/>
        <v>-2.7878765673298882</v>
      </c>
      <c r="AA9" s="9" t="str">
        <f t="shared" si="15"/>
        <v/>
      </c>
      <c r="AB9" s="9">
        <f t="shared" si="16"/>
        <v>0.6639499073802545</v>
      </c>
      <c r="AC9" s="9">
        <f t="shared" si="17"/>
        <v>-0.17786468534430933</v>
      </c>
      <c r="AD9" s="7">
        <f t="shared" si="18"/>
        <v>3.8935361216730038E-2</v>
      </c>
      <c r="AE9" s="5">
        <v>25.390625</v>
      </c>
      <c r="AF9" s="5">
        <v>199.90234375</v>
      </c>
      <c r="AG9" s="9">
        <v>6.1826535666789084E-3</v>
      </c>
    </row>
    <row r="10" spans="1:33" ht="12.75" customHeight="1" x14ac:dyDescent="0.2">
      <c r="B10" s="1" t="s">
        <v>50</v>
      </c>
      <c r="C10" s="2" t="s">
        <v>51</v>
      </c>
      <c r="D10" s="2">
        <v>1.8813657516147941E-4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0.166015625</v>
      </c>
      <c r="K10" s="4">
        <v>25.68359375</v>
      </c>
      <c r="L10" s="12" t="s">
        <v>35</v>
      </c>
      <c r="M10" s="7">
        <f t="shared" si="1"/>
        <v>0.05</v>
      </c>
      <c r="N10" s="7">
        <f t="shared" si="2"/>
        <v>0.05</v>
      </c>
      <c r="O10" s="7">
        <f t="shared" si="3"/>
        <v>10.590236718749999</v>
      </c>
      <c r="P10" s="7">
        <f t="shared" si="4"/>
        <v>0</v>
      </c>
      <c r="Q10" s="7">
        <f t="shared" si="5"/>
        <v>0.05</v>
      </c>
      <c r="R10" s="7">
        <f t="shared" si="6"/>
        <v>3.9065359375000006</v>
      </c>
      <c r="S10" s="7">
        <f t="shared" si="7"/>
        <v>-2.7982404022285107E-2</v>
      </c>
      <c r="T10" s="7">
        <f t="shared" si="8"/>
        <v>7.7982404022285109E-2</v>
      </c>
      <c r="U10" s="8">
        <f t="shared" si="9"/>
        <v>1.559648080445702</v>
      </c>
      <c r="V10" s="8">
        <f t="shared" si="10"/>
        <v>1.559648080445702</v>
      </c>
      <c r="W10" s="9">
        <f t="shared" si="11"/>
        <v>-2.7868371838309587</v>
      </c>
      <c r="X10" s="10">
        <f t="shared" si="12"/>
        <v>0</v>
      </c>
      <c r="Y10" s="10">
        <f t="shared" si="13"/>
        <v>2.7868371838309587</v>
      </c>
      <c r="Z10" s="10">
        <f t="shared" si="14"/>
        <v>-2.7878765673298882</v>
      </c>
      <c r="AA10" s="9" t="str">
        <f t="shared" si="15"/>
        <v/>
      </c>
      <c r="AB10" s="9">
        <f t="shared" si="16"/>
        <v>0.6639499073802545</v>
      </c>
      <c r="AC10" s="9">
        <f t="shared" si="17"/>
        <v>-0.17786468534430933</v>
      </c>
      <c r="AD10" s="7">
        <f t="shared" si="18"/>
        <v>3.8935361216730038E-2</v>
      </c>
      <c r="AE10" s="5">
        <v>24.51171875</v>
      </c>
      <c r="AF10" s="5">
        <v>199.90234375</v>
      </c>
      <c r="AG10" s="9">
        <v>6.1826535666789084E-3</v>
      </c>
    </row>
    <row r="11" spans="1:33" ht="12.75" customHeight="1" x14ac:dyDescent="0.2">
      <c r="B11" s="1" t="s">
        <v>52</v>
      </c>
      <c r="C11" s="2" t="s">
        <v>53</v>
      </c>
      <c r="D11" s="2">
        <v>2.1178240422159433E-4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0.166015625</v>
      </c>
      <c r="K11" s="4">
        <v>25.68359375</v>
      </c>
      <c r="L11" s="12" t="s">
        <v>35</v>
      </c>
      <c r="M11" s="7">
        <f t="shared" si="1"/>
        <v>0.05</v>
      </c>
      <c r="N11" s="7">
        <f t="shared" si="2"/>
        <v>0.05</v>
      </c>
      <c r="O11" s="7">
        <f t="shared" si="3"/>
        <v>10.590236718749999</v>
      </c>
      <c r="P11" s="7">
        <f t="shared" si="4"/>
        <v>0</v>
      </c>
      <c r="Q11" s="7">
        <f t="shared" si="5"/>
        <v>0.05</v>
      </c>
      <c r="R11" s="7">
        <f t="shared" si="6"/>
        <v>3.9065359375000006</v>
      </c>
      <c r="S11" s="7">
        <f t="shared" si="7"/>
        <v>-2.7982404022285107E-2</v>
      </c>
      <c r="T11" s="7">
        <f t="shared" si="8"/>
        <v>7.7982404022285109E-2</v>
      </c>
      <c r="U11" s="8">
        <f t="shared" si="9"/>
        <v>1.559648080445702</v>
      </c>
      <c r="V11" s="8">
        <f t="shared" si="10"/>
        <v>1.559648080445702</v>
      </c>
      <c r="W11" s="9">
        <f t="shared" si="11"/>
        <v>-2.7868371838309587</v>
      </c>
      <c r="X11" s="10">
        <f t="shared" si="12"/>
        <v>0</v>
      </c>
      <c r="Y11" s="10">
        <f t="shared" si="13"/>
        <v>2.7878765673298882</v>
      </c>
      <c r="Z11" s="10">
        <f t="shared" si="14"/>
        <v>-2.7878765673298882</v>
      </c>
      <c r="AA11" s="9" t="str">
        <f t="shared" si="15"/>
        <v/>
      </c>
      <c r="AB11" s="9">
        <f t="shared" si="16"/>
        <v>0.6639499073802545</v>
      </c>
      <c r="AC11" s="9">
        <f t="shared" si="17"/>
        <v>-0.17786468534430933</v>
      </c>
      <c r="AD11" s="7">
        <f t="shared" si="18"/>
        <v>3.8935361216730038E-2</v>
      </c>
      <c r="AE11" s="5">
        <v>25.390625</v>
      </c>
      <c r="AF11" s="5">
        <v>199.90234375</v>
      </c>
      <c r="AG11" s="9">
        <v>6.1826535666789084E-3</v>
      </c>
    </row>
    <row r="12" spans="1:33" ht="12.75" customHeight="1" x14ac:dyDescent="0.2">
      <c r="B12" s="1" t="s">
        <v>54</v>
      </c>
      <c r="C12" s="2" t="s">
        <v>55</v>
      </c>
      <c r="D12" s="2">
        <v>2.3562499700346962E-4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0.166015625</v>
      </c>
      <c r="K12" s="4">
        <v>25.78125</v>
      </c>
      <c r="L12" s="12" t="s">
        <v>35</v>
      </c>
      <c r="M12" s="7">
        <f t="shared" si="1"/>
        <v>0.05</v>
      </c>
      <c r="N12" s="7">
        <f t="shared" si="2"/>
        <v>0.05</v>
      </c>
      <c r="O12" s="7">
        <f t="shared" si="3"/>
        <v>10.607756250000001</v>
      </c>
      <c r="P12" s="7">
        <f t="shared" si="4"/>
        <v>0</v>
      </c>
      <c r="Q12" s="7">
        <f t="shared" si="5"/>
        <v>0.05</v>
      </c>
      <c r="R12" s="7">
        <f t="shared" si="6"/>
        <v>3.9150125000000013</v>
      </c>
      <c r="S12" s="7">
        <f t="shared" si="7"/>
        <v>-2.800792182578335E-2</v>
      </c>
      <c r="T12" s="7">
        <f t="shared" si="8"/>
        <v>7.8007921825783352E-2</v>
      </c>
      <c r="U12" s="8">
        <f t="shared" si="9"/>
        <v>1.5601584365156669</v>
      </c>
      <c r="V12" s="8">
        <f t="shared" si="10"/>
        <v>1.5601584365156669</v>
      </c>
      <c r="W12" s="9">
        <f t="shared" si="11"/>
        <v>-2.7852092101303758</v>
      </c>
      <c r="X12" s="10">
        <f t="shared" si="12"/>
        <v>0</v>
      </c>
      <c r="Y12" s="10">
        <f t="shared" si="13"/>
        <v>2.7852092101303758</v>
      </c>
      <c r="Z12" s="10">
        <f t="shared" si="14"/>
        <v>-2.7878765673298882</v>
      </c>
      <c r="AA12" s="9" t="str">
        <f t="shared" si="15"/>
        <v/>
      </c>
      <c r="AB12" s="9">
        <f t="shared" si="16"/>
        <v>0.66295748454195935</v>
      </c>
      <c r="AC12" s="9">
        <f t="shared" si="17"/>
        <v>-0.17851432200377199</v>
      </c>
      <c r="AD12" s="7">
        <f t="shared" si="18"/>
        <v>3.8787878787878788E-2</v>
      </c>
      <c r="AE12" s="5">
        <v>25.390625</v>
      </c>
      <c r="AF12" s="5">
        <v>199.90234375</v>
      </c>
      <c r="AG12" s="9">
        <v>6.1826535666789084E-3</v>
      </c>
    </row>
    <row r="13" spans="1:33" ht="12.75" customHeight="1" x14ac:dyDescent="0.2">
      <c r="B13" s="1" t="s">
        <v>56</v>
      </c>
      <c r="C13" s="2" t="s">
        <v>57</v>
      </c>
      <c r="D13" s="2">
        <v>2.5945602101273835E-4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0.166015625</v>
      </c>
      <c r="K13" s="4">
        <v>25.5859375</v>
      </c>
      <c r="L13" s="12" t="s">
        <v>35</v>
      </c>
      <c r="M13" s="7">
        <f t="shared" si="1"/>
        <v>0.05</v>
      </c>
      <c r="N13" s="7">
        <f t="shared" si="2"/>
        <v>0.05</v>
      </c>
      <c r="O13" s="7">
        <f t="shared" si="3"/>
        <v>10.572717187500002</v>
      </c>
      <c r="P13" s="7">
        <f t="shared" si="4"/>
        <v>0</v>
      </c>
      <c r="Q13" s="7">
        <f t="shared" si="5"/>
        <v>0.05</v>
      </c>
      <c r="R13" s="7">
        <f t="shared" si="6"/>
        <v>3.8980593750000008</v>
      </c>
      <c r="S13" s="7">
        <f t="shared" si="7"/>
        <v>-2.7956817074658094E-2</v>
      </c>
      <c r="T13" s="7">
        <f t="shared" si="8"/>
        <v>7.7956817074658097E-2</v>
      </c>
      <c r="U13" s="8">
        <f t="shared" si="9"/>
        <v>1.5591363414931618</v>
      </c>
      <c r="V13" s="8">
        <f t="shared" si="10"/>
        <v>1.5591363414931618</v>
      </c>
      <c r="W13" s="9">
        <f t="shared" si="11"/>
        <v>-2.7884725527400365</v>
      </c>
      <c r="X13" s="10">
        <f t="shared" si="12"/>
        <v>0</v>
      </c>
      <c r="Y13" s="10">
        <f t="shared" si="13"/>
        <v>2.7884725527400365</v>
      </c>
      <c r="Z13" s="10">
        <f t="shared" si="14"/>
        <v>-2.7878765673298882</v>
      </c>
      <c r="AA13" s="9" t="str">
        <f t="shared" si="15"/>
        <v/>
      </c>
      <c r="AB13" s="9">
        <f t="shared" si="16"/>
        <v>0.66494754995259986</v>
      </c>
      <c r="AC13" s="9">
        <f t="shared" si="17"/>
        <v>-0.17721260983150439</v>
      </c>
      <c r="AD13" s="7">
        <f t="shared" si="18"/>
        <v>3.9083969465648856E-2</v>
      </c>
      <c r="AE13" s="5">
        <v>25.390625</v>
      </c>
      <c r="AF13" s="5">
        <v>199.90234375</v>
      </c>
      <c r="AG13" s="9">
        <v>6.1826535666789084E-3</v>
      </c>
    </row>
    <row r="14" spans="1:33" ht="12.75" customHeight="1" x14ac:dyDescent="0.2">
      <c r="B14" s="1" t="s">
        <v>58</v>
      </c>
      <c r="C14" s="2" t="s">
        <v>59</v>
      </c>
      <c r="D14" s="2">
        <v>2.8310185007285327E-4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0.166015625</v>
      </c>
      <c r="K14" s="4">
        <v>25.68359375</v>
      </c>
      <c r="L14" s="12" t="s">
        <v>35</v>
      </c>
      <c r="M14" s="7">
        <f t="shared" si="1"/>
        <v>0.05</v>
      </c>
      <c r="N14" s="7">
        <f t="shared" si="2"/>
        <v>0.05</v>
      </c>
      <c r="O14" s="7">
        <f t="shared" si="3"/>
        <v>10.590236718749999</v>
      </c>
      <c r="P14" s="7">
        <f t="shared" si="4"/>
        <v>0</v>
      </c>
      <c r="Q14" s="7">
        <f t="shared" si="5"/>
        <v>0.05</v>
      </c>
      <c r="R14" s="7">
        <f t="shared" si="6"/>
        <v>3.9065359375000006</v>
      </c>
      <c r="S14" s="7">
        <f t="shared" si="7"/>
        <v>-2.7982404022285107E-2</v>
      </c>
      <c r="T14" s="7">
        <f t="shared" si="8"/>
        <v>7.7982404022285109E-2</v>
      </c>
      <c r="U14" s="8">
        <f t="shared" si="9"/>
        <v>1.559648080445702</v>
      </c>
      <c r="V14" s="8">
        <f t="shared" si="10"/>
        <v>1.559648080445702</v>
      </c>
      <c r="W14" s="9">
        <f t="shared" si="11"/>
        <v>-2.7868371838309587</v>
      </c>
      <c r="X14" s="10">
        <f t="shared" si="12"/>
        <v>0</v>
      </c>
      <c r="Y14" s="10">
        <f t="shared" si="13"/>
        <v>2.7868371838309587</v>
      </c>
      <c r="Z14" s="10">
        <f t="shared" si="14"/>
        <v>-2.7878765673298882</v>
      </c>
      <c r="AA14" s="9" t="str">
        <f t="shared" si="15"/>
        <v/>
      </c>
      <c r="AB14" s="9">
        <f t="shared" si="16"/>
        <v>0.6639499073802545</v>
      </c>
      <c r="AC14" s="9">
        <f t="shared" si="17"/>
        <v>-0.17786468534430933</v>
      </c>
      <c r="AD14" s="7">
        <f t="shared" si="18"/>
        <v>3.8935361216730038E-2</v>
      </c>
      <c r="AE14" s="5">
        <v>25.390625</v>
      </c>
      <c r="AF14" s="5">
        <v>199.90234375</v>
      </c>
      <c r="AG14" s="9">
        <v>6.1826535666789084E-3</v>
      </c>
    </row>
    <row r="15" spans="1:33" ht="12.75" customHeight="1" x14ac:dyDescent="0.2">
      <c r="B15" s="1" t="s">
        <v>60</v>
      </c>
      <c r="C15" s="2" t="s">
        <v>61</v>
      </c>
      <c r="D15" s="2">
        <v>3.0098379647824913E-4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0.166015625</v>
      </c>
      <c r="K15" s="4">
        <v>25.68359375</v>
      </c>
      <c r="L15" s="12" t="s">
        <v>35</v>
      </c>
      <c r="M15" s="7">
        <f t="shared" si="1"/>
        <v>0.05</v>
      </c>
      <c r="N15" s="7">
        <f t="shared" si="2"/>
        <v>0.05</v>
      </c>
      <c r="O15" s="7">
        <f t="shared" si="3"/>
        <v>10.590236718749999</v>
      </c>
      <c r="P15" s="7">
        <f t="shared" si="4"/>
        <v>0</v>
      </c>
      <c r="Q15" s="7">
        <f t="shared" si="5"/>
        <v>0.05</v>
      </c>
      <c r="R15" s="7">
        <f t="shared" si="6"/>
        <v>3.9065359375000006</v>
      </c>
      <c r="S15" s="7">
        <f t="shared" si="7"/>
        <v>-2.7982404022285107E-2</v>
      </c>
      <c r="T15" s="7">
        <f t="shared" si="8"/>
        <v>7.7982404022285109E-2</v>
      </c>
      <c r="U15" s="8">
        <f t="shared" si="9"/>
        <v>1.559648080445702</v>
      </c>
      <c r="V15" s="8">
        <f t="shared" si="10"/>
        <v>1.559648080445702</v>
      </c>
      <c r="W15" s="9">
        <f t="shared" si="11"/>
        <v>-2.7868371838309587</v>
      </c>
      <c r="X15" s="10">
        <f t="shared" si="12"/>
        <v>0</v>
      </c>
      <c r="Y15" s="10">
        <f t="shared" si="13"/>
        <v>2.7868371838309587</v>
      </c>
      <c r="Z15" s="10">
        <f t="shared" si="14"/>
        <v>-2.7878765673298882</v>
      </c>
      <c r="AA15" s="9" t="str">
        <f t="shared" si="15"/>
        <v/>
      </c>
      <c r="AB15" s="9">
        <f t="shared" si="16"/>
        <v>0.6639499073802545</v>
      </c>
      <c r="AC15" s="9">
        <f t="shared" si="17"/>
        <v>-0.17786468534430933</v>
      </c>
      <c r="AD15" s="7">
        <f>IF(ISNUMBER(K15),IF(K15=0,0,1/K15),"")</f>
        <v>3.8935361216730038E-2</v>
      </c>
      <c r="AE15" s="5">
        <v>25.390625</v>
      </c>
      <c r="AF15" s="5">
        <v>199.90234375</v>
      </c>
      <c r="AG15" s="9">
        <v>6.1826535666789084E-3</v>
      </c>
    </row>
    <row r="16" spans="1:33" ht="12.75" customHeight="1" x14ac:dyDescent="0.2">
      <c r="B16" s="1" t="s">
        <v>62</v>
      </c>
      <c r="C16" s="2" t="s">
        <v>63</v>
      </c>
      <c r="D16" s="2">
        <v>3.2481481321156025E-4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0.13671875</v>
      </c>
      <c r="K16" s="4">
        <v>25.68359375</v>
      </c>
      <c r="L16" s="12" t="s">
        <v>35</v>
      </c>
      <c r="M16" s="7">
        <f t="shared" si="1"/>
        <v>0.05</v>
      </c>
      <c r="N16" s="7">
        <f t="shared" si="2"/>
        <v>0.05</v>
      </c>
      <c r="O16" s="7">
        <f t="shared" si="3"/>
        <v>10.590236718749999</v>
      </c>
      <c r="P16" s="7">
        <f t="shared" si="4"/>
        <v>0</v>
      </c>
      <c r="Q16" s="7">
        <f t="shared" si="5"/>
        <v>0.05</v>
      </c>
      <c r="R16" s="7">
        <f t="shared" si="6"/>
        <v>3.9065359375000006</v>
      </c>
      <c r="S16" s="7">
        <f t="shared" si="7"/>
        <v>-2.820157058852478E-2</v>
      </c>
      <c r="T16" s="7">
        <f t="shared" si="8"/>
        <v>7.8201570588524782E-2</v>
      </c>
      <c r="U16" s="8">
        <f t="shared" si="9"/>
        <v>1.5640314117704956</v>
      </c>
      <c r="V16" s="8">
        <f t="shared" si="10"/>
        <v>1.5640314117704956</v>
      </c>
      <c r="W16" s="9">
        <f t="shared" si="11"/>
        <v>-2.7729509015481923</v>
      </c>
      <c r="X16" s="10">
        <f t="shared" si="12"/>
        <v>0</v>
      </c>
      <c r="Y16" s="10">
        <f t="shared" si="13"/>
        <v>2.7729509015481923</v>
      </c>
      <c r="Z16" s="10">
        <f t="shared" si="14"/>
        <v>-2.7878765673298882</v>
      </c>
      <c r="AA16" s="9" t="str">
        <f t="shared" si="15"/>
        <v/>
      </c>
      <c r="AB16" s="9">
        <f t="shared" si="16"/>
        <v>0.65550744011316553</v>
      </c>
      <c r="AC16" s="9">
        <f t="shared" si="17"/>
        <v>-0.18342237463483491</v>
      </c>
      <c r="AD16" s="7">
        <f t="shared" si="18"/>
        <v>3.8935361216730038E-2</v>
      </c>
      <c r="AE16" s="5">
        <v>25.390625</v>
      </c>
      <c r="AF16" s="5">
        <v>199.90234375</v>
      </c>
      <c r="AG16" s="9">
        <v>6.1826535666789084E-3</v>
      </c>
    </row>
    <row r="17" spans="2:33" ht="12.75" customHeight="1" x14ac:dyDescent="0.2">
      <c r="B17" s="1" t="s">
        <v>64</v>
      </c>
      <c r="C17" s="2" t="s">
        <v>65</v>
      </c>
      <c r="D17" s="2">
        <v>3.4864582994487137E-4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0.166015625</v>
      </c>
      <c r="K17" s="4">
        <v>25.68359375</v>
      </c>
      <c r="L17" s="12" t="s">
        <v>35</v>
      </c>
      <c r="M17" s="7">
        <f t="shared" si="1"/>
        <v>0.05</v>
      </c>
      <c r="N17" s="7">
        <f t="shared" si="2"/>
        <v>0.05</v>
      </c>
      <c r="O17" s="7">
        <f t="shared" si="3"/>
        <v>10.590236718749999</v>
      </c>
      <c r="P17" s="7">
        <f t="shared" si="4"/>
        <v>0</v>
      </c>
      <c r="Q17" s="7">
        <f t="shared" si="5"/>
        <v>0.05</v>
      </c>
      <c r="R17" s="7">
        <f t="shared" si="6"/>
        <v>3.9065359375000006</v>
      </c>
      <c r="S17" s="7">
        <f t="shared" si="7"/>
        <v>-2.7982404022285107E-2</v>
      </c>
      <c r="T17" s="7">
        <f t="shared" si="8"/>
        <v>7.7982404022285109E-2</v>
      </c>
      <c r="U17" s="8">
        <f t="shared" si="9"/>
        <v>1.559648080445702</v>
      </c>
      <c r="V17" s="8">
        <f t="shared" si="10"/>
        <v>1.559648080445702</v>
      </c>
      <c r="W17" s="9">
        <f t="shared" si="11"/>
        <v>-2.7868371838309587</v>
      </c>
      <c r="X17" s="10">
        <f t="shared" si="12"/>
        <v>0</v>
      </c>
      <c r="Y17" s="10">
        <f t="shared" si="13"/>
        <v>2.7868371838309587</v>
      </c>
      <c r="Z17" s="10">
        <f t="shared" si="14"/>
        <v>-2.7878765673298882</v>
      </c>
      <c r="AA17" s="9" t="str">
        <f t="shared" si="15"/>
        <v/>
      </c>
      <c r="AB17" s="9">
        <f t="shared" si="16"/>
        <v>0.6639499073802545</v>
      </c>
      <c r="AC17" s="9">
        <f t="shared" si="17"/>
        <v>-0.17786468534430933</v>
      </c>
      <c r="AD17" s="7">
        <f t="shared" si="18"/>
        <v>3.8935361216730038E-2</v>
      </c>
      <c r="AE17" s="5">
        <v>25.390625</v>
      </c>
      <c r="AF17" s="5">
        <v>199.90234375</v>
      </c>
      <c r="AG17" s="9">
        <v>6.1826535666789084E-3</v>
      </c>
    </row>
    <row r="18" spans="2:33" ht="12.75" customHeight="1" x14ac:dyDescent="0.2">
      <c r="B18" s="1" t="s">
        <v>66</v>
      </c>
      <c r="C18" s="2" t="s">
        <v>67</v>
      </c>
      <c r="D18" s="2">
        <v>3.724768539541401E-4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0.15625</v>
      </c>
      <c r="K18" s="4">
        <v>25.68359375</v>
      </c>
      <c r="L18" s="12" t="s">
        <v>35</v>
      </c>
      <c r="M18" s="7">
        <f t="shared" si="1"/>
        <v>0.05</v>
      </c>
      <c r="N18" s="7">
        <f t="shared" si="2"/>
        <v>0.05</v>
      </c>
      <c r="O18" s="7">
        <f t="shared" si="3"/>
        <v>10.590236718749999</v>
      </c>
      <c r="P18" s="7">
        <f t="shared" si="4"/>
        <v>0</v>
      </c>
      <c r="Q18" s="7">
        <f t="shared" si="5"/>
        <v>0.05</v>
      </c>
      <c r="R18" s="7">
        <f t="shared" si="6"/>
        <v>3.9065359375000006</v>
      </c>
      <c r="S18" s="7">
        <f t="shared" si="7"/>
        <v>-2.8055459544365002E-2</v>
      </c>
      <c r="T18" s="7">
        <f t="shared" si="8"/>
        <v>7.8055459544365005E-2</v>
      </c>
      <c r="U18" s="8">
        <f t="shared" si="9"/>
        <v>1.5611091908873</v>
      </c>
      <c r="V18" s="8">
        <f t="shared" si="10"/>
        <v>1.5611091908873</v>
      </c>
      <c r="W18" s="9">
        <f t="shared" si="11"/>
        <v>-2.7821843167791775</v>
      </c>
      <c r="X18" s="10">
        <f t="shared" si="12"/>
        <v>0</v>
      </c>
      <c r="Y18" s="10">
        <f t="shared" si="13"/>
        <v>2.7821843167791775</v>
      </c>
      <c r="Z18" s="10">
        <f t="shared" si="14"/>
        <v>-2.7878765673298882</v>
      </c>
      <c r="AA18" s="9" t="str">
        <f t="shared" si="15"/>
        <v/>
      </c>
      <c r="AB18" s="9">
        <f t="shared" si="16"/>
        <v>0.66111536743371224</v>
      </c>
      <c r="AC18" s="9">
        <f t="shared" si="17"/>
        <v>-0.17972274767325999</v>
      </c>
      <c r="AD18" s="7">
        <f t="shared" si="18"/>
        <v>3.8935361216730038E-2</v>
      </c>
      <c r="AE18" s="5">
        <v>25.390625</v>
      </c>
      <c r="AF18" s="5">
        <v>199.90234375</v>
      </c>
      <c r="AG18" s="9">
        <v>6.1826535666789084E-3</v>
      </c>
    </row>
    <row r="19" spans="2:33" ht="12.75" customHeight="1" x14ac:dyDescent="0.2">
      <c r="B19" s="1" t="s">
        <v>68</v>
      </c>
      <c r="C19" s="2" t="s">
        <v>69</v>
      </c>
      <c r="D19" s="2">
        <v>3.9631944673601538E-4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0.166015625</v>
      </c>
      <c r="K19" s="4">
        <v>25.68359375</v>
      </c>
      <c r="L19" s="12" t="s">
        <v>35</v>
      </c>
      <c r="M19" s="7">
        <f t="shared" si="1"/>
        <v>0.05</v>
      </c>
      <c r="N19" s="7">
        <f t="shared" si="2"/>
        <v>0.05</v>
      </c>
      <c r="O19" s="7">
        <f t="shared" si="3"/>
        <v>10.590236718749999</v>
      </c>
      <c r="P19" s="7">
        <f t="shared" si="4"/>
        <v>0</v>
      </c>
      <c r="Q19" s="7">
        <f t="shared" si="5"/>
        <v>0.05</v>
      </c>
      <c r="R19" s="7">
        <f t="shared" si="6"/>
        <v>3.9065359375000006</v>
      </c>
      <c r="S19" s="7">
        <f t="shared" si="7"/>
        <v>-2.7982404022285107E-2</v>
      </c>
      <c r="T19" s="7">
        <f t="shared" si="8"/>
        <v>7.7982404022285109E-2</v>
      </c>
      <c r="U19" s="8">
        <f t="shared" si="9"/>
        <v>1.559648080445702</v>
      </c>
      <c r="V19" s="8">
        <f t="shared" si="10"/>
        <v>1.559648080445702</v>
      </c>
      <c r="W19" s="9">
        <f t="shared" si="11"/>
        <v>-2.7868371838309587</v>
      </c>
      <c r="X19" s="10">
        <f t="shared" si="12"/>
        <v>0</v>
      </c>
      <c r="Y19" s="10">
        <f t="shared" si="13"/>
        <v>2.7868371838309587</v>
      </c>
      <c r="Z19" s="10">
        <f t="shared" si="14"/>
        <v>-2.7878765673298882</v>
      </c>
      <c r="AA19" s="9" t="str">
        <f t="shared" si="15"/>
        <v/>
      </c>
      <c r="AB19" s="9">
        <f t="shared" si="16"/>
        <v>0.6639499073802545</v>
      </c>
      <c r="AC19" s="9">
        <f t="shared" si="17"/>
        <v>-0.17786468534430933</v>
      </c>
      <c r="AD19" s="7">
        <f t="shared" si="18"/>
        <v>3.8935361216730038E-2</v>
      </c>
      <c r="AE19" s="5">
        <v>25.390625</v>
      </c>
      <c r="AF19" s="5">
        <v>199.90234375</v>
      </c>
      <c r="AG19" s="9">
        <v>1.4170578071431489E-2</v>
      </c>
    </row>
    <row r="20" spans="2:33" ht="12.75" customHeight="1" x14ac:dyDescent="0.2">
      <c r="B20" s="1" t="s">
        <v>70</v>
      </c>
      <c r="C20" s="2" t="s">
        <v>71</v>
      </c>
      <c r="D20" s="2">
        <v>4.1979166417149827E-4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0.15625</v>
      </c>
      <c r="K20" s="4">
        <v>25.68359375</v>
      </c>
      <c r="L20" s="12" t="s">
        <v>35</v>
      </c>
      <c r="M20" s="7">
        <f t="shared" si="1"/>
        <v>0.05</v>
      </c>
      <c r="N20" s="7">
        <f t="shared" si="2"/>
        <v>0.05</v>
      </c>
      <c r="O20" s="7">
        <f t="shared" si="3"/>
        <v>10.590236718749999</v>
      </c>
      <c r="P20" s="7">
        <f t="shared" si="4"/>
        <v>0</v>
      </c>
      <c r="Q20" s="7">
        <f t="shared" si="5"/>
        <v>0.05</v>
      </c>
      <c r="R20" s="7">
        <f t="shared" si="6"/>
        <v>3.9065359375000006</v>
      </c>
      <c r="S20" s="7">
        <f t="shared" si="7"/>
        <v>-2.8055459544365002E-2</v>
      </c>
      <c r="T20" s="7">
        <f t="shared" si="8"/>
        <v>7.8055459544365005E-2</v>
      </c>
      <c r="U20" s="8">
        <f t="shared" si="9"/>
        <v>1.5611091908873</v>
      </c>
      <c r="V20" s="8">
        <f t="shared" si="10"/>
        <v>1.5611091908873</v>
      </c>
      <c r="W20" s="9">
        <f t="shared" si="11"/>
        <v>-2.7821843167791775</v>
      </c>
      <c r="X20" s="10">
        <f t="shared" si="12"/>
        <v>0</v>
      </c>
      <c r="Y20" s="10">
        <f t="shared" si="13"/>
        <v>2.7821843167791775</v>
      </c>
      <c r="Z20" s="10">
        <f t="shared" si="14"/>
        <v>-2.7878765673298882</v>
      </c>
      <c r="AA20" s="9" t="str">
        <f t="shared" si="15"/>
        <v/>
      </c>
      <c r="AB20" s="9">
        <f t="shared" si="16"/>
        <v>0.66111536743371224</v>
      </c>
      <c r="AC20" s="9">
        <f t="shared" si="17"/>
        <v>-0.17972274767325999</v>
      </c>
      <c r="AD20" s="7">
        <f t="shared" si="18"/>
        <v>3.8935361216730038E-2</v>
      </c>
      <c r="AE20" s="5">
        <v>25.390625</v>
      </c>
      <c r="AF20" s="5">
        <v>199.90234375</v>
      </c>
      <c r="AG20" s="9">
        <v>2.1886913143026182E-3</v>
      </c>
    </row>
    <row r="21" spans="2:33" ht="12.75" customHeight="1" x14ac:dyDescent="0.2">
      <c r="B21" s="1" t="s">
        <v>72</v>
      </c>
      <c r="C21" s="2" t="s">
        <v>73</v>
      </c>
      <c r="D21" s="2">
        <v>4.4362268090480939E-4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0.15625</v>
      </c>
      <c r="K21" s="4">
        <v>25.68359375</v>
      </c>
      <c r="L21" s="12" t="s">
        <v>35</v>
      </c>
      <c r="M21" s="7">
        <f t="shared" si="1"/>
        <v>0.05</v>
      </c>
      <c r="N21" s="7">
        <f t="shared" si="2"/>
        <v>0.05</v>
      </c>
      <c r="O21" s="7">
        <f t="shared" si="3"/>
        <v>10.590236718749999</v>
      </c>
      <c r="P21" s="7">
        <f t="shared" si="4"/>
        <v>0</v>
      </c>
      <c r="Q21" s="7">
        <f t="shared" si="5"/>
        <v>0.05</v>
      </c>
      <c r="R21" s="7">
        <f t="shared" si="6"/>
        <v>3.9065359375000006</v>
      </c>
      <c r="S21" s="7">
        <f t="shared" si="7"/>
        <v>-2.8055459544365002E-2</v>
      </c>
      <c r="T21" s="7">
        <f t="shared" si="8"/>
        <v>7.8055459544365005E-2</v>
      </c>
      <c r="U21" s="8">
        <f t="shared" si="9"/>
        <v>1.5611091908873</v>
      </c>
      <c r="V21" s="8">
        <f t="shared" si="10"/>
        <v>1.5611091908873</v>
      </c>
      <c r="W21" s="9">
        <f t="shared" si="11"/>
        <v>-2.7821843167791775</v>
      </c>
      <c r="X21" s="10">
        <f t="shared" si="12"/>
        <v>0</v>
      </c>
      <c r="Y21" s="10">
        <f t="shared" si="13"/>
        <v>2.7821843167791775</v>
      </c>
      <c r="Z21" s="10">
        <f t="shared" si="14"/>
        <v>-2.7878765673298882</v>
      </c>
      <c r="AA21" s="9" t="str">
        <f t="shared" si="15"/>
        <v/>
      </c>
      <c r="AB21" s="9">
        <f t="shared" si="16"/>
        <v>0.66111536743371224</v>
      </c>
      <c r="AC21" s="9">
        <f t="shared" si="17"/>
        <v>-0.17972274767325999</v>
      </c>
      <c r="AD21" s="7">
        <f t="shared" si="18"/>
        <v>3.8935361216730038E-2</v>
      </c>
      <c r="AE21" s="5">
        <v>25.390625</v>
      </c>
      <c r="AF21" s="5">
        <v>199.90234375</v>
      </c>
      <c r="AG21" s="9">
        <v>6.1826535666789084E-3</v>
      </c>
    </row>
    <row r="22" spans="2:33" ht="12.75" customHeight="1" x14ac:dyDescent="0.2">
      <c r="B22" s="1" t="s">
        <v>74</v>
      </c>
      <c r="C22" s="2" t="s">
        <v>75</v>
      </c>
      <c r="D22" s="2">
        <v>4.6745370491407812E-4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0.15625</v>
      </c>
      <c r="K22" s="4">
        <v>25.68359375</v>
      </c>
      <c r="L22" s="12" t="s">
        <v>35</v>
      </c>
      <c r="M22" s="7">
        <f t="shared" si="1"/>
        <v>0.05</v>
      </c>
      <c r="N22" s="7">
        <f t="shared" si="2"/>
        <v>0.05</v>
      </c>
      <c r="O22" s="7">
        <f t="shared" si="3"/>
        <v>10.590236718749999</v>
      </c>
      <c r="P22" s="7">
        <f t="shared" si="4"/>
        <v>0</v>
      </c>
      <c r="Q22" s="7">
        <f t="shared" si="5"/>
        <v>0.05</v>
      </c>
      <c r="R22" s="7">
        <f t="shared" si="6"/>
        <v>3.9065359375000006</v>
      </c>
      <c r="S22" s="7">
        <f t="shared" si="7"/>
        <v>-2.8055459544365002E-2</v>
      </c>
      <c r="T22" s="7">
        <f t="shared" si="8"/>
        <v>7.8055459544365005E-2</v>
      </c>
      <c r="U22" s="8">
        <f t="shared" si="9"/>
        <v>1.5611091908873</v>
      </c>
      <c r="V22" s="8">
        <f t="shared" si="10"/>
        <v>1.5611091908873</v>
      </c>
      <c r="W22" s="9">
        <f t="shared" si="11"/>
        <v>-2.7821843167791775</v>
      </c>
      <c r="X22" s="10">
        <f t="shared" si="12"/>
        <v>0</v>
      </c>
      <c r="Y22" s="10">
        <f t="shared" si="13"/>
        <v>2.7821843167791775</v>
      </c>
      <c r="Z22" s="10">
        <f t="shared" si="14"/>
        <v>-2.7878765673298882</v>
      </c>
      <c r="AA22" s="9" t="str">
        <f t="shared" si="15"/>
        <v/>
      </c>
      <c r="AB22" s="9">
        <f t="shared" si="16"/>
        <v>0.66111536743371224</v>
      </c>
      <c r="AC22" s="9">
        <f t="shared" si="17"/>
        <v>-0.17972274767325999</v>
      </c>
      <c r="AD22" s="7">
        <f t="shared" si="18"/>
        <v>3.8935361216730038E-2</v>
      </c>
      <c r="AE22" s="5">
        <v>25.390625</v>
      </c>
      <c r="AF22" s="5">
        <v>199.90234375</v>
      </c>
      <c r="AG22" s="9">
        <v>6.1826535666789084E-3</v>
      </c>
    </row>
    <row r="23" spans="2:33" ht="12.75" customHeight="1" x14ac:dyDescent="0.2">
      <c r="B23" s="1" t="s">
        <v>76</v>
      </c>
      <c r="C23" s="2" t="s">
        <v>77</v>
      </c>
      <c r="D23" s="2">
        <v>4.911111100227572E-4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0.15625</v>
      </c>
      <c r="K23" s="4">
        <v>25.68359375</v>
      </c>
      <c r="L23" s="12" t="s">
        <v>35</v>
      </c>
      <c r="M23" s="7">
        <f t="shared" si="1"/>
        <v>0.05</v>
      </c>
      <c r="N23" s="7">
        <f t="shared" si="2"/>
        <v>0.05</v>
      </c>
      <c r="O23" s="7">
        <f t="shared" si="3"/>
        <v>10.590236718749999</v>
      </c>
      <c r="P23" s="7">
        <f t="shared" si="4"/>
        <v>0</v>
      </c>
      <c r="Q23" s="7">
        <f t="shared" si="5"/>
        <v>0.05</v>
      </c>
      <c r="R23" s="7">
        <f t="shared" si="6"/>
        <v>3.9065359375000006</v>
      </c>
      <c r="S23" s="7">
        <f t="shared" si="7"/>
        <v>-2.8055459544365002E-2</v>
      </c>
      <c r="T23" s="7">
        <f t="shared" si="8"/>
        <v>7.8055459544365005E-2</v>
      </c>
      <c r="U23" s="8">
        <f t="shared" si="9"/>
        <v>1.5611091908873</v>
      </c>
      <c r="V23" s="8">
        <f t="shared" si="10"/>
        <v>1.5611091908873</v>
      </c>
      <c r="W23" s="9">
        <f t="shared" si="11"/>
        <v>-2.7821843167791775</v>
      </c>
      <c r="X23" s="10">
        <f t="shared" si="12"/>
        <v>0</v>
      </c>
      <c r="Y23" s="10">
        <f t="shared" si="13"/>
        <v>2.7821843167791775</v>
      </c>
      <c r="Z23" s="10">
        <f t="shared" si="14"/>
        <v>-2.7878765673298882</v>
      </c>
      <c r="AA23" s="9" t="str">
        <f t="shared" si="15"/>
        <v/>
      </c>
      <c r="AB23" s="9">
        <f t="shared" si="16"/>
        <v>0.66111536743371224</v>
      </c>
      <c r="AC23" s="9">
        <f t="shared" si="17"/>
        <v>-0.17972274767325999</v>
      </c>
      <c r="AD23" s="7">
        <f t="shared" si="18"/>
        <v>3.8935361216730038E-2</v>
      </c>
      <c r="AE23" s="5">
        <v>25.390625</v>
      </c>
      <c r="AF23" s="5">
        <v>199.90234375</v>
      </c>
      <c r="AG23" s="9">
        <v>4.1856724404907633E-3</v>
      </c>
    </row>
    <row r="24" spans="2:33" ht="12.75" customHeight="1" x14ac:dyDescent="0.2">
      <c r="B24" s="1" t="s">
        <v>78</v>
      </c>
      <c r="C24" s="2" t="s">
        <v>79</v>
      </c>
      <c r="D24" s="2">
        <v>5.1494212675606832E-4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8.7890625E-2</v>
      </c>
      <c r="K24" s="4">
        <v>25.68359375</v>
      </c>
      <c r="L24" s="12" t="s">
        <v>35</v>
      </c>
      <c r="M24" s="7">
        <f t="shared" si="1"/>
        <v>0.05</v>
      </c>
      <c r="N24" s="7">
        <f t="shared" si="2"/>
        <v>0.05</v>
      </c>
      <c r="O24" s="7">
        <f t="shared" si="3"/>
        <v>10.590236718749999</v>
      </c>
      <c r="P24" s="7">
        <f t="shared" si="4"/>
        <v>0</v>
      </c>
      <c r="Q24" s="7">
        <f t="shared" si="5"/>
        <v>0.05</v>
      </c>
      <c r="R24" s="7">
        <f t="shared" si="6"/>
        <v>3.9065359375000006</v>
      </c>
      <c r="S24" s="7">
        <f t="shared" si="7"/>
        <v>-2.8566848198924244E-2</v>
      </c>
      <c r="T24" s="7">
        <f t="shared" si="8"/>
        <v>7.8566848198924247E-2</v>
      </c>
      <c r="U24" s="8">
        <f t="shared" si="9"/>
        <v>1.5713369639784849</v>
      </c>
      <c r="V24" s="8">
        <f t="shared" si="10"/>
        <v>1.5713369639784849</v>
      </c>
      <c r="W24" s="9">
        <f t="shared" si="11"/>
        <v>-2.7502805927985738</v>
      </c>
      <c r="X24" s="10">
        <f t="shared" si="12"/>
        <v>0</v>
      </c>
      <c r="Y24" s="10">
        <f t="shared" si="13"/>
        <v>2.7502805927985738</v>
      </c>
      <c r="Z24" s="10">
        <f t="shared" si="14"/>
        <v>-2.7878765673298882</v>
      </c>
      <c r="AA24" s="9" t="str">
        <f t="shared" si="15"/>
        <v/>
      </c>
      <c r="AB24" s="9">
        <f t="shared" si="16"/>
        <v>0.64183503284345356</v>
      </c>
      <c r="AC24" s="9">
        <f t="shared" si="17"/>
        <v>-0.1925765817943221</v>
      </c>
      <c r="AD24" s="7">
        <f t="shared" si="18"/>
        <v>3.8935361216730038E-2</v>
      </c>
      <c r="AE24" s="5">
        <v>25.390625</v>
      </c>
      <c r="AF24" s="5">
        <v>199.90234375</v>
      </c>
      <c r="AG24" s="9">
        <v>6.1826535666789084E-3</v>
      </c>
    </row>
    <row r="25" spans="2:33" ht="12.75" customHeight="1" x14ac:dyDescent="0.2">
      <c r="B25" s="1" t="s">
        <v>80</v>
      </c>
      <c r="C25" s="2" t="s">
        <v>81</v>
      </c>
      <c r="D25" s="2">
        <v>5.3281249711290002E-4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0.15625</v>
      </c>
      <c r="K25" s="4">
        <v>25.68359375</v>
      </c>
      <c r="L25" s="12" t="s">
        <v>35</v>
      </c>
      <c r="M25" s="7">
        <f t="shared" si="1"/>
        <v>0.05</v>
      </c>
      <c r="N25" s="7">
        <f t="shared" si="2"/>
        <v>0.05</v>
      </c>
      <c r="O25" s="7">
        <f t="shared" si="3"/>
        <v>10.590236718749999</v>
      </c>
      <c r="P25" s="7">
        <f t="shared" si="4"/>
        <v>0</v>
      </c>
      <c r="Q25" s="7">
        <f t="shared" si="5"/>
        <v>0.05</v>
      </c>
      <c r="R25" s="7">
        <f t="shared" si="6"/>
        <v>3.9065359375000006</v>
      </c>
      <c r="S25" s="7">
        <f t="shared" si="7"/>
        <v>-2.8055459544365002E-2</v>
      </c>
      <c r="T25" s="7">
        <f t="shared" si="8"/>
        <v>7.8055459544365005E-2</v>
      </c>
      <c r="U25" s="8">
        <f t="shared" si="9"/>
        <v>1.5611091908873</v>
      </c>
      <c r="V25" s="8">
        <f t="shared" si="10"/>
        <v>1.5611091908873</v>
      </c>
      <c r="W25" s="9">
        <f t="shared" si="11"/>
        <v>-2.7821843167791775</v>
      </c>
      <c r="X25" s="10">
        <f t="shared" si="12"/>
        <v>0</v>
      </c>
      <c r="Y25" s="10">
        <f t="shared" si="13"/>
        <v>2.7821843167791775</v>
      </c>
      <c r="Z25" s="10">
        <f t="shared" si="14"/>
        <v>-2.7878765673298882</v>
      </c>
      <c r="AA25" s="9" t="str">
        <f t="shared" si="15"/>
        <v/>
      </c>
      <c r="AB25" s="9">
        <f t="shared" si="16"/>
        <v>0.66111536743371224</v>
      </c>
      <c r="AC25" s="9">
        <f t="shared" si="17"/>
        <v>-0.17972274767325999</v>
      </c>
      <c r="AD25" s="7">
        <f t="shared" si="18"/>
        <v>3.8935361216730038E-2</v>
      </c>
      <c r="AE25" s="5">
        <v>25.390625</v>
      </c>
      <c r="AF25" s="5">
        <v>199.90234375</v>
      </c>
      <c r="AG25" s="9">
        <v>6.1826535666789084E-3</v>
      </c>
    </row>
    <row r="26" spans="2:33" ht="12.75" customHeight="1" x14ac:dyDescent="0.2">
      <c r="B26" s="1" t="s">
        <v>82</v>
      </c>
      <c r="C26" s="2" t="s">
        <v>83</v>
      </c>
      <c r="D26" s="2">
        <v>5.5646990949753672E-4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0.15625</v>
      </c>
      <c r="K26" s="4">
        <v>25.68359375</v>
      </c>
      <c r="L26" s="12" t="s">
        <v>35</v>
      </c>
      <c r="M26" s="7">
        <f t="shared" si="1"/>
        <v>0.05</v>
      </c>
      <c r="N26" s="7">
        <f t="shared" si="2"/>
        <v>0.05</v>
      </c>
      <c r="O26" s="7">
        <f t="shared" si="3"/>
        <v>10.590236718749999</v>
      </c>
      <c r="P26" s="7">
        <f t="shared" si="4"/>
        <v>0</v>
      </c>
      <c r="Q26" s="7">
        <f t="shared" si="5"/>
        <v>0.05</v>
      </c>
      <c r="R26" s="7">
        <f t="shared" si="6"/>
        <v>3.9065359375000006</v>
      </c>
      <c r="S26" s="7">
        <f t="shared" si="7"/>
        <v>-2.8055459544365002E-2</v>
      </c>
      <c r="T26" s="7">
        <f t="shared" si="8"/>
        <v>7.8055459544365005E-2</v>
      </c>
      <c r="U26" s="8">
        <f t="shared" si="9"/>
        <v>1.5611091908873</v>
      </c>
      <c r="V26" s="8">
        <f t="shared" si="10"/>
        <v>1.5611091908873</v>
      </c>
      <c r="W26" s="9">
        <f t="shared" si="11"/>
        <v>-2.7821843167791775</v>
      </c>
      <c r="X26" s="10">
        <f t="shared" si="12"/>
        <v>0</v>
      </c>
      <c r="Y26" s="10">
        <f t="shared" si="13"/>
        <v>2.7821843167791775</v>
      </c>
      <c r="Z26" s="10">
        <f t="shared" si="14"/>
        <v>-2.7878765673298882</v>
      </c>
      <c r="AA26" s="9" t="str">
        <f t="shared" si="15"/>
        <v/>
      </c>
      <c r="AB26" s="9">
        <f t="shared" si="16"/>
        <v>0.66111536743371224</v>
      </c>
      <c r="AC26" s="9">
        <f t="shared" si="17"/>
        <v>-0.17972274767325999</v>
      </c>
      <c r="AD26" s="7">
        <f t="shared" si="18"/>
        <v>3.8935361216730038E-2</v>
      </c>
      <c r="AE26" s="5">
        <v>25.48828125</v>
      </c>
      <c r="AF26" s="5">
        <v>199.90234375</v>
      </c>
      <c r="AG26" s="9">
        <v>6.1826535666789084E-3</v>
      </c>
    </row>
    <row r="27" spans="2:33" ht="12.75" customHeight="1" x14ac:dyDescent="0.2">
      <c r="B27" s="1" t="s">
        <v>84</v>
      </c>
      <c r="C27" s="2" t="s">
        <v>85</v>
      </c>
      <c r="D27" s="2">
        <v>5.8030092623084784E-4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0.15625</v>
      </c>
      <c r="K27" s="4">
        <v>25.68359375</v>
      </c>
      <c r="L27" s="12" t="s">
        <v>35</v>
      </c>
      <c r="M27" s="7">
        <f t="shared" si="1"/>
        <v>0.05</v>
      </c>
      <c r="N27" s="7">
        <f t="shared" si="2"/>
        <v>0.05</v>
      </c>
      <c r="O27" s="7">
        <f t="shared" si="3"/>
        <v>10.590236718749999</v>
      </c>
      <c r="P27" s="7">
        <f t="shared" si="4"/>
        <v>0</v>
      </c>
      <c r="Q27" s="7">
        <f t="shared" si="5"/>
        <v>0.05</v>
      </c>
      <c r="R27" s="7">
        <f t="shared" si="6"/>
        <v>3.9065359375000006</v>
      </c>
      <c r="S27" s="7">
        <f t="shared" si="7"/>
        <v>-2.8055459544365002E-2</v>
      </c>
      <c r="T27" s="7">
        <f t="shared" si="8"/>
        <v>7.8055459544365005E-2</v>
      </c>
      <c r="U27" s="8">
        <f t="shared" si="9"/>
        <v>1.5611091908873</v>
      </c>
      <c r="V27" s="8">
        <f t="shared" si="10"/>
        <v>1.5611091908873</v>
      </c>
      <c r="W27" s="9">
        <f t="shared" si="11"/>
        <v>-2.7821843167791775</v>
      </c>
      <c r="X27" s="10">
        <f t="shared" si="12"/>
        <v>0</v>
      </c>
      <c r="Y27" s="10">
        <f t="shared" si="13"/>
        <v>2.7821843167791775</v>
      </c>
      <c r="Z27" s="10">
        <f t="shared" si="14"/>
        <v>-2.7878765673298882</v>
      </c>
      <c r="AA27" s="9" t="str">
        <f t="shared" si="15"/>
        <v/>
      </c>
      <c r="AB27" s="9">
        <f t="shared" si="16"/>
        <v>0.66111536743371224</v>
      </c>
      <c r="AC27" s="9">
        <f t="shared" si="17"/>
        <v>-0.17972274767325999</v>
      </c>
      <c r="AD27" s="7">
        <f t="shared" si="18"/>
        <v>3.8935361216730038E-2</v>
      </c>
      <c r="AE27" s="5">
        <v>25.390625</v>
      </c>
      <c r="AF27" s="5">
        <v>199.90234375</v>
      </c>
      <c r="AG27" s="9">
        <v>8.1796346928670535E-3</v>
      </c>
    </row>
    <row r="28" spans="2:33" ht="12.75" customHeight="1" x14ac:dyDescent="0.2">
      <c r="B28" s="1" t="s">
        <v>86</v>
      </c>
      <c r="C28" s="2" t="s">
        <v>87</v>
      </c>
      <c r="D28" s="2">
        <v>6.0413194296415895E-4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0.15625</v>
      </c>
      <c r="K28" s="4">
        <v>25.68359375</v>
      </c>
      <c r="L28" s="12" t="s">
        <v>35</v>
      </c>
      <c r="M28" s="7">
        <f t="shared" si="1"/>
        <v>0.05</v>
      </c>
      <c r="N28" s="7">
        <f t="shared" si="2"/>
        <v>0.05</v>
      </c>
      <c r="O28" s="7">
        <f t="shared" si="3"/>
        <v>10.590236718749999</v>
      </c>
      <c r="P28" s="7">
        <f t="shared" si="4"/>
        <v>0</v>
      </c>
      <c r="Q28" s="7">
        <f t="shared" si="5"/>
        <v>0.05</v>
      </c>
      <c r="R28" s="7">
        <f t="shared" si="6"/>
        <v>3.9065359375000006</v>
      </c>
      <c r="S28" s="7">
        <f t="shared" si="7"/>
        <v>-2.8055459544365002E-2</v>
      </c>
      <c r="T28" s="7">
        <f t="shared" si="8"/>
        <v>7.8055459544365005E-2</v>
      </c>
      <c r="U28" s="8">
        <f t="shared" si="9"/>
        <v>1.5611091908873</v>
      </c>
      <c r="V28" s="8">
        <f t="shared" si="10"/>
        <v>1.5611091908873</v>
      </c>
      <c r="W28" s="9">
        <f t="shared" si="11"/>
        <v>-2.7821843167791775</v>
      </c>
      <c r="X28" s="10">
        <f t="shared" si="12"/>
        <v>0</v>
      </c>
      <c r="Y28" s="10">
        <f t="shared" si="13"/>
        <v>2.7821843167791775</v>
      </c>
      <c r="Z28" s="10">
        <f t="shared" si="14"/>
        <v>-2.7878765673298882</v>
      </c>
      <c r="AA28" s="9" t="str">
        <f t="shared" si="15"/>
        <v/>
      </c>
      <c r="AB28" s="9">
        <f t="shared" si="16"/>
        <v>0.66111536743371224</v>
      </c>
      <c r="AC28" s="9">
        <f t="shared" si="17"/>
        <v>-0.17972274767325999</v>
      </c>
      <c r="AD28" s="7">
        <f t="shared" si="18"/>
        <v>3.8935361216730038E-2</v>
      </c>
      <c r="AE28" s="5">
        <v>25.390625</v>
      </c>
      <c r="AF28" s="5">
        <v>199.90234375</v>
      </c>
      <c r="AG28" s="9">
        <v>6.1826535666789084E-3</v>
      </c>
    </row>
    <row r="29" spans="2:33" ht="12.75" customHeight="1" x14ac:dyDescent="0.2">
      <c r="B29" s="1" t="s">
        <v>88</v>
      </c>
      <c r="C29" s="2" t="s">
        <v>89</v>
      </c>
      <c r="D29" s="2">
        <v>6.2796295969747007E-4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0.15625</v>
      </c>
      <c r="K29" s="4">
        <v>25.68359375</v>
      </c>
      <c r="L29" s="12" t="s">
        <v>35</v>
      </c>
      <c r="M29" s="7">
        <f t="shared" si="1"/>
        <v>0.05</v>
      </c>
      <c r="N29" s="7">
        <f t="shared" si="2"/>
        <v>0.05</v>
      </c>
      <c r="O29" s="7">
        <f t="shared" si="3"/>
        <v>10.590236718749999</v>
      </c>
      <c r="P29" s="7">
        <f t="shared" si="4"/>
        <v>0</v>
      </c>
      <c r="Q29" s="7">
        <f t="shared" si="5"/>
        <v>0.05</v>
      </c>
      <c r="R29" s="7">
        <f t="shared" si="6"/>
        <v>3.9065359375000006</v>
      </c>
      <c r="S29" s="7">
        <f t="shared" si="7"/>
        <v>-2.8055459544365002E-2</v>
      </c>
      <c r="T29" s="7">
        <f t="shared" si="8"/>
        <v>7.8055459544365005E-2</v>
      </c>
      <c r="U29" s="8">
        <f t="shared" si="9"/>
        <v>1.5611091908873</v>
      </c>
      <c r="V29" s="8">
        <f t="shared" si="10"/>
        <v>1.5611091908873</v>
      </c>
      <c r="W29" s="9">
        <f t="shared" si="11"/>
        <v>-2.7821843167791775</v>
      </c>
      <c r="X29" s="10">
        <f t="shared" si="12"/>
        <v>0</v>
      </c>
      <c r="Y29" s="10">
        <f t="shared" si="13"/>
        <v>2.7821843167791775</v>
      </c>
      <c r="Z29" s="10">
        <f t="shared" si="14"/>
        <v>-2.7878765673298882</v>
      </c>
      <c r="AA29" s="9" t="str">
        <f t="shared" si="15"/>
        <v/>
      </c>
      <c r="AB29" s="9">
        <f t="shared" si="16"/>
        <v>0.66111536743371224</v>
      </c>
      <c r="AC29" s="9">
        <f t="shared" si="17"/>
        <v>-0.17972274767325999</v>
      </c>
      <c r="AD29" s="7">
        <f t="shared" si="18"/>
        <v>3.8935361216730038E-2</v>
      </c>
      <c r="AE29" s="5">
        <v>25.1953125</v>
      </c>
      <c r="AF29" s="5">
        <v>199.90234375</v>
      </c>
      <c r="AG29" s="9">
        <v>8.1796346928670535E-3</v>
      </c>
    </row>
    <row r="30" spans="2:33" ht="12.75" customHeight="1" x14ac:dyDescent="0.2">
      <c r="B30" s="1" t="s">
        <v>90</v>
      </c>
      <c r="C30" s="2" t="s">
        <v>91</v>
      </c>
      <c r="D30" s="2">
        <v>6.5162037208210677E-4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0.15625</v>
      </c>
      <c r="K30" s="4">
        <v>25.68359375</v>
      </c>
      <c r="L30" s="12" t="s">
        <v>35</v>
      </c>
      <c r="M30" s="7">
        <f t="shared" si="1"/>
        <v>0.05</v>
      </c>
      <c r="N30" s="7">
        <f t="shared" si="2"/>
        <v>0.05</v>
      </c>
      <c r="O30" s="7">
        <f t="shared" si="3"/>
        <v>10.590236718749999</v>
      </c>
      <c r="P30" s="7">
        <f t="shared" si="4"/>
        <v>0</v>
      </c>
      <c r="Q30" s="7">
        <f t="shared" si="5"/>
        <v>0.05</v>
      </c>
      <c r="R30" s="7">
        <f t="shared" si="6"/>
        <v>3.9065359375000006</v>
      </c>
      <c r="S30" s="7">
        <f t="shared" si="7"/>
        <v>-2.8055459544365002E-2</v>
      </c>
      <c r="T30" s="7">
        <f t="shared" si="8"/>
        <v>7.8055459544365005E-2</v>
      </c>
      <c r="U30" s="8">
        <f t="shared" si="9"/>
        <v>1.5611091908873</v>
      </c>
      <c r="V30" s="8">
        <f t="shared" si="10"/>
        <v>1.5611091908873</v>
      </c>
      <c r="W30" s="9">
        <f t="shared" si="11"/>
        <v>-2.7821843167791775</v>
      </c>
      <c r="X30" s="10">
        <f t="shared" si="12"/>
        <v>0</v>
      </c>
      <c r="Y30" s="10">
        <f t="shared" si="13"/>
        <v>2.7821843167791775</v>
      </c>
      <c r="Z30" s="10">
        <f t="shared" si="14"/>
        <v>-2.7878765673298882</v>
      </c>
      <c r="AA30" s="9" t="str">
        <f t="shared" si="15"/>
        <v/>
      </c>
      <c r="AB30" s="9">
        <f t="shared" si="16"/>
        <v>0.66111536743371224</v>
      </c>
      <c r="AC30" s="9">
        <f t="shared" si="17"/>
        <v>-0.17972274767325999</v>
      </c>
      <c r="AD30" s="7">
        <f t="shared" si="18"/>
        <v>3.8935361216730038E-2</v>
      </c>
      <c r="AE30" s="5">
        <v>25.390625</v>
      </c>
      <c r="AF30" s="5">
        <v>199.90234375</v>
      </c>
      <c r="AG30" s="9">
        <v>6.1826535666789084E-3</v>
      </c>
    </row>
    <row r="31" spans="2:33" ht="12.75" customHeight="1" x14ac:dyDescent="0.2">
      <c r="B31" s="1" t="s">
        <v>92</v>
      </c>
      <c r="C31" s="2" t="s">
        <v>93</v>
      </c>
      <c r="D31" s="2">
        <v>6.7527777719078586E-4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0.15625</v>
      </c>
      <c r="K31" s="4">
        <v>25.68359375</v>
      </c>
      <c r="L31" s="12" t="s">
        <v>35</v>
      </c>
      <c r="M31" s="7">
        <f t="shared" si="1"/>
        <v>0.05</v>
      </c>
      <c r="N31" s="7">
        <f t="shared" si="2"/>
        <v>0.05</v>
      </c>
      <c r="O31" s="7">
        <f t="shared" si="3"/>
        <v>10.590236718749999</v>
      </c>
      <c r="P31" s="7">
        <f t="shared" si="4"/>
        <v>0</v>
      </c>
      <c r="Q31" s="7">
        <f t="shared" si="5"/>
        <v>0.05</v>
      </c>
      <c r="R31" s="7">
        <f t="shared" si="6"/>
        <v>3.9065359375000006</v>
      </c>
      <c r="S31" s="7">
        <f t="shared" si="7"/>
        <v>-2.8055459544365002E-2</v>
      </c>
      <c r="T31" s="7">
        <f t="shared" si="8"/>
        <v>7.8055459544365005E-2</v>
      </c>
      <c r="U31" s="8">
        <f t="shared" si="9"/>
        <v>1.5611091908873</v>
      </c>
      <c r="V31" s="8">
        <f t="shared" si="10"/>
        <v>1.5611091908873</v>
      </c>
      <c r="W31" s="9">
        <f t="shared" si="11"/>
        <v>-2.7821843167791775</v>
      </c>
      <c r="X31" s="10">
        <f t="shared" si="12"/>
        <v>0</v>
      </c>
      <c r="Y31" s="10">
        <f t="shared" si="13"/>
        <v>2.7821843167791775</v>
      </c>
      <c r="Z31" s="10">
        <f t="shared" si="14"/>
        <v>-2.7878765673298882</v>
      </c>
      <c r="AA31" s="9" t="str">
        <f t="shared" si="15"/>
        <v/>
      </c>
      <c r="AB31" s="9">
        <f t="shared" si="16"/>
        <v>0.66111536743371224</v>
      </c>
      <c r="AC31" s="9">
        <f t="shared" si="17"/>
        <v>-0.17972274767325999</v>
      </c>
      <c r="AD31" s="7">
        <f t="shared" si="18"/>
        <v>3.8935361216730038E-2</v>
      </c>
      <c r="AE31" s="5">
        <v>25.390625</v>
      </c>
      <c r="AF31" s="5">
        <v>199.90234375</v>
      </c>
      <c r="AG31" s="9">
        <v>6.1826535666789084E-3</v>
      </c>
    </row>
    <row r="32" spans="2:33" ht="12.75" customHeight="1" x14ac:dyDescent="0.2">
      <c r="B32" s="1" t="s">
        <v>94</v>
      </c>
      <c r="C32" s="2" t="s">
        <v>95</v>
      </c>
      <c r="D32" s="2">
        <v>6.9910879392409697E-4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0.15625</v>
      </c>
      <c r="K32" s="4">
        <v>25.68359375</v>
      </c>
      <c r="L32" s="12" t="s">
        <v>35</v>
      </c>
      <c r="M32" s="7">
        <f t="shared" si="1"/>
        <v>0.05</v>
      </c>
      <c r="N32" s="7">
        <f t="shared" si="2"/>
        <v>0.05</v>
      </c>
      <c r="O32" s="7">
        <f t="shared" si="3"/>
        <v>10.590236718749999</v>
      </c>
      <c r="P32" s="7">
        <f t="shared" si="4"/>
        <v>0</v>
      </c>
      <c r="Q32" s="7">
        <f t="shared" si="5"/>
        <v>0.05</v>
      </c>
      <c r="R32" s="7">
        <f t="shared" si="6"/>
        <v>3.9065359375000006</v>
      </c>
      <c r="S32" s="7">
        <f t="shared" si="7"/>
        <v>-2.8055459544365002E-2</v>
      </c>
      <c r="T32" s="7">
        <f t="shared" si="8"/>
        <v>7.8055459544365005E-2</v>
      </c>
      <c r="U32" s="8">
        <f t="shared" si="9"/>
        <v>1.5611091908873</v>
      </c>
      <c r="V32" s="8">
        <f t="shared" si="10"/>
        <v>1.5611091908873</v>
      </c>
      <c r="W32" s="9">
        <f t="shared" si="11"/>
        <v>-2.7821843167791775</v>
      </c>
      <c r="X32" s="10">
        <f t="shared" si="12"/>
        <v>0</v>
      </c>
      <c r="Y32" s="10">
        <f t="shared" si="13"/>
        <v>2.7821843167791775</v>
      </c>
      <c r="Z32" s="10">
        <f t="shared" si="14"/>
        <v>-2.7878765673298882</v>
      </c>
      <c r="AA32" s="9" t="str">
        <f t="shared" si="15"/>
        <v/>
      </c>
      <c r="AB32" s="9">
        <f t="shared" si="16"/>
        <v>0.66111536743371224</v>
      </c>
      <c r="AC32" s="9">
        <f t="shared" si="17"/>
        <v>-0.17972274767325999</v>
      </c>
      <c r="AD32" s="7">
        <f t="shared" si="18"/>
        <v>3.8935361216730038E-2</v>
      </c>
      <c r="AE32" s="5">
        <v>25.390625</v>
      </c>
      <c r="AF32" s="5">
        <v>199.90234375</v>
      </c>
      <c r="AG32" s="9">
        <v>6.1826535666789084E-3</v>
      </c>
    </row>
    <row r="33" spans="2:33" ht="12.75" customHeight="1" x14ac:dyDescent="0.2">
      <c r="B33" s="1" t="s">
        <v>96</v>
      </c>
      <c r="C33" s="2" t="s">
        <v>97</v>
      </c>
      <c r="D33" s="2">
        <v>7.2293981065740809E-4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0.15625</v>
      </c>
      <c r="K33" s="4">
        <v>25.68359375</v>
      </c>
      <c r="L33" s="12" t="s">
        <v>35</v>
      </c>
      <c r="M33" s="7">
        <f t="shared" si="1"/>
        <v>0.05</v>
      </c>
      <c r="N33" s="7">
        <f t="shared" si="2"/>
        <v>0.05</v>
      </c>
      <c r="O33" s="7">
        <f t="shared" si="3"/>
        <v>10.590236718749999</v>
      </c>
      <c r="P33" s="7">
        <f t="shared" si="4"/>
        <v>0</v>
      </c>
      <c r="Q33" s="7">
        <f t="shared" si="5"/>
        <v>0.05</v>
      </c>
      <c r="R33" s="7">
        <f t="shared" si="6"/>
        <v>3.9065359375000006</v>
      </c>
      <c r="S33" s="7">
        <f t="shared" si="7"/>
        <v>-2.8055459544365002E-2</v>
      </c>
      <c r="T33" s="7">
        <f t="shared" si="8"/>
        <v>7.8055459544365005E-2</v>
      </c>
      <c r="U33" s="8">
        <f t="shared" si="9"/>
        <v>1.5611091908873</v>
      </c>
      <c r="V33" s="8">
        <f t="shared" si="10"/>
        <v>1.5611091908873</v>
      </c>
      <c r="W33" s="9">
        <f t="shared" si="11"/>
        <v>-2.7821843167791775</v>
      </c>
      <c r="X33" s="10">
        <f t="shared" si="12"/>
        <v>0</v>
      </c>
      <c r="Y33" s="10">
        <f t="shared" si="13"/>
        <v>2.7821843167791775</v>
      </c>
      <c r="Z33" s="10">
        <f t="shared" si="14"/>
        <v>-2.7878765673298882</v>
      </c>
      <c r="AA33" s="9" t="str">
        <f t="shared" si="15"/>
        <v/>
      </c>
      <c r="AB33" s="9">
        <f t="shared" si="16"/>
        <v>0.66111536743371224</v>
      </c>
      <c r="AC33" s="9">
        <f t="shared" si="17"/>
        <v>-0.17972274767325999</v>
      </c>
      <c r="AD33" s="7">
        <f t="shared" si="18"/>
        <v>3.8935361216730038E-2</v>
      </c>
      <c r="AE33" s="5">
        <v>25.390625</v>
      </c>
      <c r="AF33" s="5">
        <v>199.90234375</v>
      </c>
      <c r="AG33" s="9">
        <v>6.1826535666789084E-3</v>
      </c>
    </row>
    <row r="34" spans="2:33" ht="12.75" customHeight="1" x14ac:dyDescent="0.2">
      <c r="B34" s="1" t="s">
        <v>98</v>
      </c>
      <c r="C34" s="2" t="s">
        <v>99</v>
      </c>
      <c r="D34" s="2">
        <v>7.4081018101423979E-4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19">IF(ISNUMBER(G34),IF(G34+H34=0,0,0.4*60*1000/(G34+H34)),"")</f>
        <v>150</v>
      </c>
      <c r="J34" s="6">
        <v>0.15625</v>
      </c>
      <c r="K34" s="4">
        <v>25.48828125</v>
      </c>
      <c r="L34" s="12" t="s">
        <v>35</v>
      </c>
      <c r="M34" s="7">
        <f t="shared" ref="M34:M65" si="20">IF(ISNUMBER(G34),IF(G34+H34=0,0,(G34/(G34+H34))*E34),"")</f>
        <v>0.05</v>
      </c>
      <c r="N34" s="7">
        <f t="shared" ref="N34:N65" si="21">IF(ISNUMBER(H34),IF(G34+H34=0,0,(H34/(G34+H34))*E34),"")</f>
        <v>0.05</v>
      </c>
      <c r="O34" s="7">
        <f t="shared" ref="O34:O65" si="22">IF(ISNUMBER(M34),0.195*(1+0.0184*(K34-21))*M34*1000,"")</f>
        <v>10.555197656250002</v>
      </c>
      <c r="P34" s="7">
        <f t="shared" ref="P34:P65" si="23">IF(ISNUMBER(M34),IF(M34&gt;N34,M34-N34,0),"")</f>
        <v>0</v>
      </c>
      <c r="Q34" s="7">
        <f t="shared" ref="Q34:Q65" si="24">IF(ISNUMBER(M34),IF(M34&gt;N34,N34,M34),"")</f>
        <v>0.05</v>
      </c>
      <c r="R34" s="7">
        <f t="shared" ref="R34:R65" si="25">IF(ISNUMBER(M34),((0.195*(1+(0.0184*(K34-21)))*P34)+(0.07*(1+(0.0248*(K34-21)))*Q34))*1000,"")</f>
        <v>3.8895828125000005</v>
      </c>
      <c r="S34" s="7">
        <f t="shared" ref="S34:S65" si="26">IF(ISNUMBER(M34),IF(O34-R34=0,0,((P34-M34)*(O34-J34)/(O34-R34))+M34),"")</f>
        <v>-2.8004414446482398E-2</v>
      </c>
      <c r="T34" s="7">
        <f t="shared" ref="T34:T65" si="27">IF(ISNUMBER(R34),IF(O34-R34=0,0,Q34*(O34-J34)/(O34-R34)),"")</f>
        <v>7.8004414446482401E-2</v>
      </c>
      <c r="U34" s="8">
        <f t="shared" ref="U34:U65" si="28">IF(ISNUMBER(M34),IF(M34=0,0,((M34-S34)/M34)),"")</f>
        <v>1.5600882889296479</v>
      </c>
      <c r="V34" s="8">
        <f t="shared" ref="V34:V65" si="29">IF(ISNUMBER(Q34),IF(Q34=0,0,T34/Q34),"")</f>
        <v>1.5600882889296479</v>
      </c>
      <c r="W34" s="9">
        <f t="shared" ref="W34:W65" si="30">IF(ISNUMBER(U34),IF(U34=1,0,(U34/(1-U34))),"")</f>
        <v>-2.7854327965168522</v>
      </c>
      <c r="X34" s="10">
        <f t="shared" ref="X34:X65" si="31">IF(ROW(A34)=11,AVERAGE($X$2:$X$10),IF(ISNUMBER(I35),IF(I35-I34=0,0,(W35-W34)/(I35-I34)),""))</f>
        <v>0</v>
      </c>
      <c r="Y34" s="10">
        <f t="shared" ref="Y34:Y65" si="32">IF(ROW(A34)=11,IF(ISNUMBER(I$2),AVERAGE($Y$2:$Y$10),""),IF(ISNUMBER(I34),$X$11*I34-W34,""))</f>
        <v>2.7854327965168522</v>
      </c>
      <c r="Z34" s="10">
        <f t="shared" ref="Z34:Z65" si="33">IF(ISNUMBER(I34),$X$11*I34-$Y$11,"")</f>
        <v>-2.7878765673298882</v>
      </c>
      <c r="AA34" s="9" t="str">
        <f t="shared" ref="AA34:AA65" si="34">IF(AND(ISNUMBER(Z36),ROW(A34)=2),IF(M34=0,0,X$11/M34),"")</f>
        <v/>
      </c>
      <c r="AB34" s="9">
        <f t="shared" ref="AB34:AB65" si="35">IF(ISNUMBER(G34),IF(S34=0,0,((G34+H34)*(M34-S34))/(60000*0.4*(S34^2))),"")</f>
        <v>0.66309374231931195</v>
      </c>
      <c r="AC34" s="9">
        <f t="shared" ref="AC34:AC65" si="36">IF(ISNUMBER(AB34),IF(AB34&lt;=0,0,LOG(AB34)),"")</f>
        <v>-0.17842507054827733</v>
      </c>
      <c r="AD34" s="7">
        <f t="shared" ref="AD34:AD65" si="37">IF(ISNUMBER(K34),IF(K34=0,0,1/K34),"")</f>
        <v>3.9233716475095784E-2</v>
      </c>
      <c r="AE34" s="5">
        <v>25.390625</v>
      </c>
      <c r="AF34" s="5">
        <v>199.90234375</v>
      </c>
      <c r="AG34" s="9">
        <v>6.1826535666789084E-3</v>
      </c>
    </row>
    <row r="35" spans="2:33" ht="12.75" customHeight="1" x14ac:dyDescent="0.2">
      <c r="B35" s="1" t="s">
        <v>100</v>
      </c>
      <c r="C35" s="2" t="s">
        <v>101</v>
      </c>
      <c r="D35" s="2">
        <v>7.6465277379611507E-4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19"/>
        <v>150</v>
      </c>
      <c r="J35" s="6">
        <v>0.166015625</v>
      </c>
      <c r="K35" s="4">
        <v>25.68359375</v>
      </c>
      <c r="L35" s="12" t="s">
        <v>35</v>
      </c>
      <c r="M35" s="7">
        <f t="shared" si="20"/>
        <v>0.05</v>
      </c>
      <c r="N35" s="7">
        <f t="shared" si="21"/>
        <v>0.05</v>
      </c>
      <c r="O35" s="7">
        <f t="shared" si="22"/>
        <v>10.590236718749999</v>
      </c>
      <c r="P35" s="7">
        <f t="shared" si="23"/>
        <v>0</v>
      </c>
      <c r="Q35" s="7">
        <f t="shared" si="24"/>
        <v>0.05</v>
      </c>
      <c r="R35" s="7">
        <f t="shared" si="25"/>
        <v>3.9065359375000006</v>
      </c>
      <c r="S35" s="7">
        <f t="shared" si="26"/>
        <v>-2.7982404022285107E-2</v>
      </c>
      <c r="T35" s="7">
        <f t="shared" si="27"/>
        <v>7.7982404022285109E-2</v>
      </c>
      <c r="U35" s="8">
        <f t="shared" si="28"/>
        <v>1.559648080445702</v>
      </c>
      <c r="V35" s="8">
        <f t="shared" si="29"/>
        <v>1.559648080445702</v>
      </c>
      <c r="W35" s="9">
        <f t="shared" si="30"/>
        <v>-2.7868371838309587</v>
      </c>
      <c r="X35" s="10">
        <f t="shared" si="31"/>
        <v>0</v>
      </c>
      <c r="Y35" s="10">
        <f t="shared" si="32"/>
        <v>2.7868371838309587</v>
      </c>
      <c r="Z35" s="10">
        <f t="shared" si="33"/>
        <v>-2.7878765673298882</v>
      </c>
      <c r="AA35" s="9" t="str">
        <f t="shared" si="34"/>
        <v/>
      </c>
      <c r="AB35" s="9">
        <f t="shared" si="35"/>
        <v>0.6639499073802545</v>
      </c>
      <c r="AC35" s="9">
        <f t="shared" si="36"/>
        <v>-0.17786468534430933</v>
      </c>
      <c r="AD35" s="7">
        <f t="shared" si="37"/>
        <v>3.8935361216730038E-2</v>
      </c>
      <c r="AE35" s="5">
        <v>25.390625</v>
      </c>
      <c r="AF35" s="5">
        <v>199.90234375</v>
      </c>
      <c r="AG35" s="9">
        <v>1.0176615819055199E-2</v>
      </c>
    </row>
    <row r="36" spans="2:33" ht="12.75" customHeight="1" x14ac:dyDescent="0.2">
      <c r="B36" s="1" t="s">
        <v>102</v>
      </c>
      <c r="C36" s="2" t="s">
        <v>103</v>
      </c>
      <c r="D36" s="2">
        <v>7.884837978053838E-4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19"/>
        <v>150</v>
      </c>
      <c r="J36" s="6">
        <v>0.166015625</v>
      </c>
      <c r="K36" s="4">
        <v>25.68359375</v>
      </c>
      <c r="L36" s="12" t="s">
        <v>35</v>
      </c>
      <c r="M36" s="7">
        <f t="shared" si="20"/>
        <v>0.05</v>
      </c>
      <c r="N36" s="7">
        <f t="shared" si="21"/>
        <v>0.05</v>
      </c>
      <c r="O36" s="7">
        <f t="shared" si="22"/>
        <v>10.590236718749999</v>
      </c>
      <c r="P36" s="7">
        <f t="shared" si="23"/>
        <v>0</v>
      </c>
      <c r="Q36" s="7">
        <f t="shared" si="24"/>
        <v>0.05</v>
      </c>
      <c r="R36" s="7">
        <f t="shared" si="25"/>
        <v>3.9065359375000006</v>
      </c>
      <c r="S36" s="7">
        <f t="shared" si="26"/>
        <v>-2.7982404022285107E-2</v>
      </c>
      <c r="T36" s="7">
        <f t="shared" si="27"/>
        <v>7.7982404022285109E-2</v>
      </c>
      <c r="U36" s="8">
        <f t="shared" si="28"/>
        <v>1.559648080445702</v>
      </c>
      <c r="V36" s="8">
        <f t="shared" si="29"/>
        <v>1.559648080445702</v>
      </c>
      <c r="W36" s="9">
        <f t="shared" si="30"/>
        <v>-2.7868371838309587</v>
      </c>
      <c r="X36" s="10">
        <f t="shared" si="31"/>
        <v>0</v>
      </c>
      <c r="Y36" s="10">
        <f t="shared" si="32"/>
        <v>2.7868371838309587</v>
      </c>
      <c r="Z36" s="10">
        <f t="shared" si="33"/>
        <v>-2.7878765673298882</v>
      </c>
      <c r="AA36" s="9" t="str">
        <f t="shared" si="34"/>
        <v/>
      </c>
      <c r="AB36" s="9">
        <f t="shared" si="35"/>
        <v>0.6639499073802545</v>
      </c>
      <c r="AC36" s="9">
        <f t="shared" si="36"/>
        <v>-0.17786468534430933</v>
      </c>
      <c r="AD36" s="7">
        <f t="shared" si="37"/>
        <v>3.8935361216730038E-2</v>
      </c>
      <c r="AE36" s="5">
        <v>25.390625</v>
      </c>
      <c r="AF36" s="5">
        <v>199.90234375</v>
      </c>
      <c r="AG36" s="9">
        <v>6.1826535666789084E-3</v>
      </c>
    </row>
    <row r="37" spans="2:33" ht="12.75" customHeight="1" x14ac:dyDescent="0.2">
      <c r="B37" s="1" t="s">
        <v>104</v>
      </c>
      <c r="C37" s="2" t="s">
        <v>105</v>
      </c>
      <c r="D37" s="2">
        <v>8.1231481453869492E-4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19"/>
        <v>150</v>
      </c>
      <c r="J37" s="6">
        <v>0.15625</v>
      </c>
      <c r="K37" s="4">
        <v>25.68359375</v>
      </c>
      <c r="L37" s="12" t="s">
        <v>35</v>
      </c>
      <c r="M37" s="7">
        <f t="shared" si="20"/>
        <v>0.05</v>
      </c>
      <c r="N37" s="7">
        <f t="shared" si="21"/>
        <v>0.05</v>
      </c>
      <c r="O37" s="7">
        <f t="shared" si="22"/>
        <v>10.590236718749999</v>
      </c>
      <c r="P37" s="7">
        <f t="shared" si="23"/>
        <v>0</v>
      </c>
      <c r="Q37" s="7">
        <f t="shared" si="24"/>
        <v>0.05</v>
      </c>
      <c r="R37" s="7">
        <f t="shared" si="25"/>
        <v>3.9065359375000006</v>
      </c>
      <c r="S37" s="7">
        <f t="shared" si="26"/>
        <v>-2.8055459544365002E-2</v>
      </c>
      <c r="T37" s="7">
        <f t="shared" si="27"/>
        <v>7.8055459544365005E-2</v>
      </c>
      <c r="U37" s="8">
        <f t="shared" si="28"/>
        <v>1.5611091908873</v>
      </c>
      <c r="V37" s="8">
        <f t="shared" si="29"/>
        <v>1.5611091908873</v>
      </c>
      <c r="W37" s="9">
        <f t="shared" si="30"/>
        <v>-2.7821843167791775</v>
      </c>
      <c r="X37" s="10">
        <f t="shared" si="31"/>
        <v>0</v>
      </c>
      <c r="Y37" s="10">
        <f t="shared" si="32"/>
        <v>2.7821843167791775</v>
      </c>
      <c r="Z37" s="10">
        <f t="shared" si="33"/>
        <v>-2.7878765673298882</v>
      </c>
      <c r="AA37" s="9" t="str">
        <f t="shared" si="34"/>
        <v/>
      </c>
      <c r="AB37" s="9">
        <f t="shared" si="35"/>
        <v>0.66111536743371224</v>
      </c>
      <c r="AC37" s="9">
        <f t="shared" si="36"/>
        <v>-0.17972274767325999</v>
      </c>
      <c r="AD37" s="7">
        <f t="shared" si="37"/>
        <v>3.8935361216730038E-2</v>
      </c>
      <c r="AE37" s="5">
        <v>25.390625</v>
      </c>
      <c r="AF37" s="5">
        <v>199.90234375</v>
      </c>
      <c r="AG37" s="9">
        <v>1.0176615819055199E-2</v>
      </c>
    </row>
    <row r="38" spans="2:33" ht="12.75" customHeight="1" x14ac:dyDescent="0.2">
      <c r="B38" s="1" t="s">
        <v>106</v>
      </c>
      <c r="C38" s="2" t="s">
        <v>107</v>
      </c>
      <c r="D38" s="2">
        <v>8.3614583127200603E-4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19"/>
        <v>150</v>
      </c>
      <c r="J38" s="6">
        <v>0.15625</v>
      </c>
      <c r="K38" s="4">
        <v>25.68359375</v>
      </c>
      <c r="L38" s="12" t="s">
        <v>35</v>
      </c>
      <c r="M38" s="7">
        <f t="shared" si="20"/>
        <v>0.05</v>
      </c>
      <c r="N38" s="7">
        <f t="shared" si="21"/>
        <v>0.05</v>
      </c>
      <c r="O38" s="7">
        <f t="shared" si="22"/>
        <v>10.590236718749999</v>
      </c>
      <c r="P38" s="7">
        <f t="shared" si="23"/>
        <v>0</v>
      </c>
      <c r="Q38" s="7">
        <f t="shared" si="24"/>
        <v>0.05</v>
      </c>
      <c r="R38" s="7">
        <f t="shared" si="25"/>
        <v>3.9065359375000006</v>
      </c>
      <c r="S38" s="7">
        <f t="shared" si="26"/>
        <v>-2.8055459544365002E-2</v>
      </c>
      <c r="T38" s="7">
        <f t="shared" si="27"/>
        <v>7.8055459544365005E-2</v>
      </c>
      <c r="U38" s="8">
        <f t="shared" si="28"/>
        <v>1.5611091908873</v>
      </c>
      <c r="V38" s="8">
        <f t="shared" si="29"/>
        <v>1.5611091908873</v>
      </c>
      <c r="W38" s="9">
        <f t="shared" si="30"/>
        <v>-2.7821843167791775</v>
      </c>
      <c r="X38" s="10">
        <f t="shared" si="31"/>
        <v>0</v>
      </c>
      <c r="Y38" s="10">
        <f t="shared" si="32"/>
        <v>2.7821843167791775</v>
      </c>
      <c r="Z38" s="10">
        <f t="shared" si="33"/>
        <v>-2.7878765673298882</v>
      </c>
      <c r="AA38" s="9" t="str">
        <f t="shared" si="34"/>
        <v/>
      </c>
      <c r="AB38" s="9">
        <f t="shared" si="35"/>
        <v>0.66111536743371224</v>
      </c>
      <c r="AC38" s="9">
        <f t="shared" si="36"/>
        <v>-0.17972274767325999</v>
      </c>
      <c r="AD38" s="7">
        <f t="shared" si="37"/>
        <v>3.8935361216730038E-2</v>
      </c>
      <c r="AE38" s="5">
        <v>25.390625</v>
      </c>
      <c r="AF38" s="5">
        <v>199.90234375</v>
      </c>
      <c r="AG38" s="9">
        <v>6.1826535666789084E-3</v>
      </c>
    </row>
    <row r="39" spans="2:33" ht="12.75" customHeight="1" x14ac:dyDescent="0.2">
      <c r="B39" s="1" t="s">
        <v>108</v>
      </c>
      <c r="C39" s="2" t="s">
        <v>109</v>
      </c>
      <c r="D39" s="2">
        <v>8.5997684800531715E-4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19"/>
        <v>150</v>
      </c>
      <c r="J39" s="6">
        <v>0.15625</v>
      </c>
      <c r="K39" s="4">
        <v>25.68359375</v>
      </c>
      <c r="L39" s="12" t="s">
        <v>35</v>
      </c>
      <c r="M39" s="7">
        <f t="shared" si="20"/>
        <v>0.05</v>
      </c>
      <c r="N39" s="7">
        <f t="shared" si="21"/>
        <v>0.05</v>
      </c>
      <c r="O39" s="7">
        <f t="shared" si="22"/>
        <v>10.590236718749999</v>
      </c>
      <c r="P39" s="7">
        <f t="shared" si="23"/>
        <v>0</v>
      </c>
      <c r="Q39" s="7">
        <f t="shared" si="24"/>
        <v>0.05</v>
      </c>
      <c r="R39" s="7">
        <f t="shared" si="25"/>
        <v>3.9065359375000006</v>
      </c>
      <c r="S39" s="7">
        <f t="shared" si="26"/>
        <v>-2.8055459544365002E-2</v>
      </c>
      <c r="T39" s="7">
        <f t="shared" si="27"/>
        <v>7.8055459544365005E-2</v>
      </c>
      <c r="U39" s="8">
        <f t="shared" si="28"/>
        <v>1.5611091908873</v>
      </c>
      <c r="V39" s="8">
        <f t="shared" si="29"/>
        <v>1.5611091908873</v>
      </c>
      <c r="W39" s="9">
        <f t="shared" si="30"/>
        <v>-2.7821843167791775</v>
      </c>
      <c r="X39" s="10">
        <f t="shared" si="31"/>
        <v>0</v>
      </c>
      <c r="Y39" s="10">
        <f t="shared" si="32"/>
        <v>2.7821843167791775</v>
      </c>
      <c r="Z39" s="10">
        <f t="shared" si="33"/>
        <v>-2.7878765673298882</v>
      </c>
      <c r="AA39" s="9" t="str">
        <f t="shared" si="34"/>
        <v/>
      </c>
      <c r="AB39" s="9">
        <f t="shared" si="35"/>
        <v>0.66111536743371224</v>
      </c>
      <c r="AC39" s="9">
        <f t="shared" si="36"/>
        <v>-0.17972274767325999</v>
      </c>
      <c r="AD39" s="7">
        <f t="shared" si="37"/>
        <v>3.8935361216730038E-2</v>
      </c>
      <c r="AE39" s="5">
        <v>25.390625</v>
      </c>
      <c r="AF39" s="5">
        <v>199.90234375</v>
      </c>
      <c r="AG39" s="9">
        <v>6.1826535666789084E-3</v>
      </c>
    </row>
    <row r="40" spans="2:33" ht="12.75" customHeight="1" x14ac:dyDescent="0.2">
      <c r="B40" s="1" t="s">
        <v>110</v>
      </c>
      <c r="C40" s="2" t="s">
        <v>111</v>
      </c>
      <c r="D40" s="2">
        <v>8.8381944078719243E-4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19"/>
        <v>150</v>
      </c>
      <c r="J40" s="6">
        <v>0.15625</v>
      </c>
      <c r="K40" s="4">
        <v>25.68359375</v>
      </c>
      <c r="L40" s="12" t="s">
        <v>35</v>
      </c>
      <c r="M40" s="7">
        <f t="shared" si="20"/>
        <v>0.05</v>
      </c>
      <c r="N40" s="7">
        <f t="shared" si="21"/>
        <v>0.05</v>
      </c>
      <c r="O40" s="7">
        <f t="shared" si="22"/>
        <v>10.590236718749999</v>
      </c>
      <c r="P40" s="7">
        <f t="shared" si="23"/>
        <v>0</v>
      </c>
      <c r="Q40" s="7">
        <f t="shared" si="24"/>
        <v>0.05</v>
      </c>
      <c r="R40" s="7">
        <f t="shared" si="25"/>
        <v>3.9065359375000006</v>
      </c>
      <c r="S40" s="7">
        <f t="shared" si="26"/>
        <v>-2.8055459544365002E-2</v>
      </c>
      <c r="T40" s="7">
        <f t="shared" si="27"/>
        <v>7.8055459544365005E-2</v>
      </c>
      <c r="U40" s="8">
        <f t="shared" si="28"/>
        <v>1.5611091908873</v>
      </c>
      <c r="V40" s="8">
        <f t="shared" si="29"/>
        <v>1.5611091908873</v>
      </c>
      <c r="W40" s="9">
        <f t="shared" si="30"/>
        <v>-2.7821843167791775</v>
      </c>
      <c r="X40" s="10">
        <f t="shared" si="31"/>
        <v>0</v>
      </c>
      <c r="Y40" s="10">
        <f t="shared" si="32"/>
        <v>2.7821843167791775</v>
      </c>
      <c r="Z40" s="10">
        <f t="shared" si="33"/>
        <v>-2.7878765673298882</v>
      </c>
      <c r="AA40" s="9" t="str">
        <f t="shared" si="34"/>
        <v/>
      </c>
      <c r="AB40" s="9">
        <f t="shared" si="35"/>
        <v>0.66111536743371224</v>
      </c>
      <c r="AC40" s="9">
        <f t="shared" si="36"/>
        <v>-0.17972274767325999</v>
      </c>
      <c r="AD40" s="7">
        <f t="shared" si="37"/>
        <v>3.8935361216730038E-2</v>
      </c>
      <c r="AE40" s="5">
        <v>25.390625</v>
      </c>
      <c r="AF40" s="5">
        <v>199.90234375</v>
      </c>
      <c r="AG40" s="9">
        <v>6.1826535666789084E-3</v>
      </c>
    </row>
    <row r="41" spans="2:33" ht="12.75" customHeight="1" x14ac:dyDescent="0.2">
      <c r="B41" s="1" t="s">
        <v>112</v>
      </c>
      <c r="C41" s="2" t="s">
        <v>113</v>
      </c>
      <c r="D41" s="2">
        <v>9.0765046479646116E-4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19"/>
        <v>150</v>
      </c>
      <c r="J41" s="6">
        <v>0.17578125</v>
      </c>
      <c r="K41" s="4">
        <v>25.5859375</v>
      </c>
      <c r="L41" s="12" t="s">
        <v>35</v>
      </c>
      <c r="M41" s="7">
        <f t="shared" si="20"/>
        <v>0.05</v>
      </c>
      <c r="N41" s="7">
        <f t="shared" si="21"/>
        <v>0.05</v>
      </c>
      <c r="O41" s="7">
        <f t="shared" si="22"/>
        <v>10.572717187500002</v>
      </c>
      <c r="P41" s="7">
        <f t="shared" si="23"/>
        <v>0</v>
      </c>
      <c r="Q41" s="7">
        <f t="shared" si="24"/>
        <v>0.05</v>
      </c>
      <c r="R41" s="7">
        <f t="shared" si="25"/>
        <v>3.8980593750000008</v>
      </c>
      <c r="S41" s="7">
        <f t="shared" si="26"/>
        <v>-2.7883662575398885E-2</v>
      </c>
      <c r="T41" s="7">
        <f t="shared" si="27"/>
        <v>7.7883662575398888E-2</v>
      </c>
      <c r="U41" s="8">
        <f t="shared" si="28"/>
        <v>1.5576732515079776</v>
      </c>
      <c r="V41" s="8">
        <f t="shared" si="29"/>
        <v>1.5576732515079776</v>
      </c>
      <c r="W41" s="9">
        <f t="shared" si="30"/>
        <v>-2.7931647201940342</v>
      </c>
      <c r="X41" s="10">
        <f t="shared" si="31"/>
        <v>0</v>
      </c>
      <c r="Y41" s="10">
        <f t="shared" si="32"/>
        <v>2.7931647201940342</v>
      </c>
      <c r="Z41" s="10">
        <f t="shared" si="33"/>
        <v>-2.7878765673298882</v>
      </c>
      <c r="AA41" s="9" t="str">
        <f t="shared" si="34"/>
        <v/>
      </c>
      <c r="AB41" s="9">
        <f t="shared" si="35"/>
        <v>0.66781392452567767</v>
      </c>
      <c r="AC41" s="9">
        <f t="shared" si="36"/>
        <v>-0.17534452975361842</v>
      </c>
      <c r="AD41" s="7">
        <f t="shared" si="37"/>
        <v>3.9083969465648856E-2</v>
      </c>
      <c r="AE41" s="5">
        <v>25.29296875</v>
      </c>
      <c r="AF41" s="5">
        <v>199.90234375</v>
      </c>
      <c r="AG41" s="9">
        <v>6.1826535666789084E-3</v>
      </c>
    </row>
    <row r="42" spans="2:33" ht="12.75" customHeight="1" x14ac:dyDescent="0.2">
      <c r="B42" s="1" t="s">
        <v>114</v>
      </c>
      <c r="C42" s="2" t="s">
        <v>115</v>
      </c>
      <c r="D42" s="2">
        <v>9.3148148152977228E-4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19"/>
        <v>150</v>
      </c>
      <c r="J42" s="6">
        <v>0.15625</v>
      </c>
      <c r="K42" s="4">
        <v>25.5859375</v>
      </c>
      <c r="L42" s="12" t="s">
        <v>35</v>
      </c>
      <c r="M42" s="7">
        <f t="shared" si="20"/>
        <v>0.05</v>
      </c>
      <c r="N42" s="7">
        <f t="shared" si="21"/>
        <v>0.05</v>
      </c>
      <c r="O42" s="7">
        <f t="shared" si="22"/>
        <v>10.572717187500002</v>
      </c>
      <c r="P42" s="7">
        <f t="shared" si="23"/>
        <v>0</v>
      </c>
      <c r="Q42" s="7">
        <f t="shared" si="24"/>
        <v>0.05</v>
      </c>
      <c r="R42" s="7">
        <f t="shared" si="25"/>
        <v>3.8980593750000008</v>
      </c>
      <c r="S42" s="7">
        <f t="shared" si="26"/>
        <v>-2.8029971573917303E-2</v>
      </c>
      <c r="T42" s="7">
        <f t="shared" si="27"/>
        <v>7.8029971573917306E-2</v>
      </c>
      <c r="U42" s="8">
        <f t="shared" si="28"/>
        <v>1.560599431478346</v>
      </c>
      <c r="V42" s="8">
        <f t="shared" si="29"/>
        <v>1.560599431478346</v>
      </c>
      <c r="W42" s="9">
        <f t="shared" si="30"/>
        <v>-2.7838048771525137</v>
      </c>
      <c r="X42" s="10">
        <f t="shared" si="31"/>
        <v>0</v>
      </c>
      <c r="Y42" s="10">
        <f t="shared" si="32"/>
        <v>2.7838048771525137</v>
      </c>
      <c r="Z42" s="10">
        <f t="shared" si="33"/>
        <v>-2.7878765673298882</v>
      </c>
      <c r="AA42" s="9" t="str">
        <f t="shared" si="34"/>
        <v/>
      </c>
      <c r="AB42" s="9">
        <f t="shared" si="35"/>
        <v>0.66210196225408102</v>
      </c>
      <c r="AC42" s="9">
        <f t="shared" si="36"/>
        <v>-0.17907512500970099</v>
      </c>
      <c r="AD42" s="7">
        <f t="shared" si="37"/>
        <v>3.9083969465648856E-2</v>
      </c>
      <c r="AE42" s="5">
        <v>25.29296875</v>
      </c>
      <c r="AF42" s="5">
        <v>199.90234375</v>
      </c>
      <c r="AG42" s="9">
        <v>6.1826535666789084E-3</v>
      </c>
    </row>
    <row r="43" spans="2:33" ht="12.75" customHeight="1" x14ac:dyDescent="0.2">
      <c r="B43" s="1" t="s">
        <v>116</v>
      </c>
      <c r="C43" s="2" t="s">
        <v>117</v>
      </c>
      <c r="D43" s="2">
        <v>9.4935185188660398E-4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19"/>
        <v>150</v>
      </c>
      <c r="J43" s="6">
        <v>0.15625</v>
      </c>
      <c r="K43" s="4">
        <v>25.48828125</v>
      </c>
      <c r="L43" s="12" t="s">
        <v>35</v>
      </c>
      <c r="M43" s="7">
        <f t="shared" si="20"/>
        <v>0.05</v>
      </c>
      <c r="N43" s="7">
        <f t="shared" si="21"/>
        <v>0.05</v>
      </c>
      <c r="O43" s="7">
        <f t="shared" si="22"/>
        <v>10.555197656250002</v>
      </c>
      <c r="P43" s="7">
        <f t="shared" si="23"/>
        <v>0</v>
      </c>
      <c r="Q43" s="7">
        <f t="shared" si="24"/>
        <v>0.05</v>
      </c>
      <c r="R43" s="7">
        <f t="shared" si="25"/>
        <v>3.8895828125000005</v>
      </c>
      <c r="S43" s="7">
        <f t="shared" si="26"/>
        <v>-2.8004414446482398E-2</v>
      </c>
      <c r="T43" s="7">
        <f t="shared" si="27"/>
        <v>7.8004414446482401E-2</v>
      </c>
      <c r="U43" s="8">
        <f t="shared" si="28"/>
        <v>1.5600882889296479</v>
      </c>
      <c r="V43" s="8">
        <f t="shared" si="29"/>
        <v>1.5600882889296479</v>
      </c>
      <c r="W43" s="9">
        <f t="shared" si="30"/>
        <v>-2.7854327965168522</v>
      </c>
      <c r="X43" s="10">
        <f t="shared" si="31"/>
        <v>0</v>
      </c>
      <c r="Y43" s="10">
        <f t="shared" si="32"/>
        <v>2.7854327965168522</v>
      </c>
      <c r="Z43" s="10">
        <f t="shared" si="33"/>
        <v>-2.7878765673298882</v>
      </c>
      <c r="AA43" s="9" t="str">
        <f t="shared" si="34"/>
        <v/>
      </c>
      <c r="AB43" s="9">
        <f t="shared" si="35"/>
        <v>0.66309374231931195</v>
      </c>
      <c r="AC43" s="9">
        <f t="shared" si="36"/>
        <v>-0.17842507054827733</v>
      </c>
      <c r="AD43" s="7">
        <f t="shared" si="37"/>
        <v>3.9233716475095784E-2</v>
      </c>
      <c r="AE43" s="5">
        <v>25.29296875</v>
      </c>
      <c r="AF43" s="5">
        <v>199.90234375</v>
      </c>
      <c r="AG43" s="9">
        <v>6.1826535666789084E-3</v>
      </c>
    </row>
    <row r="44" spans="2:33" ht="12.75" customHeight="1" x14ac:dyDescent="0.2">
      <c r="B44" s="1" t="s">
        <v>118</v>
      </c>
      <c r="C44" s="2" t="s">
        <v>119</v>
      </c>
      <c r="D44" s="2">
        <v>9.7282407659804448E-4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19"/>
        <v>150</v>
      </c>
      <c r="J44" s="6">
        <v>0.15625</v>
      </c>
      <c r="K44" s="4">
        <v>25.5859375</v>
      </c>
      <c r="L44" s="12" t="s">
        <v>35</v>
      </c>
      <c r="M44" s="7">
        <f t="shared" si="20"/>
        <v>0.05</v>
      </c>
      <c r="N44" s="7">
        <f t="shared" si="21"/>
        <v>0.05</v>
      </c>
      <c r="O44" s="7">
        <f t="shared" si="22"/>
        <v>10.572717187500002</v>
      </c>
      <c r="P44" s="7">
        <f t="shared" si="23"/>
        <v>0</v>
      </c>
      <c r="Q44" s="7">
        <f t="shared" si="24"/>
        <v>0.05</v>
      </c>
      <c r="R44" s="7">
        <f t="shared" si="25"/>
        <v>3.8980593750000008</v>
      </c>
      <c r="S44" s="7">
        <f t="shared" si="26"/>
        <v>-2.8029971573917303E-2</v>
      </c>
      <c r="T44" s="7">
        <f t="shared" si="27"/>
        <v>7.8029971573917306E-2</v>
      </c>
      <c r="U44" s="8">
        <f t="shared" si="28"/>
        <v>1.560599431478346</v>
      </c>
      <c r="V44" s="8">
        <f t="shared" si="29"/>
        <v>1.560599431478346</v>
      </c>
      <c r="W44" s="9">
        <f t="shared" si="30"/>
        <v>-2.7838048771525137</v>
      </c>
      <c r="X44" s="10">
        <f t="shared" si="31"/>
        <v>0</v>
      </c>
      <c r="Y44" s="10">
        <f t="shared" si="32"/>
        <v>2.7838048771525137</v>
      </c>
      <c r="Z44" s="10">
        <f t="shared" si="33"/>
        <v>-2.7878765673298882</v>
      </c>
      <c r="AA44" s="9" t="str">
        <f t="shared" si="34"/>
        <v/>
      </c>
      <c r="AB44" s="9">
        <f t="shared" si="35"/>
        <v>0.66210196225408102</v>
      </c>
      <c r="AC44" s="9">
        <f t="shared" si="36"/>
        <v>-0.17907512500970099</v>
      </c>
      <c r="AD44" s="7">
        <f t="shared" si="37"/>
        <v>3.9083969465648856E-2</v>
      </c>
      <c r="AE44" s="5">
        <v>25.29296875</v>
      </c>
      <c r="AF44" s="5">
        <v>199.90234375</v>
      </c>
      <c r="AG44" s="9">
        <v>6.1826535666789084E-3</v>
      </c>
    </row>
    <row r="45" spans="2:33" ht="12.75" customHeight="1" x14ac:dyDescent="0.2">
      <c r="B45" s="1" t="s">
        <v>120</v>
      </c>
      <c r="C45" s="2" t="s">
        <v>121</v>
      </c>
      <c r="D45" s="2">
        <v>9.9629629403352737E-4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19"/>
        <v>150</v>
      </c>
      <c r="J45" s="6">
        <v>0.15625</v>
      </c>
      <c r="K45" s="4">
        <v>25.68359375</v>
      </c>
      <c r="L45" s="12" t="s">
        <v>35</v>
      </c>
      <c r="M45" s="7">
        <f t="shared" si="20"/>
        <v>0.05</v>
      </c>
      <c r="N45" s="7">
        <f t="shared" si="21"/>
        <v>0.05</v>
      </c>
      <c r="O45" s="7">
        <f t="shared" si="22"/>
        <v>10.590236718749999</v>
      </c>
      <c r="P45" s="7">
        <f t="shared" si="23"/>
        <v>0</v>
      </c>
      <c r="Q45" s="7">
        <f t="shared" si="24"/>
        <v>0.05</v>
      </c>
      <c r="R45" s="7">
        <f t="shared" si="25"/>
        <v>3.9065359375000006</v>
      </c>
      <c r="S45" s="7">
        <f t="shared" si="26"/>
        <v>-2.8055459544365002E-2</v>
      </c>
      <c r="T45" s="7">
        <f t="shared" si="27"/>
        <v>7.8055459544365005E-2</v>
      </c>
      <c r="U45" s="8">
        <f t="shared" si="28"/>
        <v>1.5611091908873</v>
      </c>
      <c r="V45" s="8">
        <f t="shared" si="29"/>
        <v>1.5611091908873</v>
      </c>
      <c r="W45" s="9">
        <f t="shared" si="30"/>
        <v>-2.7821843167791775</v>
      </c>
      <c r="X45" s="10">
        <f t="shared" si="31"/>
        <v>0</v>
      </c>
      <c r="Y45" s="10">
        <f t="shared" si="32"/>
        <v>2.7821843167791775</v>
      </c>
      <c r="Z45" s="10">
        <f t="shared" si="33"/>
        <v>-2.7878765673298882</v>
      </c>
      <c r="AA45" s="9" t="str">
        <f t="shared" si="34"/>
        <v/>
      </c>
      <c r="AB45" s="9">
        <f t="shared" si="35"/>
        <v>0.66111536743371224</v>
      </c>
      <c r="AC45" s="9">
        <f t="shared" si="36"/>
        <v>-0.17972274767325999</v>
      </c>
      <c r="AD45" s="7">
        <f t="shared" si="37"/>
        <v>3.8935361216730038E-2</v>
      </c>
      <c r="AE45" s="5">
        <v>25.29296875</v>
      </c>
      <c r="AF45" s="5">
        <v>199.90234375</v>
      </c>
      <c r="AG45" s="9">
        <v>1.8164540323807779E-2</v>
      </c>
    </row>
    <row r="46" spans="2:33" ht="12.75" customHeight="1" x14ac:dyDescent="0.2">
      <c r="B46" s="1" t="s">
        <v>122</v>
      </c>
      <c r="C46" s="2" t="s">
        <v>123</v>
      </c>
      <c r="D46" s="2">
        <v>1.0197685187449679E-3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19"/>
        <v>150</v>
      </c>
      <c r="J46" s="6">
        <v>0.15625</v>
      </c>
      <c r="K46" s="4">
        <v>25.5859375</v>
      </c>
      <c r="L46" s="12" t="s">
        <v>35</v>
      </c>
      <c r="M46" s="7">
        <f t="shared" si="20"/>
        <v>0.05</v>
      </c>
      <c r="N46" s="7">
        <f t="shared" si="21"/>
        <v>0.05</v>
      </c>
      <c r="O46" s="7">
        <f t="shared" si="22"/>
        <v>10.572717187500002</v>
      </c>
      <c r="P46" s="7">
        <f t="shared" si="23"/>
        <v>0</v>
      </c>
      <c r="Q46" s="7">
        <f t="shared" si="24"/>
        <v>0.05</v>
      </c>
      <c r="R46" s="7">
        <f t="shared" si="25"/>
        <v>3.8980593750000008</v>
      </c>
      <c r="S46" s="7">
        <f t="shared" si="26"/>
        <v>-2.8029971573917303E-2</v>
      </c>
      <c r="T46" s="7">
        <f t="shared" si="27"/>
        <v>7.8029971573917306E-2</v>
      </c>
      <c r="U46" s="8">
        <f t="shared" si="28"/>
        <v>1.560599431478346</v>
      </c>
      <c r="V46" s="8">
        <f t="shared" si="29"/>
        <v>1.560599431478346</v>
      </c>
      <c r="W46" s="9">
        <f t="shared" si="30"/>
        <v>-2.7838048771525137</v>
      </c>
      <c r="X46" s="10">
        <f t="shared" si="31"/>
        <v>0</v>
      </c>
      <c r="Y46" s="10">
        <f t="shared" si="32"/>
        <v>2.7838048771525137</v>
      </c>
      <c r="Z46" s="10">
        <f t="shared" si="33"/>
        <v>-2.7878765673298882</v>
      </c>
      <c r="AA46" s="9" t="str">
        <f t="shared" si="34"/>
        <v/>
      </c>
      <c r="AB46" s="9">
        <f t="shared" si="35"/>
        <v>0.66210196225408102</v>
      </c>
      <c r="AC46" s="9">
        <f t="shared" si="36"/>
        <v>-0.17907512500970099</v>
      </c>
      <c r="AD46" s="7">
        <f t="shared" si="37"/>
        <v>3.9083969465648856E-2</v>
      </c>
      <c r="AE46" s="5">
        <v>25.29296875</v>
      </c>
      <c r="AF46" s="5">
        <v>199.90234375</v>
      </c>
      <c r="AG46" s="9">
        <v>6.1826535666789084E-3</v>
      </c>
    </row>
    <row r="47" spans="2:33" ht="12.75" customHeight="1" x14ac:dyDescent="0.2">
      <c r="B47" s="1" t="s">
        <v>124</v>
      </c>
      <c r="C47" s="2" t="s">
        <v>125</v>
      </c>
      <c r="D47" s="2">
        <v>1.0432407361804508E-3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19"/>
        <v>150</v>
      </c>
      <c r="J47" s="6">
        <v>0.15625</v>
      </c>
      <c r="K47" s="4">
        <v>25.48828125</v>
      </c>
      <c r="L47" s="12" t="s">
        <v>35</v>
      </c>
      <c r="M47" s="7">
        <f t="shared" si="20"/>
        <v>0.05</v>
      </c>
      <c r="N47" s="7">
        <f t="shared" si="21"/>
        <v>0.05</v>
      </c>
      <c r="O47" s="7">
        <f t="shared" si="22"/>
        <v>10.555197656250002</v>
      </c>
      <c r="P47" s="7">
        <f t="shared" si="23"/>
        <v>0</v>
      </c>
      <c r="Q47" s="7">
        <f t="shared" si="24"/>
        <v>0.05</v>
      </c>
      <c r="R47" s="7">
        <f t="shared" si="25"/>
        <v>3.8895828125000005</v>
      </c>
      <c r="S47" s="7">
        <f t="shared" si="26"/>
        <v>-2.8004414446482398E-2</v>
      </c>
      <c r="T47" s="7">
        <f t="shared" si="27"/>
        <v>7.8004414446482401E-2</v>
      </c>
      <c r="U47" s="8">
        <f t="shared" si="28"/>
        <v>1.5600882889296479</v>
      </c>
      <c r="V47" s="8">
        <f t="shared" si="29"/>
        <v>1.5600882889296479</v>
      </c>
      <c r="W47" s="9">
        <f t="shared" si="30"/>
        <v>-2.7854327965168522</v>
      </c>
      <c r="X47" s="10">
        <f t="shared" si="31"/>
        <v>0</v>
      </c>
      <c r="Y47" s="10">
        <f t="shared" si="32"/>
        <v>2.7854327965168522</v>
      </c>
      <c r="Z47" s="10">
        <f t="shared" si="33"/>
        <v>-2.7878765673298882</v>
      </c>
      <c r="AA47" s="9" t="str">
        <f t="shared" si="34"/>
        <v/>
      </c>
      <c r="AB47" s="9">
        <f t="shared" si="35"/>
        <v>0.66309374231931195</v>
      </c>
      <c r="AC47" s="9">
        <f t="shared" si="36"/>
        <v>-0.17842507054827733</v>
      </c>
      <c r="AD47" s="7">
        <f t="shared" si="37"/>
        <v>3.9233716475095784E-2</v>
      </c>
      <c r="AE47" s="5">
        <v>25.29296875</v>
      </c>
      <c r="AF47" s="5">
        <v>199.90234375</v>
      </c>
      <c r="AG47" s="9">
        <v>6.1826535666789084E-3</v>
      </c>
    </row>
    <row r="48" spans="2:33" ht="12.75" customHeight="1" x14ac:dyDescent="0.2">
      <c r="B48" s="1" t="s">
        <v>126</v>
      </c>
      <c r="C48" s="2" t="s">
        <v>127</v>
      </c>
      <c r="D48" s="2">
        <v>1.0667129608918913E-3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19"/>
        <v>150</v>
      </c>
      <c r="J48" s="6">
        <v>0.15625</v>
      </c>
      <c r="K48" s="4">
        <v>25.5859375</v>
      </c>
      <c r="L48" s="12" t="s">
        <v>35</v>
      </c>
      <c r="M48" s="7">
        <f t="shared" si="20"/>
        <v>0.05</v>
      </c>
      <c r="N48" s="7">
        <f t="shared" si="21"/>
        <v>0.05</v>
      </c>
      <c r="O48" s="7">
        <f t="shared" si="22"/>
        <v>10.572717187500002</v>
      </c>
      <c r="P48" s="7">
        <f t="shared" si="23"/>
        <v>0</v>
      </c>
      <c r="Q48" s="7">
        <f t="shared" si="24"/>
        <v>0.05</v>
      </c>
      <c r="R48" s="7">
        <f t="shared" si="25"/>
        <v>3.8980593750000008</v>
      </c>
      <c r="S48" s="7">
        <f t="shared" si="26"/>
        <v>-2.8029971573917303E-2</v>
      </c>
      <c r="T48" s="7">
        <f t="shared" si="27"/>
        <v>7.8029971573917306E-2</v>
      </c>
      <c r="U48" s="8">
        <f t="shared" si="28"/>
        <v>1.560599431478346</v>
      </c>
      <c r="V48" s="8">
        <f t="shared" si="29"/>
        <v>1.560599431478346</v>
      </c>
      <c r="W48" s="9">
        <f t="shared" si="30"/>
        <v>-2.7838048771525137</v>
      </c>
      <c r="X48" s="10">
        <f t="shared" si="31"/>
        <v>0</v>
      </c>
      <c r="Y48" s="10">
        <f t="shared" si="32"/>
        <v>2.7838048771525137</v>
      </c>
      <c r="Z48" s="10">
        <f t="shared" si="33"/>
        <v>-2.7878765673298882</v>
      </c>
      <c r="AA48" s="9" t="str">
        <f t="shared" si="34"/>
        <v/>
      </c>
      <c r="AB48" s="9">
        <f t="shared" si="35"/>
        <v>0.66210196225408102</v>
      </c>
      <c r="AC48" s="9">
        <f t="shared" si="36"/>
        <v>-0.17907512500970099</v>
      </c>
      <c r="AD48" s="7">
        <f t="shared" si="37"/>
        <v>3.9083969465648856E-2</v>
      </c>
      <c r="AE48" s="5">
        <v>25.29296875</v>
      </c>
      <c r="AF48" s="5">
        <v>199.90234375</v>
      </c>
      <c r="AG48" s="9">
        <v>6.1826535666789084E-3</v>
      </c>
    </row>
    <row r="49" spans="2:33" ht="12.75" customHeight="1" x14ac:dyDescent="0.2">
      <c r="B49" s="1" t="s">
        <v>128</v>
      </c>
      <c r="C49" s="2" t="s">
        <v>129</v>
      </c>
      <c r="D49" s="2">
        <v>1.0901967616518959E-3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19"/>
        <v>150</v>
      </c>
      <c r="J49" s="6">
        <v>0.15625</v>
      </c>
      <c r="K49" s="4">
        <v>25.5859375</v>
      </c>
      <c r="L49" s="12" t="s">
        <v>35</v>
      </c>
      <c r="M49" s="7">
        <f t="shared" si="20"/>
        <v>0.05</v>
      </c>
      <c r="N49" s="7">
        <f t="shared" si="21"/>
        <v>0.05</v>
      </c>
      <c r="O49" s="7">
        <f t="shared" si="22"/>
        <v>10.572717187500002</v>
      </c>
      <c r="P49" s="7">
        <f t="shared" si="23"/>
        <v>0</v>
      </c>
      <c r="Q49" s="7">
        <f t="shared" si="24"/>
        <v>0.05</v>
      </c>
      <c r="R49" s="7">
        <f t="shared" si="25"/>
        <v>3.8980593750000008</v>
      </c>
      <c r="S49" s="7">
        <f t="shared" si="26"/>
        <v>-2.8029971573917303E-2</v>
      </c>
      <c r="T49" s="7">
        <f t="shared" si="27"/>
        <v>7.8029971573917306E-2</v>
      </c>
      <c r="U49" s="8">
        <f t="shared" si="28"/>
        <v>1.560599431478346</v>
      </c>
      <c r="V49" s="8">
        <f t="shared" si="29"/>
        <v>1.560599431478346</v>
      </c>
      <c r="W49" s="9">
        <f t="shared" si="30"/>
        <v>-2.7838048771525137</v>
      </c>
      <c r="X49" s="10">
        <f t="shared" si="31"/>
        <v>0</v>
      </c>
      <c r="Y49" s="10">
        <f t="shared" si="32"/>
        <v>2.7838048771525137</v>
      </c>
      <c r="Z49" s="10">
        <f t="shared" si="33"/>
        <v>-2.7878765673298882</v>
      </c>
      <c r="AA49" s="9" t="str">
        <f t="shared" si="34"/>
        <v/>
      </c>
      <c r="AB49" s="9">
        <f t="shared" si="35"/>
        <v>0.66210196225408102</v>
      </c>
      <c r="AC49" s="9">
        <f t="shared" si="36"/>
        <v>-0.17907512500970099</v>
      </c>
      <c r="AD49" s="7">
        <f t="shared" si="37"/>
        <v>3.9083969465648856E-2</v>
      </c>
      <c r="AE49" s="5">
        <v>25.29296875</v>
      </c>
      <c r="AF49" s="5">
        <v>199.90234375</v>
      </c>
      <c r="AG49" s="9">
        <v>4.1856724404907633E-3</v>
      </c>
    </row>
    <row r="50" spans="2:33" ht="12.75" customHeight="1" x14ac:dyDescent="0.2">
      <c r="B50" s="1" t="s">
        <v>130</v>
      </c>
      <c r="C50" s="2" t="s">
        <v>131</v>
      </c>
      <c r="D50" s="2">
        <v>1.1136689790873788E-3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19"/>
        <v>150</v>
      </c>
      <c r="J50" s="6">
        <v>0.15625</v>
      </c>
      <c r="K50" s="4">
        <v>25.5859375</v>
      </c>
      <c r="L50" s="12" t="s">
        <v>35</v>
      </c>
      <c r="M50" s="7">
        <f t="shared" si="20"/>
        <v>0.05</v>
      </c>
      <c r="N50" s="7">
        <f t="shared" si="21"/>
        <v>0.05</v>
      </c>
      <c r="O50" s="7">
        <f t="shared" si="22"/>
        <v>10.572717187500002</v>
      </c>
      <c r="P50" s="7">
        <f t="shared" si="23"/>
        <v>0</v>
      </c>
      <c r="Q50" s="7">
        <f t="shared" si="24"/>
        <v>0.05</v>
      </c>
      <c r="R50" s="7">
        <f t="shared" si="25"/>
        <v>3.8980593750000008</v>
      </c>
      <c r="S50" s="7">
        <f t="shared" si="26"/>
        <v>-2.8029971573917303E-2</v>
      </c>
      <c r="T50" s="7">
        <f t="shared" si="27"/>
        <v>7.8029971573917306E-2</v>
      </c>
      <c r="U50" s="8">
        <f t="shared" si="28"/>
        <v>1.560599431478346</v>
      </c>
      <c r="V50" s="8">
        <f t="shared" si="29"/>
        <v>1.560599431478346</v>
      </c>
      <c r="W50" s="9">
        <f t="shared" si="30"/>
        <v>-2.7838048771525137</v>
      </c>
      <c r="X50" s="10">
        <f t="shared" si="31"/>
        <v>0</v>
      </c>
      <c r="Y50" s="10">
        <f t="shared" si="32"/>
        <v>2.7838048771525137</v>
      </c>
      <c r="Z50" s="10">
        <f t="shared" si="33"/>
        <v>-2.7878765673298882</v>
      </c>
      <c r="AA50" s="9" t="str">
        <f t="shared" si="34"/>
        <v/>
      </c>
      <c r="AB50" s="9">
        <f t="shared" si="35"/>
        <v>0.66210196225408102</v>
      </c>
      <c r="AC50" s="9">
        <f t="shared" si="36"/>
        <v>-0.17907512500970099</v>
      </c>
      <c r="AD50" s="7">
        <f t="shared" si="37"/>
        <v>3.9083969465648856E-2</v>
      </c>
      <c r="AE50" s="5">
        <v>25.390625</v>
      </c>
      <c r="AF50" s="5">
        <v>199.90234375</v>
      </c>
      <c r="AG50" s="9">
        <v>6.1826535666789084E-3</v>
      </c>
    </row>
    <row r="51" spans="2:33" ht="12.75" customHeight="1" x14ac:dyDescent="0.2">
      <c r="B51" s="1" t="s">
        <v>132</v>
      </c>
      <c r="C51" s="2" t="s">
        <v>133</v>
      </c>
      <c r="D51" s="2">
        <v>1.1371412037988193E-3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19"/>
        <v>150</v>
      </c>
      <c r="J51" s="6">
        <v>0.15625</v>
      </c>
      <c r="K51" s="4">
        <v>25.5859375</v>
      </c>
      <c r="L51" s="12" t="s">
        <v>35</v>
      </c>
      <c r="M51" s="7">
        <f t="shared" si="20"/>
        <v>0.05</v>
      </c>
      <c r="N51" s="7">
        <f t="shared" si="21"/>
        <v>0.05</v>
      </c>
      <c r="O51" s="7">
        <f t="shared" si="22"/>
        <v>10.572717187500002</v>
      </c>
      <c r="P51" s="7">
        <f t="shared" si="23"/>
        <v>0</v>
      </c>
      <c r="Q51" s="7">
        <f t="shared" si="24"/>
        <v>0.05</v>
      </c>
      <c r="R51" s="7">
        <f t="shared" si="25"/>
        <v>3.8980593750000008</v>
      </c>
      <c r="S51" s="7">
        <f t="shared" si="26"/>
        <v>-2.8029971573917303E-2</v>
      </c>
      <c r="T51" s="7">
        <f t="shared" si="27"/>
        <v>7.8029971573917306E-2</v>
      </c>
      <c r="U51" s="8">
        <f t="shared" si="28"/>
        <v>1.560599431478346</v>
      </c>
      <c r="V51" s="8">
        <f t="shared" si="29"/>
        <v>1.560599431478346</v>
      </c>
      <c r="W51" s="9">
        <f t="shared" si="30"/>
        <v>-2.7838048771525137</v>
      </c>
      <c r="X51" s="10">
        <f t="shared" si="31"/>
        <v>0</v>
      </c>
      <c r="Y51" s="10">
        <f t="shared" si="32"/>
        <v>2.7838048771525137</v>
      </c>
      <c r="Z51" s="10">
        <f t="shared" si="33"/>
        <v>-2.7878765673298882</v>
      </c>
      <c r="AA51" s="9" t="str">
        <f t="shared" si="34"/>
        <v/>
      </c>
      <c r="AB51" s="9">
        <f t="shared" si="35"/>
        <v>0.66210196225408102</v>
      </c>
      <c r="AC51" s="9">
        <f t="shared" si="36"/>
        <v>-0.17907512500970099</v>
      </c>
      <c r="AD51" s="7">
        <f t="shared" si="37"/>
        <v>3.9083969465648856E-2</v>
      </c>
      <c r="AE51" s="5">
        <v>25.29296875</v>
      </c>
      <c r="AF51" s="5">
        <v>199.90234375</v>
      </c>
      <c r="AG51" s="9">
        <v>6.1826535666789084E-3</v>
      </c>
    </row>
    <row r="52" spans="2:33" ht="12.75" customHeight="1" x14ac:dyDescent="0.2">
      <c r="B52" s="1" t="s">
        <v>134</v>
      </c>
      <c r="C52" s="2" t="s">
        <v>135</v>
      </c>
      <c r="D52" s="2">
        <v>1.1606134285102598E-3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19"/>
        <v>150</v>
      </c>
      <c r="J52" s="6">
        <v>0.1171875</v>
      </c>
      <c r="K52" s="4">
        <v>25.68359375</v>
      </c>
      <c r="L52" s="12" t="s">
        <v>35</v>
      </c>
      <c r="M52" s="7">
        <f t="shared" si="20"/>
        <v>0.05</v>
      </c>
      <c r="N52" s="7">
        <f t="shared" si="21"/>
        <v>0.05</v>
      </c>
      <c r="O52" s="7">
        <f t="shared" si="22"/>
        <v>10.590236718749999</v>
      </c>
      <c r="P52" s="7">
        <f t="shared" si="23"/>
        <v>0</v>
      </c>
      <c r="Q52" s="7">
        <f t="shared" si="24"/>
        <v>0.05</v>
      </c>
      <c r="R52" s="7">
        <f t="shared" si="25"/>
        <v>3.9065359375000006</v>
      </c>
      <c r="S52" s="7">
        <f t="shared" si="26"/>
        <v>-2.8347681632684557E-2</v>
      </c>
      <c r="T52" s="7">
        <f t="shared" si="27"/>
        <v>7.834768163268456E-2</v>
      </c>
      <c r="U52" s="8">
        <f t="shared" si="28"/>
        <v>1.566953632653691</v>
      </c>
      <c r="V52" s="8">
        <f t="shared" si="29"/>
        <v>1.566953632653691</v>
      </c>
      <c r="W52" s="9">
        <f t="shared" si="30"/>
        <v>-2.763812668982093</v>
      </c>
      <c r="X52" s="10">
        <f t="shared" si="31"/>
        <v>0</v>
      </c>
      <c r="Y52" s="10">
        <f t="shared" si="32"/>
        <v>2.763812668982093</v>
      </c>
      <c r="Z52" s="10">
        <f t="shared" si="33"/>
        <v>-2.7878765673298882</v>
      </c>
      <c r="AA52" s="9" t="str">
        <f t="shared" si="34"/>
        <v/>
      </c>
      <c r="AB52" s="9">
        <f t="shared" si="35"/>
        <v>0.64997970669917693</v>
      </c>
      <c r="AC52" s="9">
        <f t="shared" si="36"/>
        <v>-0.18710020244352457</v>
      </c>
      <c r="AD52" s="7">
        <f t="shared" si="37"/>
        <v>3.8935361216730038E-2</v>
      </c>
      <c r="AE52" s="5">
        <v>25.390625</v>
      </c>
      <c r="AF52" s="5">
        <v>199.90234375</v>
      </c>
      <c r="AG52" s="9">
        <v>6.1826535666789084E-3</v>
      </c>
    </row>
    <row r="53" spans="2:33" ht="12.75" customHeight="1" x14ac:dyDescent="0.2">
      <c r="B53" s="1" t="s">
        <v>136</v>
      </c>
      <c r="C53" s="2" t="s">
        <v>137</v>
      </c>
      <c r="D53" s="2">
        <v>1.1840856459457427E-3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19"/>
        <v>150</v>
      </c>
      <c r="J53" s="6">
        <v>0.15625</v>
      </c>
      <c r="K53" s="4">
        <v>25.5859375</v>
      </c>
      <c r="L53" s="12" t="s">
        <v>35</v>
      </c>
      <c r="M53" s="7">
        <f t="shared" si="20"/>
        <v>0.05</v>
      </c>
      <c r="N53" s="7">
        <f t="shared" si="21"/>
        <v>0.05</v>
      </c>
      <c r="O53" s="7">
        <f t="shared" si="22"/>
        <v>10.572717187500002</v>
      </c>
      <c r="P53" s="7">
        <f t="shared" si="23"/>
        <v>0</v>
      </c>
      <c r="Q53" s="7">
        <f t="shared" si="24"/>
        <v>0.05</v>
      </c>
      <c r="R53" s="7">
        <f t="shared" si="25"/>
        <v>3.8980593750000008</v>
      </c>
      <c r="S53" s="7">
        <f t="shared" si="26"/>
        <v>-2.8029971573917303E-2</v>
      </c>
      <c r="T53" s="7">
        <f t="shared" si="27"/>
        <v>7.8029971573917306E-2</v>
      </c>
      <c r="U53" s="8">
        <f t="shared" si="28"/>
        <v>1.560599431478346</v>
      </c>
      <c r="V53" s="8">
        <f t="shared" si="29"/>
        <v>1.560599431478346</v>
      </c>
      <c r="W53" s="9">
        <f t="shared" si="30"/>
        <v>-2.7838048771525137</v>
      </c>
      <c r="X53" s="10">
        <f t="shared" si="31"/>
        <v>0</v>
      </c>
      <c r="Y53" s="10">
        <f t="shared" si="32"/>
        <v>2.7838048771525137</v>
      </c>
      <c r="Z53" s="10">
        <f t="shared" si="33"/>
        <v>-2.7878765673298882</v>
      </c>
      <c r="AA53" s="9" t="str">
        <f t="shared" si="34"/>
        <v/>
      </c>
      <c r="AB53" s="9">
        <f t="shared" si="35"/>
        <v>0.66210196225408102</v>
      </c>
      <c r="AC53" s="9">
        <f t="shared" si="36"/>
        <v>-0.17907512500970099</v>
      </c>
      <c r="AD53" s="7">
        <f t="shared" si="37"/>
        <v>3.9083969465648856E-2</v>
      </c>
      <c r="AE53" s="5">
        <v>25.29296875</v>
      </c>
      <c r="AF53" s="5">
        <v>199.90234375</v>
      </c>
      <c r="AG53" s="9">
        <v>6.1826535666789084E-3</v>
      </c>
    </row>
    <row r="54" spans="2:33" ht="12.75" customHeight="1" x14ac:dyDescent="0.2">
      <c r="B54" s="1" t="s">
        <v>138</v>
      </c>
      <c r="C54" s="2" t="s">
        <v>139</v>
      </c>
      <c r="D54" s="2">
        <v>1.2075578706571832E-3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19"/>
        <v>150</v>
      </c>
      <c r="J54" s="6">
        <v>0.166015625</v>
      </c>
      <c r="K54" s="4">
        <v>25.5859375</v>
      </c>
      <c r="L54" s="12" t="s">
        <v>35</v>
      </c>
      <c r="M54" s="7">
        <f t="shared" si="20"/>
        <v>0.05</v>
      </c>
      <c r="N54" s="7">
        <f t="shared" si="21"/>
        <v>0.05</v>
      </c>
      <c r="O54" s="7">
        <f t="shared" si="22"/>
        <v>10.572717187500002</v>
      </c>
      <c r="P54" s="7">
        <f t="shared" si="23"/>
        <v>0</v>
      </c>
      <c r="Q54" s="7">
        <f t="shared" si="24"/>
        <v>0.05</v>
      </c>
      <c r="R54" s="7">
        <f t="shared" si="25"/>
        <v>3.8980593750000008</v>
      </c>
      <c r="S54" s="7">
        <f t="shared" si="26"/>
        <v>-2.7956817074658094E-2</v>
      </c>
      <c r="T54" s="7">
        <f t="shared" si="27"/>
        <v>7.7956817074658097E-2</v>
      </c>
      <c r="U54" s="8">
        <f t="shared" si="28"/>
        <v>1.5591363414931618</v>
      </c>
      <c r="V54" s="8">
        <f t="shared" si="29"/>
        <v>1.5591363414931618</v>
      </c>
      <c r="W54" s="9">
        <f t="shared" si="30"/>
        <v>-2.7884725527400365</v>
      </c>
      <c r="X54" s="10">
        <f t="shared" si="31"/>
        <v>0</v>
      </c>
      <c r="Y54" s="10">
        <f t="shared" si="32"/>
        <v>2.7884725527400365</v>
      </c>
      <c r="Z54" s="10">
        <f t="shared" si="33"/>
        <v>-2.7878765673298882</v>
      </c>
      <c r="AA54" s="9" t="str">
        <f t="shared" si="34"/>
        <v/>
      </c>
      <c r="AB54" s="9">
        <f t="shared" si="35"/>
        <v>0.66494754995259986</v>
      </c>
      <c r="AC54" s="9">
        <f t="shared" si="36"/>
        <v>-0.17721260983150439</v>
      </c>
      <c r="AD54" s="7">
        <f t="shared" si="37"/>
        <v>3.9083969465648856E-2</v>
      </c>
      <c r="AE54" s="5">
        <v>25.29296875</v>
      </c>
      <c r="AF54" s="5">
        <v>199.90234375</v>
      </c>
      <c r="AG54" s="9">
        <v>6.1826535666789084E-3</v>
      </c>
    </row>
    <row r="55" spans="2:33" ht="12.75" customHeight="1" x14ac:dyDescent="0.2">
      <c r="B55" s="1" t="s">
        <v>140</v>
      </c>
      <c r="C55" s="2" t="s">
        <v>141</v>
      </c>
      <c r="D55" s="2">
        <v>1.2310300880926661E-3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19"/>
        <v>150</v>
      </c>
      <c r="J55" s="6">
        <v>0.15625</v>
      </c>
      <c r="K55" s="4">
        <v>25.5859375</v>
      </c>
      <c r="L55" s="12" t="s">
        <v>35</v>
      </c>
      <c r="M55" s="7">
        <f t="shared" si="20"/>
        <v>0.05</v>
      </c>
      <c r="N55" s="7">
        <f t="shared" si="21"/>
        <v>0.05</v>
      </c>
      <c r="O55" s="7">
        <f t="shared" si="22"/>
        <v>10.572717187500002</v>
      </c>
      <c r="P55" s="7">
        <f t="shared" si="23"/>
        <v>0</v>
      </c>
      <c r="Q55" s="7">
        <f t="shared" si="24"/>
        <v>0.05</v>
      </c>
      <c r="R55" s="7">
        <f t="shared" si="25"/>
        <v>3.8980593750000008</v>
      </c>
      <c r="S55" s="7">
        <f t="shared" si="26"/>
        <v>-2.8029971573917303E-2</v>
      </c>
      <c r="T55" s="7">
        <f t="shared" si="27"/>
        <v>7.8029971573917306E-2</v>
      </c>
      <c r="U55" s="8">
        <f t="shared" si="28"/>
        <v>1.560599431478346</v>
      </c>
      <c r="V55" s="8">
        <f t="shared" si="29"/>
        <v>1.560599431478346</v>
      </c>
      <c r="W55" s="9">
        <f t="shared" si="30"/>
        <v>-2.7838048771525137</v>
      </c>
      <c r="X55" s="10">
        <f t="shared" si="31"/>
        <v>0</v>
      </c>
      <c r="Y55" s="10">
        <f t="shared" si="32"/>
        <v>2.7838048771525137</v>
      </c>
      <c r="Z55" s="10">
        <f t="shared" si="33"/>
        <v>-2.7878765673298882</v>
      </c>
      <c r="AA55" s="9" t="str">
        <f t="shared" si="34"/>
        <v/>
      </c>
      <c r="AB55" s="9">
        <f t="shared" si="35"/>
        <v>0.66210196225408102</v>
      </c>
      <c r="AC55" s="9">
        <f t="shared" si="36"/>
        <v>-0.17907512500970099</v>
      </c>
      <c r="AD55" s="7">
        <f t="shared" si="37"/>
        <v>3.9083969465648856E-2</v>
      </c>
      <c r="AE55" s="5">
        <v>25.29296875</v>
      </c>
      <c r="AF55" s="5">
        <v>199.90234375</v>
      </c>
      <c r="AG55" s="9">
        <v>4.1856724404907633E-3</v>
      </c>
    </row>
    <row r="56" spans="2:33" ht="12.75" customHeight="1" x14ac:dyDescent="0.2">
      <c r="B56" s="1" t="s">
        <v>142</v>
      </c>
      <c r="C56" s="2" t="s">
        <v>143</v>
      </c>
      <c r="D56" s="2">
        <v>1.2545023128041066E-3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19"/>
        <v>150</v>
      </c>
      <c r="J56" s="6">
        <v>0.15625</v>
      </c>
      <c r="K56" s="4">
        <v>25.29296875</v>
      </c>
      <c r="L56" s="12" t="s">
        <v>35</v>
      </c>
      <c r="M56" s="7">
        <f t="shared" si="20"/>
        <v>0.05</v>
      </c>
      <c r="N56" s="7">
        <f t="shared" si="21"/>
        <v>0.05</v>
      </c>
      <c r="O56" s="7">
        <f t="shared" si="22"/>
        <v>10.520158593750002</v>
      </c>
      <c r="P56" s="7">
        <f t="shared" si="23"/>
        <v>0</v>
      </c>
      <c r="Q56" s="7">
        <f t="shared" si="24"/>
        <v>0.05</v>
      </c>
      <c r="R56" s="7">
        <f t="shared" si="25"/>
        <v>3.8726296875000004</v>
      </c>
      <c r="S56" s="7">
        <f t="shared" si="26"/>
        <v>-2.7953091591718104E-2</v>
      </c>
      <c r="T56" s="7">
        <f t="shared" si="27"/>
        <v>7.7953091591718107E-2</v>
      </c>
      <c r="U56" s="8">
        <f t="shared" si="28"/>
        <v>1.5590618318343621</v>
      </c>
      <c r="V56" s="8">
        <f t="shared" si="29"/>
        <v>1.5590618318343621</v>
      </c>
      <c r="W56" s="9">
        <f t="shared" si="30"/>
        <v>-2.7887109136369701</v>
      </c>
      <c r="X56" s="10">
        <f t="shared" si="31"/>
        <v>0</v>
      </c>
      <c r="Y56" s="10">
        <f t="shared" si="32"/>
        <v>2.7887109136369701</v>
      </c>
      <c r="Z56" s="10">
        <f t="shared" si="33"/>
        <v>-2.7878765673298882</v>
      </c>
      <c r="AA56" s="9" t="str">
        <f t="shared" si="34"/>
        <v/>
      </c>
      <c r="AB56" s="9">
        <f t="shared" si="35"/>
        <v>0.66509301949346333</v>
      </c>
      <c r="AC56" s="9">
        <f t="shared" si="36"/>
        <v>-0.17711761029452</v>
      </c>
      <c r="AD56" s="7">
        <f t="shared" si="37"/>
        <v>3.9536679536679539E-2</v>
      </c>
      <c r="AE56" s="5">
        <v>25.29296875</v>
      </c>
      <c r="AF56" s="5">
        <v>199.90234375</v>
      </c>
      <c r="AG56" s="9">
        <v>6.1826535666789084E-3</v>
      </c>
    </row>
    <row r="57" spans="2:33" ht="12.75" customHeight="1" x14ac:dyDescent="0.2">
      <c r="B57" s="1" t="s">
        <v>144</v>
      </c>
      <c r="C57" s="2" t="s">
        <v>145</v>
      </c>
      <c r="D57" s="2">
        <v>1.2779745375155471E-3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19"/>
        <v>150</v>
      </c>
      <c r="J57" s="6">
        <v>0.13671875</v>
      </c>
      <c r="K57" s="4">
        <v>25.5859375</v>
      </c>
      <c r="L57" s="12" t="s">
        <v>35</v>
      </c>
      <c r="M57" s="7">
        <f t="shared" si="20"/>
        <v>0.05</v>
      </c>
      <c r="N57" s="7">
        <f t="shared" si="21"/>
        <v>0.05</v>
      </c>
      <c r="O57" s="7">
        <f t="shared" si="22"/>
        <v>10.572717187500002</v>
      </c>
      <c r="P57" s="7">
        <f t="shared" si="23"/>
        <v>0</v>
      </c>
      <c r="Q57" s="7">
        <f t="shared" si="24"/>
        <v>0.05</v>
      </c>
      <c r="R57" s="7">
        <f t="shared" si="25"/>
        <v>3.8980593750000008</v>
      </c>
      <c r="S57" s="7">
        <f t="shared" si="26"/>
        <v>-2.8176280572435708E-2</v>
      </c>
      <c r="T57" s="7">
        <f t="shared" si="27"/>
        <v>7.8176280572435711E-2</v>
      </c>
      <c r="U57" s="8">
        <f t="shared" si="28"/>
        <v>1.5635256114487142</v>
      </c>
      <c r="V57" s="8">
        <f t="shared" si="29"/>
        <v>1.5635256114487142</v>
      </c>
      <c r="W57" s="9">
        <f t="shared" si="30"/>
        <v>-2.7745422385136953</v>
      </c>
      <c r="X57" s="10">
        <f t="shared" si="31"/>
        <v>0</v>
      </c>
      <c r="Y57" s="10">
        <f t="shared" si="32"/>
        <v>2.7745422385136953</v>
      </c>
      <c r="Z57" s="10">
        <f t="shared" si="33"/>
        <v>-2.7878765673298882</v>
      </c>
      <c r="AA57" s="9" t="str">
        <f t="shared" si="34"/>
        <v/>
      </c>
      <c r="AB57" s="9">
        <f t="shared" si="35"/>
        <v>0.65647231930438554</v>
      </c>
      <c r="AC57" s="9">
        <f t="shared" si="36"/>
        <v>-0.18278358157268434</v>
      </c>
      <c r="AD57" s="7">
        <f t="shared" si="37"/>
        <v>3.9083969465648856E-2</v>
      </c>
      <c r="AE57" s="5">
        <v>25.390625</v>
      </c>
      <c r="AF57" s="5">
        <v>199.90234375</v>
      </c>
      <c r="AG57" s="9">
        <v>6.1826535666789084E-3</v>
      </c>
    </row>
    <row r="58" spans="2:33" ht="12.75" customHeight="1" x14ac:dyDescent="0.2">
      <c r="B58" s="1" t="s">
        <v>146</v>
      </c>
      <c r="C58" s="2" t="s">
        <v>147</v>
      </c>
      <c r="D58" s="2">
        <v>1.30144675495103E-3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19"/>
        <v>150</v>
      </c>
      <c r="J58" s="6">
        <v>0.15625</v>
      </c>
      <c r="K58" s="4">
        <v>25.5859375</v>
      </c>
      <c r="L58" s="12" t="s">
        <v>35</v>
      </c>
      <c r="M58" s="7">
        <f t="shared" si="20"/>
        <v>0.05</v>
      </c>
      <c r="N58" s="7">
        <f t="shared" si="21"/>
        <v>0.05</v>
      </c>
      <c r="O58" s="7">
        <f t="shared" si="22"/>
        <v>10.572717187500002</v>
      </c>
      <c r="P58" s="7">
        <f t="shared" si="23"/>
        <v>0</v>
      </c>
      <c r="Q58" s="7">
        <f t="shared" si="24"/>
        <v>0.05</v>
      </c>
      <c r="R58" s="7">
        <f t="shared" si="25"/>
        <v>3.8980593750000008</v>
      </c>
      <c r="S58" s="7">
        <f t="shared" si="26"/>
        <v>-2.8029971573917303E-2</v>
      </c>
      <c r="T58" s="7">
        <f t="shared" si="27"/>
        <v>7.8029971573917306E-2</v>
      </c>
      <c r="U58" s="8">
        <f t="shared" si="28"/>
        <v>1.560599431478346</v>
      </c>
      <c r="V58" s="8">
        <f t="shared" si="29"/>
        <v>1.560599431478346</v>
      </c>
      <c r="W58" s="9">
        <f t="shared" si="30"/>
        <v>-2.7838048771525137</v>
      </c>
      <c r="X58" s="10">
        <f t="shared" si="31"/>
        <v>0</v>
      </c>
      <c r="Y58" s="10">
        <f t="shared" si="32"/>
        <v>2.7838048771525137</v>
      </c>
      <c r="Z58" s="10">
        <f t="shared" si="33"/>
        <v>-2.7878765673298882</v>
      </c>
      <c r="AA58" s="9" t="str">
        <f t="shared" si="34"/>
        <v/>
      </c>
      <c r="AB58" s="9">
        <f t="shared" si="35"/>
        <v>0.66210196225408102</v>
      </c>
      <c r="AC58" s="9">
        <f t="shared" si="36"/>
        <v>-0.17907512500970099</v>
      </c>
      <c r="AD58" s="7">
        <f t="shared" si="37"/>
        <v>3.9083969465648856E-2</v>
      </c>
      <c r="AE58" s="5">
        <v>25.29296875</v>
      </c>
      <c r="AF58" s="5">
        <v>199.90234375</v>
      </c>
      <c r="AG58" s="9">
        <v>6.1826535666789084E-3</v>
      </c>
    </row>
    <row r="59" spans="2:33" ht="12.75" customHeight="1" x14ac:dyDescent="0.2">
      <c r="B59" s="1" t="s">
        <v>148</v>
      </c>
      <c r="C59" s="2" t="s">
        <v>149</v>
      </c>
      <c r="D59" s="2">
        <v>1.3250925912871026E-3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19"/>
        <v>150</v>
      </c>
      <c r="J59" s="6">
        <v>0.15625</v>
      </c>
      <c r="K59" s="4">
        <v>25.78125</v>
      </c>
      <c r="L59" s="12" t="s">
        <v>35</v>
      </c>
      <c r="M59" s="7">
        <f t="shared" si="20"/>
        <v>0.05</v>
      </c>
      <c r="N59" s="7">
        <f t="shared" si="21"/>
        <v>0.05</v>
      </c>
      <c r="O59" s="7">
        <f t="shared" si="22"/>
        <v>10.607756250000001</v>
      </c>
      <c r="P59" s="7">
        <f t="shared" si="23"/>
        <v>0</v>
      </c>
      <c r="Q59" s="7">
        <f t="shared" si="24"/>
        <v>0.05</v>
      </c>
      <c r="R59" s="7">
        <f t="shared" si="25"/>
        <v>3.9150125000000013</v>
      </c>
      <c r="S59" s="7">
        <f t="shared" si="26"/>
        <v>-2.8080878638151965E-2</v>
      </c>
      <c r="T59" s="7">
        <f t="shared" si="27"/>
        <v>7.8080878638151968E-2</v>
      </c>
      <c r="U59" s="8">
        <f t="shared" si="28"/>
        <v>1.5616175727630393</v>
      </c>
      <c r="V59" s="8">
        <f t="shared" si="29"/>
        <v>1.5616175727630393</v>
      </c>
      <c r="W59" s="9">
        <f t="shared" si="30"/>
        <v>-2.7805710656100242</v>
      </c>
      <c r="X59" s="10">
        <f t="shared" si="31"/>
        <v>0</v>
      </c>
      <c r="Y59" s="10">
        <f t="shared" si="32"/>
        <v>2.7805710656100242</v>
      </c>
      <c r="Z59" s="10">
        <f t="shared" si="33"/>
        <v>-2.7878765673298882</v>
      </c>
      <c r="AA59" s="9" t="str">
        <f t="shared" si="34"/>
        <v/>
      </c>
      <c r="AB59" s="9">
        <f t="shared" si="35"/>
        <v>0.66013391803968524</v>
      </c>
      <c r="AC59" s="9">
        <f t="shared" si="36"/>
        <v>-0.18036795238848846</v>
      </c>
      <c r="AD59" s="7">
        <f t="shared" si="37"/>
        <v>3.8787878787878788E-2</v>
      </c>
      <c r="AE59" s="5">
        <v>25.29296875</v>
      </c>
      <c r="AF59" s="5">
        <v>199.90234375</v>
      </c>
      <c r="AG59" s="9">
        <v>6.1826535666789084E-3</v>
      </c>
    </row>
    <row r="60" spans="2:33" ht="12.75" customHeight="1" x14ac:dyDescent="0.2">
      <c r="B60" s="1" t="s">
        <v>150</v>
      </c>
      <c r="C60" s="2" t="s">
        <v>151</v>
      </c>
      <c r="D60" s="2">
        <v>1.3429745376924984E-3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19"/>
        <v>150</v>
      </c>
      <c r="J60" s="6">
        <v>0.166015625</v>
      </c>
      <c r="K60" s="4">
        <v>25.5859375</v>
      </c>
      <c r="L60" s="12" t="s">
        <v>35</v>
      </c>
      <c r="M60" s="7">
        <f t="shared" si="20"/>
        <v>0.05</v>
      </c>
      <c r="N60" s="7">
        <f t="shared" si="21"/>
        <v>0.05</v>
      </c>
      <c r="O60" s="7">
        <f t="shared" si="22"/>
        <v>10.572717187500002</v>
      </c>
      <c r="P60" s="7">
        <f t="shared" si="23"/>
        <v>0</v>
      </c>
      <c r="Q60" s="7">
        <f t="shared" si="24"/>
        <v>0.05</v>
      </c>
      <c r="R60" s="7">
        <f t="shared" si="25"/>
        <v>3.8980593750000008</v>
      </c>
      <c r="S60" s="7">
        <f t="shared" si="26"/>
        <v>-2.7956817074658094E-2</v>
      </c>
      <c r="T60" s="7">
        <f t="shared" si="27"/>
        <v>7.7956817074658097E-2</v>
      </c>
      <c r="U60" s="8">
        <f t="shared" si="28"/>
        <v>1.5591363414931618</v>
      </c>
      <c r="V60" s="8">
        <f t="shared" si="29"/>
        <v>1.5591363414931618</v>
      </c>
      <c r="W60" s="9">
        <f t="shared" si="30"/>
        <v>-2.7884725527400365</v>
      </c>
      <c r="X60" s="10">
        <f t="shared" si="31"/>
        <v>0</v>
      </c>
      <c r="Y60" s="10">
        <f t="shared" si="32"/>
        <v>2.7884725527400365</v>
      </c>
      <c r="Z60" s="10">
        <f t="shared" si="33"/>
        <v>-2.7878765673298882</v>
      </c>
      <c r="AA60" s="9" t="str">
        <f t="shared" si="34"/>
        <v/>
      </c>
      <c r="AB60" s="9">
        <f t="shared" si="35"/>
        <v>0.66494754995259986</v>
      </c>
      <c r="AC60" s="9">
        <f t="shared" si="36"/>
        <v>-0.17721260983150439</v>
      </c>
      <c r="AD60" s="7">
        <f t="shared" si="37"/>
        <v>3.9083969465648856E-2</v>
      </c>
      <c r="AE60" s="5">
        <v>25.29296875</v>
      </c>
      <c r="AF60" s="5">
        <v>199.90234375</v>
      </c>
      <c r="AG60" s="9">
        <v>6.1826535666789084E-3</v>
      </c>
    </row>
    <row r="61" spans="2:33" ht="12.75" customHeight="1" x14ac:dyDescent="0.2">
      <c r="B61" s="1" t="s">
        <v>152</v>
      </c>
      <c r="C61" s="2" t="s">
        <v>153</v>
      </c>
      <c r="D61" s="2">
        <v>1.3668055544258095E-3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19"/>
        <v>150</v>
      </c>
      <c r="J61" s="6">
        <v>0.146484375</v>
      </c>
      <c r="K61" s="4">
        <v>25.5859375</v>
      </c>
      <c r="L61" s="12" t="s">
        <v>35</v>
      </c>
      <c r="M61" s="7">
        <f t="shared" si="20"/>
        <v>0.05</v>
      </c>
      <c r="N61" s="7">
        <f t="shared" si="21"/>
        <v>0.05</v>
      </c>
      <c r="O61" s="7">
        <f t="shared" si="22"/>
        <v>10.572717187500002</v>
      </c>
      <c r="P61" s="7">
        <f t="shared" si="23"/>
        <v>0</v>
      </c>
      <c r="Q61" s="7">
        <f t="shared" si="24"/>
        <v>0.05</v>
      </c>
      <c r="R61" s="7">
        <f t="shared" si="25"/>
        <v>3.8980593750000008</v>
      </c>
      <c r="S61" s="7">
        <f t="shared" si="26"/>
        <v>-2.8103126073176499E-2</v>
      </c>
      <c r="T61" s="7">
        <f t="shared" si="27"/>
        <v>7.8103126073176501E-2</v>
      </c>
      <c r="U61" s="8">
        <f t="shared" si="28"/>
        <v>1.56206252146353</v>
      </c>
      <c r="V61" s="8">
        <f t="shared" si="29"/>
        <v>1.56206252146353</v>
      </c>
      <c r="W61" s="9">
        <f t="shared" si="30"/>
        <v>-2.7791615021690892</v>
      </c>
      <c r="X61" s="10">
        <f t="shared" si="31"/>
        <v>0</v>
      </c>
      <c r="Y61" s="10">
        <f t="shared" si="32"/>
        <v>2.7791615021690892</v>
      </c>
      <c r="Z61" s="10">
        <f t="shared" si="33"/>
        <v>-2.7878765673298882</v>
      </c>
      <c r="AA61" s="9" t="str">
        <f t="shared" si="34"/>
        <v/>
      </c>
      <c r="AB61" s="9">
        <f t="shared" si="35"/>
        <v>0.65927695372928807</v>
      </c>
      <c r="AC61" s="9">
        <f t="shared" si="36"/>
        <v>-0.18093210557456829</v>
      </c>
      <c r="AD61" s="7">
        <f t="shared" si="37"/>
        <v>3.9083969465648856E-2</v>
      </c>
      <c r="AE61" s="5">
        <v>25.390625</v>
      </c>
      <c r="AF61" s="5">
        <v>199.90234375</v>
      </c>
      <c r="AG61" s="9">
        <v>8.1796346928670535E-3</v>
      </c>
    </row>
    <row r="62" spans="2:33" ht="12.75" customHeight="1" x14ac:dyDescent="0.2">
      <c r="B62" s="1" t="s">
        <v>154</v>
      </c>
      <c r="C62" s="2" t="s">
        <v>155</v>
      </c>
      <c r="D62" s="2">
        <v>1.3906365711591206E-3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19"/>
        <v>150</v>
      </c>
      <c r="J62" s="6">
        <v>0.17578125</v>
      </c>
      <c r="K62" s="4">
        <v>25.5859375</v>
      </c>
      <c r="L62" s="12" t="s">
        <v>35</v>
      </c>
      <c r="M62" s="7">
        <f t="shared" si="20"/>
        <v>0.05</v>
      </c>
      <c r="N62" s="7">
        <f t="shared" si="21"/>
        <v>0.05</v>
      </c>
      <c r="O62" s="7">
        <f t="shared" si="22"/>
        <v>10.572717187500002</v>
      </c>
      <c r="P62" s="7">
        <f t="shared" si="23"/>
        <v>0</v>
      </c>
      <c r="Q62" s="7">
        <f t="shared" si="24"/>
        <v>0.05</v>
      </c>
      <c r="R62" s="7">
        <f t="shared" si="25"/>
        <v>3.8980593750000008</v>
      </c>
      <c r="S62" s="7">
        <f t="shared" si="26"/>
        <v>-2.7883662575398885E-2</v>
      </c>
      <c r="T62" s="7">
        <f t="shared" si="27"/>
        <v>7.7883662575398888E-2</v>
      </c>
      <c r="U62" s="8">
        <f t="shared" si="28"/>
        <v>1.5576732515079776</v>
      </c>
      <c r="V62" s="8">
        <f t="shared" si="29"/>
        <v>1.5576732515079776</v>
      </c>
      <c r="W62" s="9">
        <f t="shared" si="30"/>
        <v>-2.7931647201940342</v>
      </c>
      <c r="X62" s="10">
        <f t="shared" si="31"/>
        <v>0</v>
      </c>
      <c r="Y62" s="10">
        <f t="shared" si="32"/>
        <v>2.7931647201940342</v>
      </c>
      <c r="Z62" s="10">
        <f t="shared" si="33"/>
        <v>-2.7878765673298882</v>
      </c>
      <c r="AA62" s="9" t="str">
        <f t="shared" si="34"/>
        <v/>
      </c>
      <c r="AB62" s="9">
        <f t="shared" si="35"/>
        <v>0.66781392452567767</v>
      </c>
      <c r="AC62" s="9">
        <f t="shared" si="36"/>
        <v>-0.17534452975361842</v>
      </c>
      <c r="AD62" s="7">
        <f t="shared" si="37"/>
        <v>3.9083969465648856E-2</v>
      </c>
      <c r="AE62" s="5">
        <v>25.390625</v>
      </c>
      <c r="AF62" s="5">
        <v>199.90234375</v>
      </c>
      <c r="AG62" s="9">
        <v>4.1856724404907633E-3</v>
      </c>
    </row>
    <row r="63" spans="2:33" ht="12.75" customHeight="1" x14ac:dyDescent="0.2">
      <c r="B63" s="1" t="s">
        <v>156</v>
      </c>
      <c r="C63" s="2" t="s">
        <v>157</v>
      </c>
      <c r="D63" s="2">
        <v>1.4144675951683894E-3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19"/>
        <v>150</v>
      </c>
      <c r="J63" s="6">
        <v>0.15625</v>
      </c>
      <c r="K63" s="4">
        <v>25.5859375</v>
      </c>
      <c r="L63" s="12" t="s">
        <v>35</v>
      </c>
      <c r="M63" s="7">
        <f t="shared" si="20"/>
        <v>0.05</v>
      </c>
      <c r="N63" s="7">
        <f t="shared" si="21"/>
        <v>0.05</v>
      </c>
      <c r="O63" s="7">
        <f t="shared" si="22"/>
        <v>10.572717187500002</v>
      </c>
      <c r="P63" s="7">
        <f t="shared" si="23"/>
        <v>0</v>
      </c>
      <c r="Q63" s="7">
        <f t="shared" si="24"/>
        <v>0.05</v>
      </c>
      <c r="R63" s="7">
        <f t="shared" si="25"/>
        <v>3.8980593750000008</v>
      </c>
      <c r="S63" s="7">
        <f t="shared" si="26"/>
        <v>-2.8029971573917303E-2</v>
      </c>
      <c r="T63" s="7">
        <f t="shared" si="27"/>
        <v>7.8029971573917306E-2</v>
      </c>
      <c r="U63" s="8">
        <f t="shared" si="28"/>
        <v>1.560599431478346</v>
      </c>
      <c r="V63" s="8">
        <f t="shared" si="29"/>
        <v>1.560599431478346</v>
      </c>
      <c r="W63" s="9">
        <f t="shared" si="30"/>
        <v>-2.7838048771525137</v>
      </c>
      <c r="X63" s="10">
        <f t="shared" si="31"/>
        <v>0</v>
      </c>
      <c r="Y63" s="10">
        <f t="shared" si="32"/>
        <v>2.7838048771525137</v>
      </c>
      <c r="Z63" s="10">
        <f t="shared" si="33"/>
        <v>-2.7878765673298882</v>
      </c>
      <c r="AA63" s="9" t="str">
        <f t="shared" si="34"/>
        <v/>
      </c>
      <c r="AB63" s="9">
        <f t="shared" si="35"/>
        <v>0.66210196225408102</v>
      </c>
      <c r="AC63" s="9">
        <f t="shared" si="36"/>
        <v>-0.17907512500970099</v>
      </c>
      <c r="AD63" s="7">
        <f t="shared" si="37"/>
        <v>3.9083969465648856E-2</v>
      </c>
      <c r="AE63" s="5">
        <v>25.390625</v>
      </c>
      <c r="AF63" s="5">
        <v>199.90234375</v>
      </c>
      <c r="AG63" s="9">
        <v>6.1826535666789084E-3</v>
      </c>
    </row>
    <row r="64" spans="2:33" ht="12.75" customHeight="1" x14ac:dyDescent="0.2">
      <c r="B64" s="1" t="s">
        <v>158</v>
      </c>
      <c r="C64" s="2" t="s">
        <v>159</v>
      </c>
      <c r="D64" s="2">
        <v>1.4382986119017005E-3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19"/>
        <v>150</v>
      </c>
      <c r="J64" s="6">
        <v>0.15625</v>
      </c>
      <c r="K64" s="4">
        <v>25.5859375</v>
      </c>
      <c r="L64" s="12" t="s">
        <v>35</v>
      </c>
      <c r="M64" s="7">
        <f t="shared" si="20"/>
        <v>0.05</v>
      </c>
      <c r="N64" s="7">
        <f t="shared" si="21"/>
        <v>0.05</v>
      </c>
      <c r="O64" s="7">
        <f t="shared" si="22"/>
        <v>10.572717187500002</v>
      </c>
      <c r="P64" s="7">
        <f t="shared" si="23"/>
        <v>0</v>
      </c>
      <c r="Q64" s="7">
        <f t="shared" si="24"/>
        <v>0.05</v>
      </c>
      <c r="R64" s="7">
        <f t="shared" si="25"/>
        <v>3.8980593750000008</v>
      </c>
      <c r="S64" s="7">
        <f t="shared" si="26"/>
        <v>-2.8029971573917303E-2</v>
      </c>
      <c r="T64" s="7">
        <f t="shared" si="27"/>
        <v>7.8029971573917306E-2</v>
      </c>
      <c r="U64" s="8">
        <f t="shared" si="28"/>
        <v>1.560599431478346</v>
      </c>
      <c r="V64" s="8">
        <f t="shared" si="29"/>
        <v>1.560599431478346</v>
      </c>
      <c r="W64" s="9">
        <f t="shared" si="30"/>
        <v>-2.7838048771525137</v>
      </c>
      <c r="X64" s="10">
        <f t="shared" si="31"/>
        <v>0</v>
      </c>
      <c r="Y64" s="10">
        <f t="shared" si="32"/>
        <v>2.7838048771525137</v>
      </c>
      <c r="Z64" s="10">
        <f t="shared" si="33"/>
        <v>-2.7878765673298882</v>
      </c>
      <c r="AA64" s="9" t="str">
        <f t="shared" si="34"/>
        <v/>
      </c>
      <c r="AB64" s="9">
        <f t="shared" si="35"/>
        <v>0.66210196225408102</v>
      </c>
      <c r="AC64" s="9">
        <f t="shared" si="36"/>
        <v>-0.17907512500970099</v>
      </c>
      <c r="AD64" s="7">
        <f t="shared" si="37"/>
        <v>3.9083969465648856E-2</v>
      </c>
      <c r="AE64" s="5">
        <v>25.29296875</v>
      </c>
      <c r="AF64" s="5">
        <v>199.90234375</v>
      </c>
      <c r="AG64" s="9">
        <v>6.1826535666789084E-3</v>
      </c>
    </row>
    <row r="65" spans="2:33" ht="12.75" customHeight="1" x14ac:dyDescent="0.2">
      <c r="B65" s="1" t="s">
        <v>160</v>
      </c>
      <c r="C65" s="2" t="s">
        <v>161</v>
      </c>
      <c r="D65" s="2">
        <v>1.4621412046835758E-3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19"/>
        <v>150</v>
      </c>
      <c r="J65" s="6">
        <v>0.146484375</v>
      </c>
      <c r="K65" s="4">
        <v>25.5859375</v>
      </c>
      <c r="L65" s="12" t="s">
        <v>35</v>
      </c>
      <c r="M65" s="7">
        <f t="shared" si="20"/>
        <v>0.05</v>
      </c>
      <c r="N65" s="7">
        <f t="shared" si="21"/>
        <v>0.05</v>
      </c>
      <c r="O65" s="7">
        <f t="shared" si="22"/>
        <v>10.572717187500002</v>
      </c>
      <c r="P65" s="7">
        <f t="shared" si="23"/>
        <v>0</v>
      </c>
      <c r="Q65" s="7">
        <f t="shared" si="24"/>
        <v>0.05</v>
      </c>
      <c r="R65" s="7">
        <f t="shared" si="25"/>
        <v>3.8980593750000008</v>
      </c>
      <c r="S65" s="7">
        <f t="shared" si="26"/>
        <v>-2.8103126073176499E-2</v>
      </c>
      <c r="T65" s="7">
        <f t="shared" si="27"/>
        <v>7.8103126073176501E-2</v>
      </c>
      <c r="U65" s="8">
        <f t="shared" si="28"/>
        <v>1.56206252146353</v>
      </c>
      <c r="V65" s="8">
        <f t="shared" si="29"/>
        <v>1.56206252146353</v>
      </c>
      <c r="W65" s="9">
        <f t="shared" si="30"/>
        <v>-2.7791615021690892</v>
      </c>
      <c r="X65" s="10">
        <f t="shared" si="31"/>
        <v>0</v>
      </c>
      <c r="Y65" s="10">
        <f t="shared" si="32"/>
        <v>2.7791615021690892</v>
      </c>
      <c r="Z65" s="10">
        <f t="shared" si="33"/>
        <v>-2.7878765673298882</v>
      </c>
      <c r="AA65" s="9" t="str">
        <f t="shared" si="34"/>
        <v/>
      </c>
      <c r="AB65" s="9">
        <f t="shared" si="35"/>
        <v>0.65927695372928807</v>
      </c>
      <c r="AC65" s="9">
        <f t="shared" si="36"/>
        <v>-0.18093210557456829</v>
      </c>
      <c r="AD65" s="7">
        <f t="shared" si="37"/>
        <v>3.9083969465648856E-2</v>
      </c>
      <c r="AE65" s="5">
        <v>25.29296875</v>
      </c>
      <c r="AF65" s="5">
        <v>199.90234375</v>
      </c>
      <c r="AG65" s="9">
        <v>6.1826535666789084E-3</v>
      </c>
    </row>
    <row r="66" spans="2:33" ht="12.75" customHeight="1" x14ac:dyDescent="0.2">
      <c r="B66" s="1" t="s">
        <v>162</v>
      </c>
      <c r="C66" s="2" t="s">
        <v>163</v>
      </c>
      <c r="D66" s="2">
        <v>1.4859722214168869E-3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38">IF(ISNUMBER(G66),IF(G66+H66=0,0,0.4*60*1000/(G66+H66)),"")</f>
        <v>150</v>
      </c>
      <c r="J66" s="6">
        <v>0.146484375</v>
      </c>
      <c r="K66" s="4">
        <v>25.5859375</v>
      </c>
      <c r="L66" s="12" t="s">
        <v>35</v>
      </c>
      <c r="M66" s="7">
        <f t="shared" ref="M66:M97" si="39">IF(ISNUMBER(G66),IF(G66+H66=0,0,(G66/(G66+H66))*E66),"")</f>
        <v>0.05</v>
      </c>
      <c r="N66" s="7">
        <f t="shared" ref="N66:N97" si="40">IF(ISNUMBER(H66),IF(G66+H66=0,0,(H66/(G66+H66))*E66),"")</f>
        <v>0.05</v>
      </c>
      <c r="O66" s="7">
        <f t="shared" ref="O66:O97" si="41">IF(ISNUMBER(M66),0.195*(1+0.0184*(K66-21))*M66*1000,"")</f>
        <v>10.572717187500002</v>
      </c>
      <c r="P66" s="7">
        <f t="shared" ref="P66:P97" si="42">IF(ISNUMBER(M66),IF(M66&gt;N66,M66-N66,0),"")</f>
        <v>0</v>
      </c>
      <c r="Q66" s="7">
        <f t="shared" ref="Q66:Q97" si="43">IF(ISNUMBER(M66),IF(M66&gt;N66,N66,M66),"")</f>
        <v>0.05</v>
      </c>
      <c r="R66" s="7">
        <f t="shared" ref="R66:R97" si="44">IF(ISNUMBER(M66),((0.195*(1+(0.0184*(K66-21)))*P66)+(0.07*(1+(0.0248*(K66-21)))*Q66))*1000,"")</f>
        <v>3.8980593750000008</v>
      </c>
      <c r="S66" s="7">
        <f t="shared" ref="S66:S97" si="45">IF(ISNUMBER(M66),IF(O66-R66=0,0,((P66-M66)*(O66-J66)/(O66-R66))+M66),"")</f>
        <v>-2.8103126073176499E-2</v>
      </c>
      <c r="T66" s="7">
        <f t="shared" ref="T66:T97" si="46">IF(ISNUMBER(R66),IF(O66-R66=0,0,Q66*(O66-J66)/(O66-R66)),"")</f>
        <v>7.8103126073176501E-2</v>
      </c>
      <c r="U66" s="8">
        <f t="shared" ref="U66:U97" si="47">IF(ISNUMBER(M66),IF(M66=0,0,((M66-S66)/M66)),"")</f>
        <v>1.56206252146353</v>
      </c>
      <c r="V66" s="8">
        <f t="shared" ref="V66:V97" si="48">IF(ISNUMBER(Q66),IF(Q66=0,0,T66/Q66),"")</f>
        <v>1.56206252146353</v>
      </c>
      <c r="W66" s="9">
        <f t="shared" ref="W66:W97" si="49">IF(ISNUMBER(U66),IF(U66=1,0,(U66/(1-U66))),"")</f>
        <v>-2.7791615021690892</v>
      </c>
      <c r="X66" s="10">
        <f t="shared" ref="X66:X97" si="50">IF(ROW(A66)=11,AVERAGE($X$2:$X$10),IF(ISNUMBER(I67),IF(I67-I66=0,0,(W67-W66)/(I67-I66)),""))</f>
        <v>0</v>
      </c>
      <c r="Y66" s="10">
        <f t="shared" ref="Y66:Y97" si="51">IF(ROW(A66)=11,IF(ISNUMBER(I$2),AVERAGE($Y$2:$Y$10),""),IF(ISNUMBER(I66),$X$11*I66-W66,""))</f>
        <v>2.7791615021690892</v>
      </c>
      <c r="Z66" s="10">
        <f t="shared" ref="Z66:Z97" si="52">IF(ISNUMBER(I66),$X$11*I66-$Y$11,"")</f>
        <v>-2.7878765673298882</v>
      </c>
      <c r="AA66" s="9" t="str">
        <f t="shared" ref="AA66:AA97" si="53">IF(AND(ISNUMBER(Z68),ROW(A66)=2),IF(M66=0,0,X$11/M66),"")</f>
        <v/>
      </c>
      <c r="AB66" s="9">
        <f t="shared" ref="AB66:AB97" si="54">IF(ISNUMBER(G66),IF(S66=0,0,((G66+H66)*(M66-S66))/(60000*0.4*(S66^2))),"")</f>
        <v>0.65927695372928807</v>
      </c>
      <c r="AC66" s="9">
        <f t="shared" ref="AC66:AC97" si="55">IF(ISNUMBER(AB66),IF(AB66&lt;=0,0,LOG(AB66)),"")</f>
        <v>-0.18093210557456829</v>
      </c>
      <c r="AD66" s="7">
        <f t="shared" ref="AD66:AD97" si="56">IF(ISNUMBER(K66),IF(K66=0,0,1/K66),"")</f>
        <v>3.9083969465648856E-2</v>
      </c>
      <c r="AE66" s="5">
        <v>25.390625</v>
      </c>
      <c r="AF66" s="5">
        <v>199.90234375</v>
      </c>
      <c r="AG66" s="9">
        <v>6.1826535666789084E-3</v>
      </c>
    </row>
    <row r="67" spans="2:33" ht="12.75" customHeight="1" x14ac:dyDescent="0.2">
      <c r="B67" s="1" t="s">
        <v>164</v>
      </c>
      <c r="C67" s="2" t="s">
        <v>165</v>
      </c>
      <c r="D67" s="2">
        <v>1.5096180577529594E-3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38"/>
        <v>150</v>
      </c>
      <c r="J67" s="6">
        <v>0.107421875</v>
      </c>
      <c r="K67" s="4">
        <v>25.5859375</v>
      </c>
      <c r="L67" s="12" t="s">
        <v>35</v>
      </c>
      <c r="M67" s="7">
        <f t="shared" si="39"/>
        <v>0.05</v>
      </c>
      <c r="N67" s="7">
        <f t="shared" si="40"/>
        <v>0.05</v>
      </c>
      <c r="O67" s="7">
        <f t="shared" si="41"/>
        <v>10.572717187500002</v>
      </c>
      <c r="P67" s="7">
        <f t="shared" si="42"/>
        <v>0</v>
      </c>
      <c r="Q67" s="7">
        <f t="shared" si="43"/>
        <v>0.05</v>
      </c>
      <c r="R67" s="7">
        <f t="shared" si="44"/>
        <v>3.8980593750000008</v>
      </c>
      <c r="S67" s="7">
        <f t="shared" si="45"/>
        <v>-2.8395744070213336E-2</v>
      </c>
      <c r="T67" s="7">
        <f t="shared" si="46"/>
        <v>7.8395744070213338E-2</v>
      </c>
      <c r="U67" s="8">
        <f t="shared" si="47"/>
        <v>1.5679148814042667</v>
      </c>
      <c r="V67" s="8">
        <f t="shared" si="48"/>
        <v>1.5679148814042667</v>
      </c>
      <c r="W67" s="9">
        <f t="shared" si="49"/>
        <v>-2.7608272520123593</v>
      </c>
      <c r="X67" s="10">
        <f t="shared" si="50"/>
        <v>0</v>
      </c>
      <c r="Y67" s="10">
        <f t="shared" si="51"/>
        <v>2.7608272520123593</v>
      </c>
      <c r="Z67" s="10">
        <f t="shared" si="52"/>
        <v>-2.7878765673298882</v>
      </c>
      <c r="AA67" s="9" t="str">
        <f t="shared" si="53"/>
        <v/>
      </c>
      <c r="AB67" s="9">
        <f t="shared" si="54"/>
        <v>0.64817864845890094</v>
      </c>
      <c r="AC67" s="9">
        <f t="shared" si="55"/>
        <v>-0.1883052790878347</v>
      </c>
      <c r="AD67" s="7">
        <f t="shared" si="56"/>
        <v>3.9083969465648856E-2</v>
      </c>
      <c r="AE67" s="5">
        <v>25.29296875</v>
      </c>
      <c r="AF67" s="5">
        <v>199.90234375</v>
      </c>
      <c r="AG67" s="9">
        <v>6.1826535666789084E-3</v>
      </c>
    </row>
    <row r="68" spans="2:33" ht="12.75" customHeight="1" x14ac:dyDescent="0.2">
      <c r="B68" s="1" t="s">
        <v>166</v>
      </c>
      <c r="C68" s="2" t="s">
        <v>167</v>
      </c>
      <c r="D68" s="2">
        <v>1.5330902751884423E-3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38"/>
        <v>150</v>
      </c>
      <c r="J68" s="6">
        <v>7.8125E-2</v>
      </c>
      <c r="K68" s="4">
        <v>25.5859375</v>
      </c>
      <c r="L68" s="12" t="s">
        <v>35</v>
      </c>
      <c r="M68" s="7">
        <f t="shared" si="39"/>
        <v>0.05</v>
      </c>
      <c r="N68" s="7">
        <f t="shared" si="40"/>
        <v>0.05</v>
      </c>
      <c r="O68" s="7">
        <f t="shared" si="41"/>
        <v>10.572717187500002</v>
      </c>
      <c r="P68" s="7">
        <f t="shared" si="42"/>
        <v>0</v>
      </c>
      <c r="Q68" s="7">
        <f t="shared" si="43"/>
        <v>0.05</v>
      </c>
      <c r="R68" s="7">
        <f t="shared" si="44"/>
        <v>3.8980593750000008</v>
      </c>
      <c r="S68" s="7">
        <f t="shared" si="45"/>
        <v>-2.8615207567990963E-2</v>
      </c>
      <c r="T68" s="7">
        <f t="shared" si="46"/>
        <v>7.8615207567990966E-2</v>
      </c>
      <c r="U68" s="8">
        <f t="shared" si="47"/>
        <v>1.5723041513598193</v>
      </c>
      <c r="V68" s="8">
        <f t="shared" si="48"/>
        <v>1.5723041513598193</v>
      </c>
      <c r="W68" s="9">
        <f t="shared" si="49"/>
        <v>-2.7473226388869572</v>
      </c>
      <c r="X68" s="10">
        <f t="shared" si="50"/>
        <v>0</v>
      </c>
      <c r="Y68" s="10">
        <f t="shared" si="51"/>
        <v>2.7473226388869572</v>
      </c>
      <c r="Z68" s="10">
        <f t="shared" si="52"/>
        <v>-2.7878765673298882</v>
      </c>
      <c r="AA68" s="9" t="str">
        <f t="shared" si="53"/>
        <v/>
      </c>
      <c r="AB68" s="9">
        <f t="shared" si="54"/>
        <v>0.64006120576717829</v>
      </c>
      <c r="AC68" s="9">
        <f t="shared" si="55"/>
        <v>-0.19377849467863195</v>
      </c>
      <c r="AD68" s="7">
        <f t="shared" si="56"/>
        <v>3.9083969465648856E-2</v>
      </c>
      <c r="AE68" s="5">
        <v>25.29296875</v>
      </c>
      <c r="AF68" s="5">
        <v>199.90234375</v>
      </c>
      <c r="AG68" s="9">
        <v>4.1856724404907633E-3</v>
      </c>
    </row>
    <row r="69" spans="2:33" ht="12.75" customHeight="1" x14ac:dyDescent="0.2">
      <c r="B69" s="1" t="s">
        <v>168</v>
      </c>
      <c r="C69" s="2" t="s">
        <v>169</v>
      </c>
      <c r="D69" s="2">
        <v>1.5565624998998828E-3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38"/>
        <v>150</v>
      </c>
      <c r="J69" s="6">
        <v>6.8359375E-2</v>
      </c>
      <c r="K69" s="4">
        <v>25.48828125</v>
      </c>
      <c r="L69" s="12" t="s">
        <v>35</v>
      </c>
      <c r="M69" s="7">
        <f t="shared" si="39"/>
        <v>0.05</v>
      </c>
      <c r="N69" s="7">
        <f t="shared" si="40"/>
        <v>0.05</v>
      </c>
      <c r="O69" s="7">
        <f t="shared" si="41"/>
        <v>10.555197656250002</v>
      </c>
      <c r="P69" s="7">
        <f t="shared" si="42"/>
        <v>0</v>
      </c>
      <c r="Q69" s="7">
        <f t="shared" si="43"/>
        <v>0.05</v>
      </c>
      <c r="R69" s="7">
        <f t="shared" si="44"/>
        <v>3.8895828125000005</v>
      </c>
      <c r="S69" s="7">
        <f t="shared" si="45"/>
        <v>-2.8663698151438807E-2</v>
      </c>
      <c r="T69" s="7">
        <f t="shared" si="46"/>
        <v>7.866369815143881E-2</v>
      </c>
      <c r="U69" s="8">
        <f t="shared" si="47"/>
        <v>1.5732739630287762</v>
      </c>
      <c r="V69" s="8">
        <f t="shared" si="48"/>
        <v>1.5732739630287762</v>
      </c>
      <c r="W69" s="9">
        <f t="shared" si="49"/>
        <v>-2.7443666806646925</v>
      </c>
      <c r="X69" s="10">
        <f t="shared" si="50"/>
        <v>0</v>
      </c>
      <c r="Y69" s="10">
        <f t="shared" si="51"/>
        <v>2.7443666806646925</v>
      </c>
      <c r="Z69" s="10">
        <f t="shared" si="52"/>
        <v>-2.7878765673298882</v>
      </c>
      <c r="AA69" s="9" t="str">
        <f t="shared" si="53"/>
        <v/>
      </c>
      <c r="AB69" s="9">
        <f t="shared" si="54"/>
        <v>0.63829090630371343</v>
      </c>
      <c r="AC69" s="9">
        <f t="shared" si="55"/>
        <v>-0.19498134289629573</v>
      </c>
      <c r="AD69" s="7">
        <f t="shared" si="56"/>
        <v>3.9233716475095784E-2</v>
      </c>
      <c r="AE69" s="5">
        <v>25.29296875</v>
      </c>
      <c r="AF69" s="5">
        <v>199.90234375</v>
      </c>
      <c r="AG69" s="9">
        <v>6.1826535666789084E-3</v>
      </c>
    </row>
    <row r="70" spans="2:33" ht="12.75" customHeight="1" x14ac:dyDescent="0.2">
      <c r="B70" s="1" t="s">
        <v>170</v>
      </c>
      <c r="C70" s="2" t="s">
        <v>171</v>
      </c>
      <c r="D70" s="2">
        <v>1.5742592586320825E-3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38"/>
        <v>150</v>
      </c>
      <c r="J70" s="6">
        <v>6.8359375E-2</v>
      </c>
      <c r="K70" s="4">
        <v>25.5859375</v>
      </c>
      <c r="L70" s="12" t="s">
        <v>35</v>
      </c>
      <c r="M70" s="7">
        <f t="shared" si="39"/>
        <v>0.05</v>
      </c>
      <c r="N70" s="7">
        <f t="shared" si="40"/>
        <v>0.05</v>
      </c>
      <c r="O70" s="7">
        <f t="shared" si="41"/>
        <v>10.572717187500002</v>
      </c>
      <c r="P70" s="7">
        <f t="shared" si="42"/>
        <v>0</v>
      </c>
      <c r="Q70" s="7">
        <f t="shared" si="43"/>
        <v>0.05</v>
      </c>
      <c r="R70" s="7">
        <f t="shared" si="44"/>
        <v>3.8980593750000008</v>
      </c>
      <c r="S70" s="7">
        <f t="shared" si="45"/>
        <v>-2.8688362067250173E-2</v>
      </c>
      <c r="T70" s="7">
        <f t="shared" si="46"/>
        <v>7.8688362067250175E-2</v>
      </c>
      <c r="U70" s="8">
        <f t="shared" si="47"/>
        <v>1.5737672413450035</v>
      </c>
      <c r="V70" s="8">
        <f t="shared" si="48"/>
        <v>1.5737672413450035</v>
      </c>
      <c r="W70" s="9">
        <f t="shared" si="49"/>
        <v>-2.7428670163459277</v>
      </c>
      <c r="X70" s="10">
        <f t="shared" si="50"/>
        <v>0</v>
      </c>
      <c r="Y70" s="10">
        <f t="shared" si="51"/>
        <v>2.7428670163459277</v>
      </c>
      <c r="Z70" s="10">
        <f t="shared" si="52"/>
        <v>-2.7878765673298882</v>
      </c>
      <c r="AA70" s="9" t="str">
        <f t="shared" si="53"/>
        <v/>
      </c>
      <c r="AB70" s="9">
        <f t="shared" si="54"/>
        <v>0.63739366040166456</v>
      </c>
      <c r="AC70" s="9">
        <f t="shared" si="55"/>
        <v>-0.19559226038890462</v>
      </c>
      <c r="AD70" s="7">
        <f t="shared" si="56"/>
        <v>3.9083969465648856E-2</v>
      </c>
      <c r="AE70" s="5">
        <v>25.29296875</v>
      </c>
      <c r="AF70" s="5">
        <v>199.90234375</v>
      </c>
      <c r="AG70" s="9">
        <v>6.1826535666789084E-3</v>
      </c>
    </row>
    <row r="71" spans="2:33" ht="12.75" customHeight="1" x14ac:dyDescent="0.2">
      <c r="B71" s="1" t="s">
        <v>172</v>
      </c>
      <c r="C71" s="2" t="s">
        <v>173</v>
      </c>
      <c r="D71" s="2">
        <v>1.597731483343523E-3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38"/>
        <v>150</v>
      </c>
      <c r="J71" s="6">
        <v>5.859375E-2</v>
      </c>
      <c r="K71" s="4">
        <v>25.5859375</v>
      </c>
      <c r="L71" s="12" t="s">
        <v>35</v>
      </c>
      <c r="M71" s="7">
        <f t="shared" si="39"/>
        <v>0.05</v>
      </c>
      <c r="N71" s="7">
        <f t="shared" si="40"/>
        <v>0.05</v>
      </c>
      <c r="O71" s="7">
        <f t="shared" si="41"/>
        <v>10.572717187500002</v>
      </c>
      <c r="P71" s="7">
        <f t="shared" si="42"/>
        <v>0</v>
      </c>
      <c r="Q71" s="7">
        <f t="shared" si="43"/>
        <v>0.05</v>
      </c>
      <c r="R71" s="7">
        <f t="shared" si="44"/>
        <v>3.8980593750000008</v>
      </c>
      <c r="S71" s="7">
        <f t="shared" si="45"/>
        <v>-2.8761516566509382E-2</v>
      </c>
      <c r="T71" s="7">
        <f t="shared" si="46"/>
        <v>7.8761516566509385E-2</v>
      </c>
      <c r="U71" s="8">
        <f t="shared" si="47"/>
        <v>1.5752303313301876</v>
      </c>
      <c r="V71" s="8">
        <f t="shared" si="48"/>
        <v>1.5752303313301876</v>
      </c>
      <c r="W71" s="9">
        <f t="shared" si="49"/>
        <v>-2.738434059427215</v>
      </c>
      <c r="X71" s="10">
        <f t="shared" si="50"/>
        <v>0</v>
      </c>
      <c r="Y71" s="10">
        <f t="shared" si="51"/>
        <v>2.738434059427215</v>
      </c>
      <c r="Z71" s="10">
        <f t="shared" si="52"/>
        <v>-2.7878765673298882</v>
      </c>
      <c r="AA71" s="9" t="str">
        <f t="shared" si="53"/>
        <v/>
      </c>
      <c r="AB71" s="9">
        <f t="shared" si="54"/>
        <v>0.63474493845384017</v>
      </c>
      <c r="AC71" s="9">
        <f t="shared" si="55"/>
        <v>-0.19740075356622358</v>
      </c>
      <c r="AD71" s="7">
        <f t="shared" si="56"/>
        <v>3.9083969465648856E-2</v>
      </c>
      <c r="AE71" s="5">
        <v>25.29296875</v>
      </c>
      <c r="AF71" s="5">
        <v>199.90234375</v>
      </c>
      <c r="AG71" s="9">
        <v>6.1826535666789084E-3</v>
      </c>
    </row>
    <row r="72" spans="2:33" ht="12.75" customHeight="1" x14ac:dyDescent="0.2">
      <c r="B72" s="1" t="s">
        <v>174</v>
      </c>
      <c r="C72" s="2" t="s">
        <v>175</v>
      </c>
      <c r="D72" s="2">
        <v>1.6212037007790059E-3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38"/>
        <v>150</v>
      </c>
      <c r="J72" s="6">
        <v>5.859375E-2</v>
      </c>
      <c r="K72" s="4">
        <v>26.171875</v>
      </c>
      <c r="L72" s="12" t="s">
        <v>35</v>
      </c>
      <c r="M72" s="7">
        <f t="shared" si="39"/>
        <v>0.05</v>
      </c>
      <c r="N72" s="7">
        <f t="shared" si="40"/>
        <v>0.05</v>
      </c>
      <c r="O72" s="7">
        <f t="shared" si="41"/>
        <v>10.677834375</v>
      </c>
      <c r="P72" s="7">
        <f t="shared" si="42"/>
        <v>0</v>
      </c>
      <c r="Q72" s="7">
        <f t="shared" si="43"/>
        <v>0.05</v>
      </c>
      <c r="R72" s="7">
        <f t="shared" si="44"/>
        <v>3.9489187500000007</v>
      </c>
      <c r="S72" s="7">
        <f t="shared" si="45"/>
        <v>-2.8907518066850491E-2</v>
      </c>
      <c r="T72" s="7">
        <f t="shared" si="46"/>
        <v>7.8907518066850493E-2</v>
      </c>
      <c r="U72" s="8">
        <f t="shared" si="47"/>
        <v>1.5781503613370098</v>
      </c>
      <c r="V72" s="8">
        <f t="shared" si="48"/>
        <v>1.5781503613370098</v>
      </c>
      <c r="W72" s="9">
        <f t="shared" si="49"/>
        <v>-2.7296538528272056</v>
      </c>
      <c r="X72" s="10">
        <f t="shared" si="50"/>
        <v>0</v>
      </c>
      <c r="Y72" s="10">
        <f t="shared" si="51"/>
        <v>2.7296538528272056</v>
      </c>
      <c r="Z72" s="10">
        <f t="shared" si="52"/>
        <v>-2.7878765673298882</v>
      </c>
      <c r="AA72" s="9" t="str">
        <f t="shared" si="53"/>
        <v/>
      </c>
      <c r="AB72" s="9">
        <f t="shared" si="54"/>
        <v>0.62951417379029362</v>
      </c>
      <c r="AC72" s="9">
        <f t="shared" si="55"/>
        <v>-0.20099448711352347</v>
      </c>
      <c r="AD72" s="7">
        <f t="shared" si="56"/>
        <v>3.8208955223880597E-2</v>
      </c>
      <c r="AE72" s="5">
        <v>25.29296875</v>
      </c>
      <c r="AF72" s="5">
        <v>199.90234375</v>
      </c>
      <c r="AG72" s="9">
        <v>6.1826535666789084E-3</v>
      </c>
    </row>
    <row r="73" spans="2:33" ht="12.75" customHeight="1" x14ac:dyDescent="0.2">
      <c r="B73" s="1" t="s">
        <v>176</v>
      </c>
      <c r="C73" s="2" t="s">
        <v>177</v>
      </c>
      <c r="D73" s="2">
        <v>1.6446759254904464E-3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38"/>
        <v>150</v>
      </c>
      <c r="J73" s="6">
        <v>5.859375E-2</v>
      </c>
      <c r="K73" s="4">
        <v>25.48828125</v>
      </c>
      <c r="L73" s="12" t="s">
        <v>35</v>
      </c>
      <c r="M73" s="7">
        <f t="shared" si="39"/>
        <v>0.05</v>
      </c>
      <c r="N73" s="7">
        <f t="shared" si="40"/>
        <v>0.05</v>
      </c>
      <c r="O73" s="7">
        <f t="shared" si="41"/>
        <v>10.555197656250002</v>
      </c>
      <c r="P73" s="7">
        <f t="shared" si="42"/>
        <v>0</v>
      </c>
      <c r="Q73" s="7">
        <f t="shared" si="43"/>
        <v>0.05</v>
      </c>
      <c r="R73" s="7">
        <f t="shared" si="44"/>
        <v>3.8895828125000005</v>
      </c>
      <c r="S73" s="7">
        <f t="shared" si="45"/>
        <v>-2.8736951896433965E-2</v>
      </c>
      <c r="T73" s="7">
        <f t="shared" si="46"/>
        <v>7.8736951896433968E-2</v>
      </c>
      <c r="U73" s="8">
        <f t="shared" si="47"/>
        <v>1.5747390379286792</v>
      </c>
      <c r="V73" s="8">
        <f t="shared" si="48"/>
        <v>1.5747390379286792</v>
      </c>
      <c r="W73" s="9">
        <f t="shared" si="49"/>
        <v>-2.7399200924369653</v>
      </c>
      <c r="X73" s="10">
        <f t="shared" si="50"/>
        <v>0</v>
      </c>
      <c r="Y73" s="10">
        <f t="shared" si="51"/>
        <v>2.7399200924369653</v>
      </c>
      <c r="Z73" s="10">
        <f t="shared" si="52"/>
        <v>-2.7878765673298882</v>
      </c>
      <c r="AA73" s="9" t="str">
        <f t="shared" si="53"/>
        <v/>
      </c>
      <c r="AB73" s="9">
        <f t="shared" si="54"/>
        <v>0.6356322694003762</v>
      </c>
      <c r="AC73" s="9">
        <f t="shared" si="55"/>
        <v>-0.19679406290145202</v>
      </c>
      <c r="AD73" s="7">
        <f t="shared" si="56"/>
        <v>3.9233716475095784E-2</v>
      </c>
      <c r="AE73" s="5">
        <v>25.29296875</v>
      </c>
      <c r="AF73" s="5">
        <v>199.90234375</v>
      </c>
      <c r="AG73" s="9">
        <v>6.1826535666789084E-3</v>
      </c>
    </row>
    <row r="74" spans="2:33" ht="12.75" customHeight="1" x14ac:dyDescent="0.2">
      <c r="B74" s="1" t="s">
        <v>178</v>
      </c>
      <c r="C74" s="2" t="s">
        <v>179</v>
      </c>
      <c r="D74" s="2">
        <v>1.6681481502018869E-3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38"/>
        <v>150</v>
      </c>
      <c r="J74" s="6">
        <v>5.859375E-2</v>
      </c>
      <c r="K74" s="4">
        <v>25.5859375</v>
      </c>
      <c r="L74" s="12" t="s">
        <v>35</v>
      </c>
      <c r="M74" s="7">
        <f t="shared" si="39"/>
        <v>0.05</v>
      </c>
      <c r="N74" s="7">
        <f t="shared" si="40"/>
        <v>0.05</v>
      </c>
      <c r="O74" s="7">
        <f t="shared" si="41"/>
        <v>10.572717187500002</v>
      </c>
      <c r="P74" s="7">
        <f t="shared" si="42"/>
        <v>0</v>
      </c>
      <c r="Q74" s="7">
        <f t="shared" si="43"/>
        <v>0.05</v>
      </c>
      <c r="R74" s="7">
        <f t="shared" si="44"/>
        <v>3.8980593750000008</v>
      </c>
      <c r="S74" s="7">
        <f t="shared" si="45"/>
        <v>-2.8761516566509382E-2</v>
      </c>
      <c r="T74" s="7">
        <f t="shared" si="46"/>
        <v>7.8761516566509385E-2</v>
      </c>
      <c r="U74" s="8">
        <f t="shared" si="47"/>
        <v>1.5752303313301876</v>
      </c>
      <c r="V74" s="8">
        <f t="shared" si="48"/>
        <v>1.5752303313301876</v>
      </c>
      <c r="W74" s="9">
        <f t="shared" si="49"/>
        <v>-2.738434059427215</v>
      </c>
      <c r="X74" s="10">
        <f t="shared" si="50"/>
        <v>0</v>
      </c>
      <c r="Y74" s="10">
        <f t="shared" si="51"/>
        <v>2.738434059427215</v>
      </c>
      <c r="Z74" s="10">
        <f t="shared" si="52"/>
        <v>-2.7878765673298882</v>
      </c>
      <c r="AA74" s="9" t="str">
        <f t="shared" si="53"/>
        <v/>
      </c>
      <c r="AB74" s="9">
        <f t="shared" si="54"/>
        <v>0.63474493845384017</v>
      </c>
      <c r="AC74" s="9">
        <f t="shared" si="55"/>
        <v>-0.19740075356622358</v>
      </c>
      <c r="AD74" s="7">
        <f t="shared" si="56"/>
        <v>3.9083969465648856E-2</v>
      </c>
      <c r="AE74" s="5">
        <v>25.390625</v>
      </c>
      <c r="AF74" s="5">
        <v>199.90234375</v>
      </c>
      <c r="AG74" s="9">
        <v>6.1826535666789084E-3</v>
      </c>
    </row>
    <row r="75" spans="2:33" ht="12.75" customHeight="1" x14ac:dyDescent="0.2">
      <c r="B75" s="1" t="s">
        <v>180</v>
      </c>
      <c r="C75" s="2" t="s">
        <v>181</v>
      </c>
      <c r="D75" s="2">
        <v>1.691805555310566E-3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38"/>
        <v>150</v>
      </c>
      <c r="J75" s="6">
        <v>6.8359375E-2</v>
      </c>
      <c r="K75" s="4">
        <v>25.5859375</v>
      </c>
      <c r="L75" s="12" t="s">
        <v>35</v>
      </c>
      <c r="M75" s="7">
        <f t="shared" si="39"/>
        <v>0.05</v>
      </c>
      <c r="N75" s="7">
        <f t="shared" si="40"/>
        <v>0.05</v>
      </c>
      <c r="O75" s="7">
        <f t="shared" si="41"/>
        <v>10.572717187500002</v>
      </c>
      <c r="P75" s="7">
        <f t="shared" si="42"/>
        <v>0</v>
      </c>
      <c r="Q75" s="7">
        <f t="shared" si="43"/>
        <v>0.05</v>
      </c>
      <c r="R75" s="7">
        <f t="shared" si="44"/>
        <v>3.8980593750000008</v>
      </c>
      <c r="S75" s="7">
        <f t="shared" si="45"/>
        <v>-2.8688362067250173E-2</v>
      </c>
      <c r="T75" s="7">
        <f t="shared" si="46"/>
        <v>7.8688362067250175E-2</v>
      </c>
      <c r="U75" s="8">
        <f t="shared" si="47"/>
        <v>1.5737672413450035</v>
      </c>
      <c r="V75" s="8">
        <f t="shared" si="48"/>
        <v>1.5737672413450035</v>
      </c>
      <c r="W75" s="9">
        <f t="shared" si="49"/>
        <v>-2.7428670163459277</v>
      </c>
      <c r="X75" s="10">
        <f t="shared" si="50"/>
        <v>0</v>
      </c>
      <c r="Y75" s="10">
        <f t="shared" si="51"/>
        <v>2.7428670163459277</v>
      </c>
      <c r="Z75" s="10">
        <f t="shared" si="52"/>
        <v>-2.7878765673298882</v>
      </c>
      <c r="AA75" s="9" t="str">
        <f t="shared" si="53"/>
        <v/>
      </c>
      <c r="AB75" s="9">
        <f t="shared" si="54"/>
        <v>0.63739366040166456</v>
      </c>
      <c r="AC75" s="9">
        <f t="shared" si="55"/>
        <v>-0.19559226038890462</v>
      </c>
      <c r="AD75" s="7">
        <f t="shared" si="56"/>
        <v>3.9083969465648856E-2</v>
      </c>
      <c r="AE75" s="5">
        <v>25.29296875</v>
      </c>
      <c r="AF75" s="5">
        <v>199.90234375</v>
      </c>
      <c r="AG75" s="9">
        <v>6.1826535666789084E-3</v>
      </c>
    </row>
    <row r="76" spans="2:33" ht="12.75" customHeight="1" x14ac:dyDescent="0.2">
      <c r="B76" s="1" t="s">
        <v>182</v>
      </c>
      <c r="C76" s="2" t="s">
        <v>183</v>
      </c>
      <c r="D76" s="2">
        <v>1.7156365720438771E-3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38"/>
        <v>150</v>
      </c>
      <c r="J76" s="6">
        <v>6.8359375E-2</v>
      </c>
      <c r="K76" s="4">
        <v>25.5859375</v>
      </c>
      <c r="L76" s="12" t="s">
        <v>35</v>
      </c>
      <c r="M76" s="7">
        <f t="shared" si="39"/>
        <v>0.05</v>
      </c>
      <c r="N76" s="7">
        <f t="shared" si="40"/>
        <v>0.05</v>
      </c>
      <c r="O76" s="7">
        <f t="shared" si="41"/>
        <v>10.572717187500002</v>
      </c>
      <c r="P76" s="7">
        <f t="shared" si="42"/>
        <v>0</v>
      </c>
      <c r="Q76" s="7">
        <f t="shared" si="43"/>
        <v>0.05</v>
      </c>
      <c r="R76" s="7">
        <f t="shared" si="44"/>
        <v>3.8980593750000008</v>
      </c>
      <c r="S76" s="7">
        <f t="shared" si="45"/>
        <v>-2.8688362067250173E-2</v>
      </c>
      <c r="T76" s="7">
        <f t="shared" si="46"/>
        <v>7.8688362067250175E-2</v>
      </c>
      <c r="U76" s="8">
        <f t="shared" si="47"/>
        <v>1.5737672413450035</v>
      </c>
      <c r="V76" s="8">
        <f t="shared" si="48"/>
        <v>1.5737672413450035</v>
      </c>
      <c r="W76" s="9">
        <f t="shared" si="49"/>
        <v>-2.7428670163459277</v>
      </c>
      <c r="X76" s="10">
        <f t="shared" si="50"/>
        <v>0</v>
      </c>
      <c r="Y76" s="10">
        <f t="shared" si="51"/>
        <v>2.7428670163459277</v>
      </c>
      <c r="Z76" s="10">
        <f t="shared" si="52"/>
        <v>-2.7878765673298882</v>
      </c>
      <c r="AA76" s="9" t="str">
        <f t="shared" si="53"/>
        <v/>
      </c>
      <c r="AB76" s="9">
        <f t="shared" si="54"/>
        <v>0.63739366040166456</v>
      </c>
      <c r="AC76" s="9">
        <f t="shared" si="55"/>
        <v>-0.19559226038890462</v>
      </c>
      <c r="AD76" s="7">
        <f t="shared" si="56"/>
        <v>3.9083969465648856E-2</v>
      </c>
      <c r="AE76" s="5">
        <v>25.29296875</v>
      </c>
      <c r="AF76" s="5">
        <v>199.90234375</v>
      </c>
      <c r="AG76" s="9">
        <v>6.1826535666789084E-3</v>
      </c>
    </row>
    <row r="77" spans="2:33" ht="12.75" customHeight="1" x14ac:dyDescent="0.2">
      <c r="B77" s="1" t="s">
        <v>184</v>
      </c>
      <c r="C77" s="2" t="s">
        <v>185</v>
      </c>
      <c r="D77" s="2">
        <v>1.7394675887771882E-3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38"/>
        <v>150</v>
      </c>
      <c r="J77" s="6">
        <v>5.859375E-2</v>
      </c>
      <c r="K77" s="4">
        <v>25.5859375</v>
      </c>
      <c r="L77" s="12" t="s">
        <v>35</v>
      </c>
      <c r="M77" s="7">
        <f t="shared" si="39"/>
        <v>0.05</v>
      </c>
      <c r="N77" s="7">
        <f t="shared" si="40"/>
        <v>0.05</v>
      </c>
      <c r="O77" s="7">
        <f t="shared" si="41"/>
        <v>10.572717187500002</v>
      </c>
      <c r="P77" s="7">
        <f t="shared" si="42"/>
        <v>0</v>
      </c>
      <c r="Q77" s="7">
        <f t="shared" si="43"/>
        <v>0.05</v>
      </c>
      <c r="R77" s="7">
        <f t="shared" si="44"/>
        <v>3.8980593750000008</v>
      </c>
      <c r="S77" s="7">
        <f t="shared" si="45"/>
        <v>-2.8761516566509382E-2</v>
      </c>
      <c r="T77" s="7">
        <f t="shared" si="46"/>
        <v>7.8761516566509385E-2</v>
      </c>
      <c r="U77" s="8">
        <f t="shared" si="47"/>
        <v>1.5752303313301876</v>
      </c>
      <c r="V77" s="8">
        <f t="shared" si="48"/>
        <v>1.5752303313301876</v>
      </c>
      <c r="W77" s="9">
        <f t="shared" si="49"/>
        <v>-2.738434059427215</v>
      </c>
      <c r="X77" s="10">
        <f t="shared" si="50"/>
        <v>0</v>
      </c>
      <c r="Y77" s="10">
        <f t="shared" si="51"/>
        <v>2.738434059427215</v>
      </c>
      <c r="Z77" s="10">
        <f t="shared" si="52"/>
        <v>-2.7878765673298882</v>
      </c>
      <c r="AA77" s="9" t="str">
        <f t="shared" si="53"/>
        <v/>
      </c>
      <c r="AB77" s="9">
        <f t="shared" si="54"/>
        <v>0.63474493845384017</v>
      </c>
      <c r="AC77" s="9">
        <f t="shared" si="55"/>
        <v>-0.19740075356622358</v>
      </c>
      <c r="AD77" s="7">
        <f t="shared" si="56"/>
        <v>3.9083969465648856E-2</v>
      </c>
      <c r="AE77" s="5">
        <v>25.29296875</v>
      </c>
      <c r="AF77" s="5">
        <v>199.90234375</v>
      </c>
      <c r="AG77" s="9">
        <v>6.1826535666789084E-3</v>
      </c>
    </row>
    <row r="78" spans="2:33" ht="12.75" customHeight="1" x14ac:dyDescent="0.2">
      <c r="B78" s="1" t="s">
        <v>186</v>
      </c>
      <c r="C78" s="2" t="s">
        <v>187</v>
      </c>
      <c r="D78" s="2">
        <v>1.7632986127864569E-3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38"/>
        <v>150</v>
      </c>
      <c r="J78" s="6">
        <v>5.859375E-2</v>
      </c>
      <c r="K78" s="4">
        <v>25.48828125</v>
      </c>
      <c r="L78" s="12" t="s">
        <v>35</v>
      </c>
      <c r="M78" s="7">
        <f t="shared" si="39"/>
        <v>0.05</v>
      </c>
      <c r="N78" s="7">
        <f t="shared" si="40"/>
        <v>0.05</v>
      </c>
      <c r="O78" s="7">
        <f t="shared" si="41"/>
        <v>10.555197656250002</v>
      </c>
      <c r="P78" s="7">
        <f t="shared" si="42"/>
        <v>0</v>
      </c>
      <c r="Q78" s="7">
        <f t="shared" si="43"/>
        <v>0.05</v>
      </c>
      <c r="R78" s="7">
        <f t="shared" si="44"/>
        <v>3.8895828125000005</v>
      </c>
      <c r="S78" s="7">
        <f t="shared" si="45"/>
        <v>-2.8736951896433965E-2</v>
      </c>
      <c r="T78" s="7">
        <f t="shared" si="46"/>
        <v>7.8736951896433968E-2</v>
      </c>
      <c r="U78" s="8">
        <f t="shared" si="47"/>
        <v>1.5747390379286792</v>
      </c>
      <c r="V78" s="8">
        <f t="shared" si="48"/>
        <v>1.5747390379286792</v>
      </c>
      <c r="W78" s="9">
        <f t="shared" si="49"/>
        <v>-2.7399200924369653</v>
      </c>
      <c r="X78" s="10">
        <f t="shared" si="50"/>
        <v>0</v>
      </c>
      <c r="Y78" s="10">
        <f t="shared" si="51"/>
        <v>2.7399200924369653</v>
      </c>
      <c r="Z78" s="10">
        <f t="shared" si="52"/>
        <v>-2.7878765673298882</v>
      </c>
      <c r="AA78" s="9" t="str">
        <f t="shared" si="53"/>
        <v/>
      </c>
      <c r="AB78" s="9">
        <f t="shared" si="54"/>
        <v>0.6356322694003762</v>
      </c>
      <c r="AC78" s="9">
        <f t="shared" si="55"/>
        <v>-0.19679406290145202</v>
      </c>
      <c r="AD78" s="7">
        <f t="shared" si="56"/>
        <v>3.9233716475095784E-2</v>
      </c>
      <c r="AE78" s="5">
        <v>25.29296875</v>
      </c>
      <c r="AF78" s="5">
        <v>199.90234375</v>
      </c>
      <c r="AG78" s="9">
        <v>6.1826535666789084E-3</v>
      </c>
    </row>
    <row r="79" spans="2:33" ht="12.75" customHeight="1" x14ac:dyDescent="0.2">
      <c r="B79" s="1" t="s">
        <v>188</v>
      </c>
      <c r="C79" s="2" t="s">
        <v>189</v>
      </c>
      <c r="D79" s="2">
        <v>1.7871412055683322E-3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38"/>
        <v>150</v>
      </c>
      <c r="J79" s="6">
        <v>5.859375E-2</v>
      </c>
      <c r="K79" s="4">
        <v>25.48828125</v>
      </c>
      <c r="L79" s="12" t="s">
        <v>35</v>
      </c>
      <c r="M79" s="7">
        <f t="shared" si="39"/>
        <v>0.05</v>
      </c>
      <c r="N79" s="7">
        <f t="shared" si="40"/>
        <v>0.05</v>
      </c>
      <c r="O79" s="7">
        <f t="shared" si="41"/>
        <v>10.555197656250002</v>
      </c>
      <c r="P79" s="7">
        <f t="shared" si="42"/>
        <v>0</v>
      </c>
      <c r="Q79" s="7">
        <f t="shared" si="43"/>
        <v>0.05</v>
      </c>
      <c r="R79" s="7">
        <f t="shared" si="44"/>
        <v>3.8895828125000005</v>
      </c>
      <c r="S79" s="7">
        <f t="shared" si="45"/>
        <v>-2.8736951896433965E-2</v>
      </c>
      <c r="T79" s="7">
        <f t="shared" si="46"/>
        <v>7.8736951896433968E-2</v>
      </c>
      <c r="U79" s="8">
        <f t="shared" si="47"/>
        <v>1.5747390379286792</v>
      </c>
      <c r="V79" s="8">
        <f t="shared" si="48"/>
        <v>1.5747390379286792</v>
      </c>
      <c r="W79" s="9">
        <f t="shared" si="49"/>
        <v>-2.7399200924369653</v>
      </c>
      <c r="X79" s="10">
        <f t="shared" si="50"/>
        <v>0</v>
      </c>
      <c r="Y79" s="10">
        <f t="shared" si="51"/>
        <v>2.7399200924369653</v>
      </c>
      <c r="Z79" s="10">
        <f t="shared" si="52"/>
        <v>-2.7878765673298882</v>
      </c>
      <c r="AA79" s="9" t="str">
        <f t="shared" si="53"/>
        <v/>
      </c>
      <c r="AB79" s="9">
        <f t="shared" si="54"/>
        <v>0.6356322694003762</v>
      </c>
      <c r="AC79" s="9">
        <f t="shared" si="55"/>
        <v>-0.19679406290145202</v>
      </c>
      <c r="AD79" s="7">
        <f t="shared" si="56"/>
        <v>3.9233716475095784E-2</v>
      </c>
      <c r="AE79" s="5">
        <v>25.29296875</v>
      </c>
      <c r="AF79" s="5">
        <v>199.90234375</v>
      </c>
      <c r="AG79" s="9">
        <v>6.1826535666789084E-3</v>
      </c>
    </row>
    <row r="80" spans="2:33" ht="12.75" customHeight="1" x14ac:dyDescent="0.2">
      <c r="B80" s="1" t="s">
        <v>190</v>
      </c>
      <c r="C80" s="2" t="s">
        <v>191</v>
      </c>
      <c r="D80" s="2">
        <v>1.8109722223016433E-3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38"/>
        <v>150</v>
      </c>
      <c r="J80" s="6">
        <v>5.859375E-2</v>
      </c>
      <c r="K80" s="4">
        <v>25.5859375</v>
      </c>
      <c r="L80" s="12" t="s">
        <v>35</v>
      </c>
      <c r="M80" s="7">
        <f t="shared" si="39"/>
        <v>0.05</v>
      </c>
      <c r="N80" s="7">
        <f t="shared" si="40"/>
        <v>0.05</v>
      </c>
      <c r="O80" s="7">
        <f t="shared" si="41"/>
        <v>10.572717187500002</v>
      </c>
      <c r="P80" s="7">
        <f t="shared" si="42"/>
        <v>0</v>
      </c>
      <c r="Q80" s="7">
        <f t="shared" si="43"/>
        <v>0.05</v>
      </c>
      <c r="R80" s="7">
        <f t="shared" si="44"/>
        <v>3.8980593750000008</v>
      </c>
      <c r="S80" s="7">
        <f t="shared" si="45"/>
        <v>-2.8761516566509382E-2</v>
      </c>
      <c r="T80" s="7">
        <f t="shared" si="46"/>
        <v>7.8761516566509385E-2</v>
      </c>
      <c r="U80" s="8">
        <f t="shared" si="47"/>
        <v>1.5752303313301876</v>
      </c>
      <c r="V80" s="8">
        <f t="shared" si="48"/>
        <v>1.5752303313301876</v>
      </c>
      <c r="W80" s="9">
        <f t="shared" si="49"/>
        <v>-2.738434059427215</v>
      </c>
      <c r="X80" s="10">
        <f t="shared" si="50"/>
        <v>0</v>
      </c>
      <c r="Y80" s="10">
        <f t="shared" si="51"/>
        <v>2.738434059427215</v>
      </c>
      <c r="Z80" s="10">
        <f t="shared" si="52"/>
        <v>-2.7878765673298882</v>
      </c>
      <c r="AA80" s="9" t="str">
        <f t="shared" si="53"/>
        <v/>
      </c>
      <c r="AB80" s="9">
        <f t="shared" si="54"/>
        <v>0.63474493845384017</v>
      </c>
      <c r="AC80" s="9">
        <f t="shared" si="55"/>
        <v>-0.19740075356622358</v>
      </c>
      <c r="AD80" s="7">
        <f t="shared" si="56"/>
        <v>3.9083969465648856E-2</v>
      </c>
      <c r="AE80" s="5">
        <v>25.78125</v>
      </c>
      <c r="AF80" s="5">
        <v>199.90234375</v>
      </c>
      <c r="AG80" s="9">
        <v>6.1826535666789084E-3</v>
      </c>
    </row>
    <row r="81" spans="2:33" ht="12.75" customHeight="1" x14ac:dyDescent="0.2">
      <c r="B81" s="1" t="s">
        <v>192</v>
      </c>
      <c r="C81" s="2" t="s">
        <v>193</v>
      </c>
      <c r="D81" s="2">
        <v>1.828842592658475E-3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38"/>
        <v>150</v>
      </c>
      <c r="J81" s="6">
        <v>5.859375E-2</v>
      </c>
      <c r="K81" s="4">
        <v>25.5859375</v>
      </c>
      <c r="L81" s="12" t="s">
        <v>35</v>
      </c>
      <c r="M81" s="7">
        <f t="shared" si="39"/>
        <v>0.05</v>
      </c>
      <c r="N81" s="7">
        <f t="shared" si="40"/>
        <v>0.05</v>
      </c>
      <c r="O81" s="7">
        <f t="shared" si="41"/>
        <v>10.572717187500002</v>
      </c>
      <c r="P81" s="7">
        <f t="shared" si="42"/>
        <v>0</v>
      </c>
      <c r="Q81" s="7">
        <f t="shared" si="43"/>
        <v>0.05</v>
      </c>
      <c r="R81" s="7">
        <f t="shared" si="44"/>
        <v>3.8980593750000008</v>
      </c>
      <c r="S81" s="7">
        <f t="shared" si="45"/>
        <v>-2.8761516566509382E-2</v>
      </c>
      <c r="T81" s="7">
        <f t="shared" si="46"/>
        <v>7.8761516566509385E-2</v>
      </c>
      <c r="U81" s="8">
        <f t="shared" si="47"/>
        <v>1.5752303313301876</v>
      </c>
      <c r="V81" s="8">
        <f t="shared" si="48"/>
        <v>1.5752303313301876</v>
      </c>
      <c r="W81" s="9">
        <f t="shared" si="49"/>
        <v>-2.738434059427215</v>
      </c>
      <c r="X81" s="10">
        <f t="shared" si="50"/>
        <v>0</v>
      </c>
      <c r="Y81" s="10">
        <f t="shared" si="51"/>
        <v>2.738434059427215</v>
      </c>
      <c r="Z81" s="10">
        <f t="shared" si="52"/>
        <v>-2.7878765673298882</v>
      </c>
      <c r="AA81" s="9" t="str">
        <f t="shared" si="53"/>
        <v/>
      </c>
      <c r="AB81" s="9">
        <f t="shared" si="54"/>
        <v>0.63474493845384017</v>
      </c>
      <c r="AC81" s="9">
        <f t="shared" si="55"/>
        <v>-0.19740075356622358</v>
      </c>
      <c r="AD81" s="7">
        <f t="shared" si="56"/>
        <v>3.9083969465648856E-2</v>
      </c>
      <c r="AE81" s="5">
        <v>25.29296875</v>
      </c>
      <c r="AF81" s="5">
        <v>199.90234375</v>
      </c>
      <c r="AG81" s="9">
        <v>6.1826535666789084E-3</v>
      </c>
    </row>
    <row r="82" spans="2:33" ht="12.75" customHeight="1" x14ac:dyDescent="0.2">
      <c r="B82" s="1" t="s">
        <v>194</v>
      </c>
      <c r="C82" s="2" t="s">
        <v>195</v>
      </c>
      <c r="D82" s="2">
        <v>1.8526736093917862E-3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38"/>
        <v>150</v>
      </c>
      <c r="J82" s="6">
        <v>5.859375E-2</v>
      </c>
      <c r="K82" s="4">
        <v>25.5859375</v>
      </c>
      <c r="L82" s="12" t="s">
        <v>35</v>
      </c>
      <c r="M82" s="7">
        <f t="shared" si="39"/>
        <v>0.05</v>
      </c>
      <c r="N82" s="7">
        <f t="shared" si="40"/>
        <v>0.05</v>
      </c>
      <c r="O82" s="7">
        <f t="shared" si="41"/>
        <v>10.572717187500002</v>
      </c>
      <c r="P82" s="7">
        <f t="shared" si="42"/>
        <v>0</v>
      </c>
      <c r="Q82" s="7">
        <f t="shared" si="43"/>
        <v>0.05</v>
      </c>
      <c r="R82" s="7">
        <f t="shared" si="44"/>
        <v>3.8980593750000008</v>
      </c>
      <c r="S82" s="7">
        <f t="shared" si="45"/>
        <v>-2.8761516566509382E-2</v>
      </c>
      <c r="T82" s="7">
        <f t="shared" si="46"/>
        <v>7.8761516566509385E-2</v>
      </c>
      <c r="U82" s="8">
        <f t="shared" si="47"/>
        <v>1.5752303313301876</v>
      </c>
      <c r="V82" s="8">
        <f t="shared" si="48"/>
        <v>1.5752303313301876</v>
      </c>
      <c r="W82" s="9">
        <f t="shared" si="49"/>
        <v>-2.738434059427215</v>
      </c>
      <c r="X82" s="10">
        <f t="shared" si="50"/>
        <v>0</v>
      </c>
      <c r="Y82" s="10">
        <f t="shared" si="51"/>
        <v>2.738434059427215</v>
      </c>
      <c r="Z82" s="10">
        <f t="shared" si="52"/>
        <v>-2.7878765673298882</v>
      </c>
      <c r="AA82" s="9" t="str">
        <f t="shared" si="53"/>
        <v/>
      </c>
      <c r="AB82" s="9">
        <f t="shared" si="54"/>
        <v>0.63474493845384017</v>
      </c>
      <c r="AC82" s="9">
        <f t="shared" si="55"/>
        <v>-0.19740075356622358</v>
      </c>
      <c r="AD82" s="7">
        <f t="shared" si="56"/>
        <v>3.9083969465648856E-2</v>
      </c>
      <c r="AE82" s="5">
        <v>25.29296875</v>
      </c>
      <c r="AF82" s="5">
        <v>199.90234375</v>
      </c>
      <c r="AG82" s="9">
        <v>6.1826535666789084E-3</v>
      </c>
    </row>
    <row r="83" spans="2:33" ht="12.75" customHeight="1" x14ac:dyDescent="0.2">
      <c r="B83" s="1" t="s">
        <v>196</v>
      </c>
      <c r="C83" s="2" t="s">
        <v>197</v>
      </c>
      <c r="D83" s="2">
        <v>1.8765162021736614E-3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38"/>
        <v>150</v>
      </c>
      <c r="J83" s="6">
        <v>5.859375E-2</v>
      </c>
      <c r="K83" s="4">
        <v>25.5859375</v>
      </c>
      <c r="L83" s="12" t="s">
        <v>35</v>
      </c>
      <c r="M83" s="7">
        <f t="shared" si="39"/>
        <v>0.05</v>
      </c>
      <c r="N83" s="7">
        <f t="shared" si="40"/>
        <v>0.05</v>
      </c>
      <c r="O83" s="7">
        <f t="shared" si="41"/>
        <v>10.572717187500002</v>
      </c>
      <c r="P83" s="7">
        <f t="shared" si="42"/>
        <v>0</v>
      </c>
      <c r="Q83" s="7">
        <f t="shared" si="43"/>
        <v>0.05</v>
      </c>
      <c r="R83" s="7">
        <f t="shared" si="44"/>
        <v>3.8980593750000008</v>
      </c>
      <c r="S83" s="7">
        <f t="shared" si="45"/>
        <v>-2.8761516566509382E-2</v>
      </c>
      <c r="T83" s="7">
        <f t="shared" si="46"/>
        <v>7.8761516566509385E-2</v>
      </c>
      <c r="U83" s="8">
        <f t="shared" si="47"/>
        <v>1.5752303313301876</v>
      </c>
      <c r="V83" s="8">
        <f t="shared" si="48"/>
        <v>1.5752303313301876</v>
      </c>
      <c r="W83" s="9">
        <f t="shared" si="49"/>
        <v>-2.738434059427215</v>
      </c>
      <c r="X83" s="10">
        <f t="shared" si="50"/>
        <v>0</v>
      </c>
      <c r="Y83" s="10">
        <f t="shared" si="51"/>
        <v>2.738434059427215</v>
      </c>
      <c r="Z83" s="10">
        <f t="shared" si="52"/>
        <v>-2.7878765673298882</v>
      </c>
      <c r="AA83" s="9" t="str">
        <f t="shared" si="53"/>
        <v/>
      </c>
      <c r="AB83" s="9">
        <f t="shared" si="54"/>
        <v>0.63474493845384017</v>
      </c>
      <c r="AC83" s="9">
        <f t="shared" si="55"/>
        <v>-0.19740075356622358</v>
      </c>
      <c r="AD83" s="7">
        <f t="shared" si="56"/>
        <v>3.9083969465648856E-2</v>
      </c>
      <c r="AE83" s="5">
        <v>25.29296875</v>
      </c>
      <c r="AF83" s="5">
        <v>199.90234375</v>
      </c>
      <c r="AG83" s="9">
        <v>6.1826535666789084E-3</v>
      </c>
    </row>
    <row r="84" spans="2:33" ht="12.75" customHeight="1" x14ac:dyDescent="0.2">
      <c r="B84" s="1" t="s">
        <v>198</v>
      </c>
      <c r="C84" s="2" t="s">
        <v>199</v>
      </c>
      <c r="D84" s="2">
        <v>1.9003472189069726E-3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38"/>
        <v>150</v>
      </c>
      <c r="J84" s="6">
        <v>5.859375E-2</v>
      </c>
      <c r="K84" s="4">
        <v>25.48828125</v>
      </c>
      <c r="L84" s="12" t="s">
        <v>35</v>
      </c>
      <c r="M84" s="7">
        <f t="shared" si="39"/>
        <v>0.05</v>
      </c>
      <c r="N84" s="7">
        <f t="shared" si="40"/>
        <v>0.05</v>
      </c>
      <c r="O84" s="7">
        <f t="shared" si="41"/>
        <v>10.555197656250002</v>
      </c>
      <c r="P84" s="7">
        <f t="shared" si="42"/>
        <v>0</v>
      </c>
      <c r="Q84" s="7">
        <f t="shared" si="43"/>
        <v>0.05</v>
      </c>
      <c r="R84" s="7">
        <f t="shared" si="44"/>
        <v>3.8895828125000005</v>
      </c>
      <c r="S84" s="7">
        <f t="shared" si="45"/>
        <v>-2.8736951896433965E-2</v>
      </c>
      <c r="T84" s="7">
        <f t="shared" si="46"/>
        <v>7.8736951896433968E-2</v>
      </c>
      <c r="U84" s="8">
        <f t="shared" si="47"/>
        <v>1.5747390379286792</v>
      </c>
      <c r="V84" s="8">
        <f t="shared" si="48"/>
        <v>1.5747390379286792</v>
      </c>
      <c r="W84" s="9">
        <f t="shared" si="49"/>
        <v>-2.7399200924369653</v>
      </c>
      <c r="X84" s="10">
        <f t="shared" si="50"/>
        <v>0</v>
      </c>
      <c r="Y84" s="10">
        <f t="shared" si="51"/>
        <v>2.7399200924369653</v>
      </c>
      <c r="Z84" s="10">
        <f t="shared" si="52"/>
        <v>-2.7878765673298882</v>
      </c>
      <c r="AA84" s="9" t="str">
        <f t="shared" si="53"/>
        <v/>
      </c>
      <c r="AB84" s="9">
        <f t="shared" si="54"/>
        <v>0.6356322694003762</v>
      </c>
      <c r="AC84" s="9">
        <f t="shared" si="55"/>
        <v>-0.19679406290145202</v>
      </c>
      <c r="AD84" s="7">
        <f t="shared" si="56"/>
        <v>3.9233716475095784E-2</v>
      </c>
      <c r="AE84" s="5">
        <v>25.09765625</v>
      </c>
      <c r="AF84" s="5">
        <v>199.90234375</v>
      </c>
      <c r="AG84" s="9">
        <v>6.1826535666789084E-3</v>
      </c>
    </row>
    <row r="85" spans="2:33" ht="12.75" customHeight="1" x14ac:dyDescent="0.2">
      <c r="B85" s="1" t="s">
        <v>200</v>
      </c>
      <c r="C85" s="2" t="s">
        <v>201</v>
      </c>
      <c r="D85" s="2">
        <v>1.9241782429162413E-3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38"/>
        <v>150</v>
      </c>
      <c r="J85" s="6">
        <v>5.859375E-2</v>
      </c>
      <c r="K85" s="4">
        <v>25.5859375</v>
      </c>
      <c r="L85" s="12" t="s">
        <v>35</v>
      </c>
      <c r="M85" s="7">
        <f t="shared" si="39"/>
        <v>0.05</v>
      </c>
      <c r="N85" s="7">
        <f t="shared" si="40"/>
        <v>0.05</v>
      </c>
      <c r="O85" s="7">
        <f t="shared" si="41"/>
        <v>10.572717187500002</v>
      </c>
      <c r="P85" s="7">
        <f t="shared" si="42"/>
        <v>0</v>
      </c>
      <c r="Q85" s="7">
        <f t="shared" si="43"/>
        <v>0.05</v>
      </c>
      <c r="R85" s="7">
        <f t="shared" si="44"/>
        <v>3.8980593750000008</v>
      </c>
      <c r="S85" s="7">
        <f t="shared" si="45"/>
        <v>-2.8761516566509382E-2</v>
      </c>
      <c r="T85" s="7">
        <f t="shared" si="46"/>
        <v>7.8761516566509385E-2</v>
      </c>
      <c r="U85" s="8">
        <f t="shared" si="47"/>
        <v>1.5752303313301876</v>
      </c>
      <c r="V85" s="8">
        <f t="shared" si="48"/>
        <v>1.5752303313301876</v>
      </c>
      <c r="W85" s="9">
        <f t="shared" si="49"/>
        <v>-2.738434059427215</v>
      </c>
      <c r="X85" s="10">
        <f t="shared" si="50"/>
        <v>0</v>
      </c>
      <c r="Y85" s="10">
        <f t="shared" si="51"/>
        <v>2.738434059427215</v>
      </c>
      <c r="Z85" s="10">
        <f t="shared" si="52"/>
        <v>-2.7878765673298882</v>
      </c>
      <c r="AA85" s="9" t="str">
        <f t="shared" si="53"/>
        <v/>
      </c>
      <c r="AB85" s="9">
        <f t="shared" si="54"/>
        <v>0.63474493845384017</v>
      </c>
      <c r="AC85" s="9">
        <f t="shared" si="55"/>
        <v>-0.19740075356622358</v>
      </c>
      <c r="AD85" s="7">
        <f t="shared" si="56"/>
        <v>3.9083969465648856E-2</v>
      </c>
      <c r="AE85" s="5">
        <v>25.29296875</v>
      </c>
      <c r="AF85" s="5">
        <v>199.90234375</v>
      </c>
      <c r="AG85" s="9">
        <v>6.1826535666789084E-3</v>
      </c>
    </row>
    <row r="86" spans="2:33" ht="12.75" customHeight="1" x14ac:dyDescent="0.2">
      <c r="B86" s="1" t="s">
        <v>202</v>
      </c>
      <c r="C86" s="2" t="s">
        <v>203</v>
      </c>
      <c r="D86" s="2">
        <v>1.9480092596495524E-3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38"/>
        <v>150</v>
      </c>
      <c r="J86" s="6">
        <v>4.8828125E-2</v>
      </c>
      <c r="K86" s="4">
        <v>25.5859375</v>
      </c>
      <c r="L86" s="12" t="s">
        <v>35</v>
      </c>
      <c r="M86" s="7">
        <f t="shared" si="39"/>
        <v>0.05</v>
      </c>
      <c r="N86" s="7">
        <f t="shared" si="40"/>
        <v>0.05</v>
      </c>
      <c r="O86" s="7">
        <f t="shared" si="41"/>
        <v>10.572717187500002</v>
      </c>
      <c r="P86" s="7">
        <f t="shared" si="42"/>
        <v>0</v>
      </c>
      <c r="Q86" s="7">
        <f t="shared" si="43"/>
        <v>0.05</v>
      </c>
      <c r="R86" s="7">
        <f t="shared" si="44"/>
        <v>3.8980593750000008</v>
      </c>
      <c r="S86" s="7">
        <f t="shared" si="45"/>
        <v>-2.8834671065768591E-2</v>
      </c>
      <c r="T86" s="7">
        <f t="shared" si="46"/>
        <v>7.8834671065768594E-2</v>
      </c>
      <c r="U86" s="8">
        <f t="shared" si="47"/>
        <v>1.5766934213153718</v>
      </c>
      <c r="V86" s="8">
        <f t="shared" si="48"/>
        <v>1.5766934213153718</v>
      </c>
      <c r="W86" s="9">
        <f t="shared" si="49"/>
        <v>-2.7340235956205539</v>
      </c>
      <c r="X86" s="10">
        <f t="shared" si="50"/>
        <v>0</v>
      </c>
      <c r="Y86" s="10">
        <f t="shared" si="51"/>
        <v>2.7340235956205539</v>
      </c>
      <c r="Z86" s="10">
        <f t="shared" si="52"/>
        <v>-2.7878765673298882</v>
      </c>
      <c r="AA86" s="9" t="str">
        <f t="shared" si="53"/>
        <v/>
      </c>
      <c r="AB86" s="9">
        <f t="shared" si="54"/>
        <v>0.63211485677191837</v>
      </c>
      <c r="AC86" s="9">
        <f t="shared" si="55"/>
        <v>-0.19920400220785142</v>
      </c>
      <c r="AD86" s="7">
        <f t="shared" si="56"/>
        <v>3.9083969465648856E-2</v>
      </c>
      <c r="AE86" s="5">
        <v>25.29296875</v>
      </c>
      <c r="AF86" s="5">
        <v>199.90234375</v>
      </c>
      <c r="AG86" s="9">
        <v>6.1826535666789084E-3</v>
      </c>
    </row>
    <row r="87" spans="2:33" ht="12.75" customHeight="1" x14ac:dyDescent="0.2">
      <c r="B87" s="1" t="s">
        <v>204</v>
      </c>
      <c r="C87" s="2" t="s">
        <v>205</v>
      </c>
      <c r="D87" s="2">
        <v>1.9718402763828635E-3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38"/>
        <v>150</v>
      </c>
      <c r="J87" s="6">
        <v>5.859375E-2</v>
      </c>
      <c r="K87" s="4">
        <v>25.5859375</v>
      </c>
      <c r="L87" s="12" t="s">
        <v>35</v>
      </c>
      <c r="M87" s="7">
        <f t="shared" si="39"/>
        <v>0.05</v>
      </c>
      <c r="N87" s="7">
        <f t="shared" si="40"/>
        <v>0.05</v>
      </c>
      <c r="O87" s="7">
        <f t="shared" si="41"/>
        <v>10.572717187500002</v>
      </c>
      <c r="P87" s="7">
        <f t="shared" si="42"/>
        <v>0</v>
      </c>
      <c r="Q87" s="7">
        <f t="shared" si="43"/>
        <v>0.05</v>
      </c>
      <c r="R87" s="7">
        <f t="shared" si="44"/>
        <v>3.8980593750000008</v>
      </c>
      <c r="S87" s="7">
        <f t="shared" si="45"/>
        <v>-2.8761516566509382E-2</v>
      </c>
      <c r="T87" s="7">
        <f t="shared" si="46"/>
        <v>7.8761516566509385E-2</v>
      </c>
      <c r="U87" s="8">
        <f t="shared" si="47"/>
        <v>1.5752303313301876</v>
      </c>
      <c r="V87" s="8">
        <f t="shared" si="48"/>
        <v>1.5752303313301876</v>
      </c>
      <c r="W87" s="9">
        <f t="shared" si="49"/>
        <v>-2.738434059427215</v>
      </c>
      <c r="X87" s="10">
        <f t="shared" si="50"/>
        <v>0</v>
      </c>
      <c r="Y87" s="10">
        <f t="shared" si="51"/>
        <v>2.738434059427215</v>
      </c>
      <c r="Z87" s="10">
        <f t="shared" si="52"/>
        <v>-2.7878765673298882</v>
      </c>
      <c r="AA87" s="9" t="str">
        <f t="shared" si="53"/>
        <v/>
      </c>
      <c r="AB87" s="9">
        <f t="shared" si="54"/>
        <v>0.63474493845384017</v>
      </c>
      <c r="AC87" s="9">
        <f t="shared" si="55"/>
        <v>-0.19740075356622358</v>
      </c>
      <c r="AD87" s="7">
        <f t="shared" si="56"/>
        <v>3.9083969465648856E-2</v>
      </c>
      <c r="AE87" s="5">
        <v>25.29296875</v>
      </c>
      <c r="AF87" s="5">
        <v>199.90234375</v>
      </c>
      <c r="AG87" s="9">
        <v>6.1826535666789084E-3</v>
      </c>
    </row>
    <row r="88" spans="2:33" ht="12.75" customHeight="1" x14ac:dyDescent="0.2">
      <c r="B88" s="1" t="s">
        <v>206</v>
      </c>
      <c r="C88" s="2" t="s">
        <v>207</v>
      </c>
      <c r="D88" s="2">
        <v>1.9954976814915426E-3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38"/>
        <v>150</v>
      </c>
      <c r="J88" s="6">
        <v>5.859375E-2</v>
      </c>
      <c r="K88" s="4">
        <v>25.5859375</v>
      </c>
      <c r="L88" s="12" t="s">
        <v>35</v>
      </c>
      <c r="M88" s="7">
        <f t="shared" si="39"/>
        <v>0.05</v>
      </c>
      <c r="N88" s="7">
        <f t="shared" si="40"/>
        <v>0.05</v>
      </c>
      <c r="O88" s="7">
        <f t="shared" si="41"/>
        <v>10.572717187500002</v>
      </c>
      <c r="P88" s="7">
        <f t="shared" si="42"/>
        <v>0</v>
      </c>
      <c r="Q88" s="7">
        <f t="shared" si="43"/>
        <v>0.05</v>
      </c>
      <c r="R88" s="7">
        <f t="shared" si="44"/>
        <v>3.8980593750000008</v>
      </c>
      <c r="S88" s="7">
        <f t="shared" si="45"/>
        <v>-2.8761516566509382E-2</v>
      </c>
      <c r="T88" s="7">
        <f t="shared" si="46"/>
        <v>7.8761516566509385E-2</v>
      </c>
      <c r="U88" s="8">
        <f t="shared" si="47"/>
        <v>1.5752303313301876</v>
      </c>
      <c r="V88" s="8">
        <f t="shared" si="48"/>
        <v>1.5752303313301876</v>
      </c>
      <c r="W88" s="9">
        <f t="shared" si="49"/>
        <v>-2.738434059427215</v>
      </c>
      <c r="X88" s="10">
        <f t="shared" si="50"/>
        <v>0</v>
      </c>
      <c r="Y88" s="10">
        <f t="shared" si="51"/>
        <v>2.738434059427215</v>
      </c>
      <c r="Z88" s="10">
        <f t="shared" si="52"/>
        <v>-2.7878765673298882</v>
      </c>
      <c r="AA88" s="9" t="str">
        <f t="shared" si="53"/>
        <v/>
      </c>
      <c r="AB88" s="9">
        <f t="shared" si="54"/>
        <v>0.63474493845384017</v>
      </c>
      <c r="AC88" s="9">
        <f t="shared" si="55"/>
        <v>-0.19740075356622358</v>
      </c>
      <c r="AD88" s="7">
        <f t="shared" si="56"/>
        <v>3.9083969465648856E-2</v>
      </c>
      <c r="AE88" s="5">
        <v>25.29296875</v>
      </c>
      <c r="AF88" s="5">
        <v>199.90234375</v>
      </c>
      <c r="AG88" s="9">
        <v>6.1826535666789084E-3</v>
      </c>
    </row>
    <row r="89" spans="2:33" ht="12.75" customHeight="1" x14ac:dyDescent="0.2">
      <c r="B89" s="1" t="s">
        <v>208</v>
      </c>
      <c r="C89" s="2" t="s">
        <v>209</v>
      </c>
      <c r="D89" s="2">
        <v>2.0193287055008113E-3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38"/>
        <v>150</v>
      </c>
      <c r="J89" s="6">
        <v>5.859375E-2</v>
      </c>
      <c r="K89" s="4">
        <v>25.390625</v>
      </c>
      <c r="L89" s="12" t="s">
        <v>35</v>
      </c>
      <c r="M89" s="7">
        <f t="shared" si="39"/>
        <v>0.05</v>
      </c>
      <c r="N89" s="7">
        <f t="shared" si="40"/>
        <v>0.05</v>
      </c>
      <c r="O89" s="7">
        <f t="shared" si="41"/>
        <v>10.537678125000001</v>
      </c>
      <c r="P89" s="7">
        <f t="shared" si="42"/>
        <v>0</v>
      </c>
      <c r="Q89" s="7">
        <f t="shared" si="43"/>
        <v>0.05</v>
      </c>
      <c r="R89" s="7">
        <f t="shared" si="44"/>
        <v>3.8811062500000006</v>
      </c>
      <c r="S89" s="7">
        <f t="shared" si="45"/>
        <v>-2.8712320484032924E-2</v>
      </c>
      <c r="T89" s="7">
        <f t="shared" si="46"/>
        <v>7.8712320484032927E-2</v>
      </c>
      <c r="U89" s="8">
        <f t="shared" si="47"/>
        <v>1.5742464096806585</v>
      </c>
      <c r="V89" s="8">
        <f t="shared" si="48"/>
        <v>1.5742464096806585</v>
      </c>
      <c r="W89" s="9">
        <f t="shared" si="49"/>
        <v>-2.7414127161127664</v>
      </c>
      <c r="X89" s="10">
        <f t="shared" si="50"/>
        <v>0</v>
      </c>
      <c r="Y89" s="10">
        <f t="shared" si="51"/>
        <v>2.7414127161127664</v>
      </c>
      <c r="Z89" s="10">
        <f t="shared" si="52"/>
        <v>-2.7878765673298882</v>
      </c>
      <c r="AA89" s="9" t="str">
        <f t="shared" si="53"/>
        <v/>
      </c>
      <c r="AB89" s="9">
        <f t="shared" si="54"/>
        <v>0.63652412852693474</v>
      </c>
      <c r="AC89" s="9">
        <f t="shared" si="55"/>
        <v>-0.19618512902919191</v>
      </c>
      <c r="AD89" s="7">
        <f t="shared" si="56"/>
        <v>3.9384615384615386E-2</v>
      </c>
      <c r="AE89" s="5">
        <v>25.29296875</v>
      </c>
      <c r="AF89" s="5">
        <v>199.90234375</v>
      </c>
      <c r="AG89" s="9">
        <v>6.1826535666789084E-3</v>
      </c>
    </row>
    <row r="90" spans="2:33" ht="12.75" customHeight="1" x14ac:dyDescent="0.2">
      <c r="B90" s="1" t="s">
        <v>210</v>
      </c>
      <c r="C90" s="2" t="s">
        <v>211</v>
      </c>
      <c r="D90" s="2">
        <v>2.0429861106094904E-3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38"/>
        <v>150</v>
      </c>
      <c r="J90" s="6">
        <v>5.859375E-2</v>
      </c>
      <c r="K90" s="4">
        <v>25.1953125</v>
      </c>
      <c r="L90" s="12" t="s">
        <v>35</v>
      </c>
      <c r="M90" s="7">
        <f t="shared" si="39"/>
        <v>0.05</v>
      </c>
      <c r="N90" s="7">
        <f t="shared" si="40"/>
        <v>0.05</v>
      </c>
      <c r="O90" s="7">
        <f t="shared" si="41"/>
        <v>10.5026390625</v>
      </c>
      <c r="P90" s="7">
        <f t="shared" si="42"/>
        <v>0</v>
      </c>
      <c r="Q90" s="7">
        <f t="shared" si="43"/>
        <v>0.05</v>
      </c>
      <c r="R90" s="7">
        <f t="shared" si="44"/>
        <v>3.864153125000001</v>
      </c>
      <c r="S90" s="7">
        <f t="shared" si="45"/>
        <v>-2.8662856341254414E-2</v>
      </c>
      <c r="T90" s="7">
        <f t="shared" si="46"/>
        <v>7.8662856341254417E-2</v>
      </c>
      <c r="U90" s="8">
        <f t="shared" si="47"/>
        <v>1.5732571268250883</v>
      </c>
      <c r="V90" s="8">
        <f t="shared" si="48"/>
        <v>1.5732571268250883</v>
      </c>
      <c r="W90" s="9">
        <f t="shared" si="49"/>
        <v>-2.7444179116243572</v>
      </c>
      <c r="X90" s="10">
        <f t="shared" si="50"/>
        <v>0</v>
      </c>
      <c r="Y90" s="10">
        <f t="shared" si="51"/>
        <v>2.7444179116243572</v>
      </c>
      <c r="Z90" s="10">
        <f t="shared" si="52"/>
        <v>-2.7878765673298882</v>
      </c>
      <c r="AA90" s="9" t="str">
        <f t="shared" si="53"/>
        <v/>
      </c>
      <c r="AB90" s="9">
        <f t="shared" si="54"/>
        <v>0.6383215682693657</v>
      </c>
      <c r="AC90" s="9">
        <f t="shared" si="55"/>
        <v>-0.19496048093112639</v>
      </c>
      <c r="AD90" s="7">
        <f t="shared" si="56"/>
        <v>3.9689922480620157E-2</v>
      </c>
      <c r="AE90" s="5">
        <v>25.29296875</v>
      </c>
      <c r="AF90" s="5">
        <v>199.90234375</v>
      </c>
      <c r="AG90" s="9">
        <v>6.1826535666789084E-3</v>
      </c>
    </row>
    <row r="91" spans="2:33" ht="12.75" customHeight="1" x14ac:dyDescent="0.2">
      <c r="B91" s="1" t="s">
        <v>212</v>
      </c>
      <c r="C91" s="2" t="s">
        <v>213</v>
      </c>
      <c r="D91" s="2">
        <v>2.0608564809663221E-3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38"/>
        <v>150</v>
      </c>
      <c r="J91" s="6">
        <v>5.859375E-2</v>
      </c>
      <c r="K91" s="4">
        <v>25.48828125</v>
      </c>
      <c r="L91" s="12" t="s">
        <v>35</v>
      </c>
      <c r="M91" s="7">
        <f t="shared" si="39"/>
        <v>0.05</v>
      </c>
      <c r="N91" s="7">
        <f t="shared" si="40"/>
        <v>0.05</v>
      </c>
      <c r="O91" s="7">
        <f t="shared" si="41"/>
        <v>10.555197656250002</v>
      </c>
      <c r="P91" s="7">
        <f t="shared" si="42"/>
        <v>0</v>
      </c>
      <c r="Q91" s="7">
        <f t="shared" si="43"/>
        <v>0.05</v>
      </c>
      <c r="R91" s="7">
        <f t="shared" si="44"/>
        <v>3.8895828125000005</v>
      </c>
      <c r="S91" s="7">
        <f t="shared" si="45"/>
        <v>-2.8736951896433965E-2</v>
      </c>
      <c r="T91" s="7">
        <f t="shared" si="46"/>
        <v>7.8736951896433968E-2</v>
      </c>
      <c r="U91" s="8">
        <f t="shared" si="47"/>
        <v>1.5747390379286792</v>
      </c>
      <c r="V91" s="8">
        <f t="shared" si="48"/>
        <v>1.5747390379286792</v>
      </c>
      <c r="W91" s="9">
        <f t="shared" si="49"/>
        <v>-2.7399200924369653</v>
      </c>
      <c r="X91" s="10">
        <f t="shared" si="50"/>
        <v>0</v>
      </c>
      <c r="Y91" s="10">
        <f t="shared" si="51"/>
        <v>2.7399200924369653</v>
      </c>
      <c r="Z91" s="10">
        <f t="shared" si="52"/>
        <v>-2.7878765673298882</v>
      </c>
      <c r="AA91" s="9" t="str">
        <f t="shared" si="53"/>
        <v/>
      </c>
      <c r="AB91" s="9">
        <f t="shared" si="54"/>
        <v>0.6356322694003762</v>
      </c>
      <c r="AC91" s="9">
        <f t="shared" si="55"/>
        <v>-0.19679406290145202</v>
      </c>
      <c r="AD91" s="7">
        <f t="shared" si="56"/>
        <v>3.9233716475095784E-2</v>
      </c>
      <c r="AE91" s="5">
        <v>25.29296875</v>
      </c>
      <c r="AF91" s="5">
        <v>199.90234375</v>
      </c>
      <c r="AG91" s="9">
        <v>8.1796346928670535E-3</v>
      </c>
    </row>
    <row r="92" spans="2:33" ht="12.75" customHeight="1" x14ac:dyDescent="0.2">
      <c r="B92" s="1" t="s">
        <v>214</v>
      </c>
      <c r="C92" s="2" t="s">
        <v>215</v>
      </c>
      <c r="D92" s="2">
        <v>2.0846874976996332E-3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38"/>
        <v>150</v>
      </c>
      <c r="J92" s="6">
        <v>5.859375E-2</v>
      </c>
      <c r="K92" s="4">
        <v>25.5859375</v>
      </c>
      <c r="L92" s="12" t="s">
        <v>35</v>
      </c>
      <c r="M92" s="7">
        <f t="shared" si="39"/>
        <v>0.05</v>
      </c>
      <c r="N92" s="7">
        <f t="shared" si="40"/>
        <v>0.05</v>
      </c>
      <c r="O92" s="7">
        <f t="shared" si="41"/>
        <v>10.572717187500002</v>
      </c>
      <c r="P92" s="7">
        <f t="shared" si="42"/>
        <v>0</v>
      </c>
      <c r="Q92" s="7">
        <f t="shared" si="43"/>
        <v>0.05</v>
      </c>
      <c r="R92" s="7">
        <f t="shared" si="44"/>
        <v>3.8980593750000008</v>
      </c>
      <c r="S92" s="7">
        <f t="shared" si="45"/>
        <v>-2.8761516566509382E-2</v>
      </c>
      <c r="T92" s="7">
        <f t="shared" si="46"/>
        <v>7.8761516566509385E-2</v>
      </c>
      <c r="U92" s="8">
        <f t="shared" si="47"/>
        <v>1.5752303313301876</v>
      </c>
      <c r="V92" s="8">
        <f t="shared" si="48"/>
        <v>1.5752303313301876</v>
      </c>
      <c r="W92" s="9">
        <f t="shared" si="49"/>
        <v>-2.738434059427215</v>
      </c>
      <c r="X92" s="10">
        <f t="shared" si="50"/>
        <v>0</v>
      </c>
      <c r="Y92" s="10">
        <f t="shared" si="51"/>
        <v>2.738434059427215</v>
      </c>
      <c r="Z92" s="10">
        <f t="shared" si="52"/>
        <v>-2.7878765673298882</v>
      </c>
      <c r="AA92" s="9" t="str">
        <f t="shared" si="53"/>
        <v/>
      </c>
      <c r="AB92" s="9">
        <f t="shared" si="54"/>
        <v>0.63474493845384017</v>
      </c>
      <c r="AC92" s="9">
        <f t="shared" si="55"/>
        <v>-0.19740075356622358</v>
      </c>
      <c r="AD92" s="7">
        <f t="shared" si="56"/>
        <v>3.9083969465648856E-2</v>
      </c>
      <c r="AE92" s="5">
        <v>25.29296875</v>
      </c>
      <c r="AF92" s="5">
        <v>199.90234375</v>
      </c>
      <c r="AG92" s="9">
        <v>6.1826535666789084E-3</v>
      </c>
    </row>
    <row r="93" spans="2:33" ht="12.75" customHeight="1" x14ac:dyDescent="0.2">
      <c r="B93" s="1" t="s">
        <v>216</v>
      </c>
      <c r="C93" s="2" t="s">
        <v>217</v>
      </c>
      <c r="D93" s="2">
        <v>2.1085300904815085E-3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38"/>
        <v>150</v>
      </c>
      <c r="J93" s="6">
        <v>5.859375E-2</v>
      </c>
      <c r="K93" s="4">
        <v>25.5859375</v>
      </c>
      <c r="L93" s="12" t="s">
        <v>35</v>
      </c>
      <c r="M93" s="7">
        <f t="shared" si="39"/>
        <v>0.05</v>
      </c>
      <c r="N93" s="7">
        <f t="shared" si="40"/>
        <v>0.05</v>
      </c>
      <c r="O93" s="7">
        <f t="shared" si="41"/>
        <v>10.572717187500002</v>
      </c>
      <c r="P93" s="7">
        <f t="shared" si="42"/>
        <v>0</v>
      </c>
      <c r="Q93" s="7">
        <f t="shared" si="43"/>
        <v>0.05</v>
      </c>
      <c r="R93" s="7">
        <f t="shared" si="44"/>
        <v>3.8980593750000008</v>
      </c>
      <c r="S93" s="7">
        <f t="shared" si="45"/>
        <v>-2.8761516566509382E-2</v>
      </c>
      <c r="T93" s="7">
        <f t="shared" si="46"/>
        <v>7.8761516566509385E-2</v>
      </c>
      <c r="U93" s="8">
        <f t="shared" si="47"/>
        <v>1.5752303313301876</v>
      </c>
      <c r="V93" s="8">
        <f t="shared" si="48"/>
        <v>1.5752303313301876</v>
      </c>
      <c r="W93" s="9">
        <f t="shared" si="49"/>
        <v>-2.738434059427215</v>
      </c>
      <c r="X93" s="10">
        <f t="shared" si="50"/>
        <v>0</v>
      </c>
      <c r="Y93" s="10">
        <f t="shared" si="51"/>
        <v>2.738434059427215</v>
      </c>
      <c r="Z93" s="10">
        <f t="shared" si="52"/>
        <v>-2.7878765673298882</v>
      </c>
      <c r="AA93" s="9" t="str">
        <f t="shared" si="53"/>
        <v/>
      </c>
      <c r="AB93" s="9">
        <f t="shared" si="54"/>
        <v>0.63474493845384017</v>
      </c>
      <c r="AC93" s="9">
        <f t="shared" si="55"/>
        <v>-0.19740075356622358</v>
      </c>
      <c r="AD93" s="7">
        <f t="shared" si="56"/>
        <v>3.9083969465648856E-2</v>
      </c>
      <c r="AE93" s="5">
        <v>25.29296875</v>
      </c>
      <c r="AF93" s="5">
        <v>199.90234375</v>
      </c>
      <c r="AG93" s="9">
        <v>6.1826535666789084E-3</v>
      </c>
    </row>
    <row r="94" spans="2:33" ht="12.75" customHeight="1" x14ac:dyDescent="0.2">
      <c r="B94" s="1" t="s">
        <v>218</v>
      </c>
      <c r="C94" s="2" t="s">
        <v>219</v>
      </c>
      <c r="D94" s="2">
        <v>2.1323611072148196E-3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38"/>
        <v>150</v>
      </c>
      <c r="J94" s="6">
        <v>5.859375E-2</v>
      </c>
      <c r="K94" s="4">
        <v>24.70703125</v>
      </c>
      <c r="L94" s="12" t="s">
        <v>35</v>
      </c>
      <c r="M94" s="7">
        <f t="shared" si="39"/>
        <v>0.05</v>
      </c>
      <c r="N94" s="7">
        <f t="shared" si="40"/>
        <v>0.05</v>
      </c>
      <c r="O94" s="7">
        <f t="shared" si="41"/>
        <v>10.415041406249999</v>
      </c>
      <c r="P94" s="7">
        <f t="shared" si="42"/>
        <v>0</v>
      </c>
      <c r="Q94" s="7">
        <f t="shared" si="43"/>
        <v>0.05</v>
      </c>
      <c r="R94" s="7">
        <f t="shared" si="44"/>
        <v>3.8217703125</v>
      </c>
      <c r="S94" s="7">
        <f t="shared" si="45"/>
        <v>-2.8538008744000018E-2</v>
      </c>
      <c r="T94" s="7">
        <f t="shared" si="46"/>
        <v>7.8538008744000021E-2</v>
      </c>
      <c r="U94" s="8">
        <f t="shared" si="47"/>
        <v>1.5707601748800004</v>
      </c>
      <c r="V94" s="8">
        <f t="shared" si="48"/>
        <v>1.5707601748800004</v>
      </c>
      <c r="W94" s="9">
        <f t="shared" si="49"/>
        <v>-2.7520493615558324</v>
      </c>
      <c r="X94" s="10">
        <f t="shared" si="50"/>
        <v>0</v>
      </c>
      <c r="Y94" s="10">
        <f t="shared" si="51"/>
        <v>2.7520493615558324</v>
      </c>
      <c r="Z94" s="10">
        <f t="shared" si="52"/>
        <v>-2.7878765673298882</v>
      </c>
      <c r="AA94" s="9" t="str">
        <f t="shared" si="53"/>
        <v/>
      </c>
      <c r="AB94" s="9">
        <f t="shared" si="54"/>
        <v>0.6428968435845378</v>
      </c>
      <c r="AC94" s="9">
        <f t="shared" si="55"/>
        <v>-0.19185870647864414</v>
      </c>
      <c r="AD94" s="7">
        <f t="shared" si="56"/>
        <v>4.0474308300395258E-2</v>
      </c>
      <c r="AE94" s="5">
        <v>25.29296875</v>
      </c>
      <c r="AF94" s="5">
        <v>199.90234375</v>
      </c>
      <c r="AG94" s="9">
        <v>6.1826535666789084E-3</v>
      </c>
    </row>
    <row r="95" spans="2:33" ht="12.75" customHeight="1" x14ac:dyDescent="0.2">
      <c r="B95" s="1" t="s">
        <v>220</v>
      </c>
      <c r="C95" s="2" t="s">
        <v>221</v>
      </c>
      <c r="D95" s="2">
        <v>2.1561921312240884E-3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38"/>
        <v>150</v>
      </c>
      <c r="J95" s="6">
        <v>5.859375E-2</v>
      </c>
      <c r="K95" s="4">
        <v>25.48828125</v>
      </c>
      <c r="L95" s="12" t="s">
        <v>35</v>
      </c>
      <c r="M95" s="7">
        <f t="shared" si="39"/>
        <v>0.05</v>
      </c>
      <c r="N95" s="7">
        <f t="shared" si="40"/>
        <v>0.05</v>
      </c>
      <c r="O95" s="7">
        <f t="shared" si="41"/>
        <v>10.555197656250002</v>
      </c>
      <c r="P95" s="7">
        <f t="shared" si="42"/>
        <v>0</v>
      </c>
      <c r="Q95" s="7">
        <f t="shared" si="43"/>
        <v>0.05</v>
      </c>
      <c r="R95" s="7">
        <f t="shared" si="44"/>
        <v>3.8895828125000005</v>
      </c>
      <c r="S95" s="7">
        <f t="shared" si="45"/>
        <v>-2.8736951896433965E-2</v>
      </c>
      <c r="T95" s="7">
        <f t="shared" si="46"/>
        <v>7.8736951896433968E-2</v>
      </c>
      <c r="U95" s="8">
        <f t="shared" si="47"/>
        <v>1.5747390379286792</v>
      </c>
      <c r="V95" s="8">
        <f t="shared" si="48"/>
        <v>1.5747390379286792</v>
      </c>
      <c r="W95" s="9">
        <f t="shared" si="49"/>
        <v>-2.7399200924369653</v>
      </c>
      <c r="X95" s="10">
        <f t="shared" si="50"/>
        <v>0</v>
      </c>
      <c r="Y95" s="10">
        <f t="shared" si="51"/>
        <v>2.7399200924369653</v>
      </c>
      <c r="Z95" s="10">
        <f t="shared" si="52"/>
        <v>-2.7878765673298882</v>
      </c>
      <c r="AA95" s="9" t="str">
        <f t="shared" si="53"/>
        <v/>
      </c>
      <c r="AB95" s="9">
        <f t="shared" si="54"/>
        <v>0.6356322694003762</v>
      </c>
      <c r="AC95" s="9">
        <f t="shared" si="55"/>
        <v>-0.19679406290145202</v>
      </c>
      <c r="AD95" s="7">
        <f t="shared" si="56"/>
        <v>3.9233716475095784E-2</v>
      </c>
      <c r="AE95" s="5">
        <v>25.1953125</v>
      </c>
      <c r="AF95" s="5">
        <v>199.90234375</v>
      </c>
      <c r="AG95" s="9">
        <v>6.1826535666789084E-3</v>
      </c>
    </row>
    <row r="96" spans="2:33" ht="12.75" customHeight="1" x14ac:dyDescent="0.2">
      <c r="B96" s="1" t="s">
        <v>222</v>
      </c>
      <c r="C96" s="2" t="s">
        <v>223</v>
      </c>
      <c r="D96" s="2">
        <v>2.1800231479573995E-3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38"/>
        <v>150</v>
      </c>
      <c r="J96" s="6">
        <v>5.859375E-2</v>
      </c>
      <c r="K96" s="4">
        <v>25.48828125</v>
      </c>
      <c r="L96" s="12" t="s">
        <v>35</v>
      </c>
      <c r="M96" s="7">
        <f t="shared" si="39"/>
        <v>0.05</v>
      </c>
      <c r="N96" s="7">
        <f t="shared" si="40"/>
        <v>0.05</v>
      </c>
      <c r="O96" s="7">
        <f t="shared" si="41"/>
        <v>10.555197656250002</v>
      </c>
      <c r="P96" s="7">
        <f t="shared" si="42"/>
        <v>0</v>
      </c>
      <c r="Q96" s="7">
        <f t="shared" si="43"/>
        <v>0.05</v>
      </c>
      <c r="R96" s="7">
        <f t="shared" si="44"/>
        <v>3.8895828125000005</v>
      </c>
      <c r="S96" s="7">
        <f t="shared" si="45"/>
        <v>-2.8736951896433965E-2</v>
      </c>
      <c r="T96" s="7">
        <f t="shared" si="46"/>
        <v>7.8736951896433968E-2</v>
      </c>
      <c r="U96" s="8">
        <f t="shared" si="47"/>
        <v>1.5747390379286792</v>
      </c>
      <c r="V96" s="8">
        <f t="shared" si="48"/>
        <v>1.5747390379286792</v>
      </c>
      <c r="W96" s="9">
        <f t="shared" si="49"/>
        <v>-2.7399200924369653</v>
      </c>
      <c r="X96" s="10">
        <f t="shared" si="50"/>
        <v>0</v>
      </c>
      <c r="Y96" s="10">
        <f t="shared" si="51"/>
        <v>2.7399200924369653</v>
      </c>
      <c r="Z96" s="10">
        <f t="shared" si="52"/>
        <v>-2.7878765673298882</v>
      </c>
      <c r="AA96" s="9" t="str">
        <f t="shared" si="53"/>
        <v/>
      </c>
      <c r="AB96" s="9">
        <f t="shared" si="54"/>
        <v>0.6356322694003762</v>
      </c>
      <c r="AC96" s="9">
        <f t="shared" si="55"/>
        <v>-0.19679406290145202</v>
      </c>
      <c r="AD96" s="7">
        <f t="shared" si="56"/>
        <v>3.9233716475095784E-2</v>
      </c>
      <c r="AE96" s="5">
        <v>25.29296875</v>
      </c>
      <c r="AF96" s="5">
        <v>199.90234375</v>
      </c>
      <c r="AG96" s="9">
        <v>6.1826535666789084E-3</v>
      </c>
    </row>
    <row r="97" spans="2:33" ht="12.75" customHeight="1" x14ac:dyDescent="0.2">
      <c r="B97" s="1" t="s">
        <v>224</v>
      </c>
      <c r="C97" s="2" t="s">
        <v>225</v>
      </c>
      <c r="D97" s="2">
        <v>2.2036805530660786E-3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38"/>
        <v>150</v>
      </c>
      <c r="J97" s="6">
        <v>5.859375E-2</v>
      </c>
      <c r="K97" s="4">
        <v>25.48828125</v>
      </c>
      <c r="L97" s="12" t="s">
        <v>35</v>
      </c>
      <c r="M97" s="7">
        <f t="shared" si="39"/>
        <v>0.05</v>
      </c>
      <c r="N97" s="7">
        <f t="shared" si="40"/>
        <v>0.05</v>
      </c>
      <c r="O97" s="7">
        <f t="shared" si="41"/>
        <v>10.555197656250002</v>
      </c>
      <c r="P97" s="7">
        <f t="shared" si="42"/>
        <v>0</v>
      </c>
      <c r="Q97" s="7">
        <f t="shared" si="43"/>
        <v>0.05</v>
      </c>
      <c r="R97" s="7">
        <f t="shared" si="44"/>
        <v>3.8895828125000005</v>
      </c>
      <c r="S97" s="7">
        <f t="shared" si="45"/>
        <v>-2.8736951896433965E-2</v>
      </c>
      <c r="T97" s="7">
        <f t="shared" si="46"/>
        <v>7.8736951896433968E-2</v>
      </c>
      <c r="U97" s="8">
        <f t="shared" si="47"/>
        <v>1.5747390379286792</v>
      </c>
      <c r="V97" s="8">
        <f t="shared" si="48"/>
        <v>1.5747390379286792</v>
      </c>
      <c r="W97" s="9">
        <f t="shared" si="49"/>
        <v>-2.7399200924369653</v>
      </c>
      <c r="X97" s="10">
        <f t="shared" si="50"/>
        <v>0</v>
      </c>
      <c r="Y97" s="10">
        <f t="shared" si="51"/>
        <v>2.7399200924369653</v>
      </c>
      <c r="Z97" s="10">
        <f t="shared" si="52"/>
        <v>-2.7878765673298882</v>
      </c>
      <c r="AA97" s="9" t="str">
        <f t="shared" si="53"/>
        <v/>
      </c>
      <c r="AB97" s="9">
        <f t="shared" si="54"/>
        <v>0.6356322694003762</v>
      </c>
      <c r="AC97" s="9">
        <f t="shared" si="55"/>
        <v>-0.19679406290145202</v>
      </c>
      <c r="AD97" s="7">
        <f t="shared" si="56"/>
        <v>3.9233716475095784E-2</v>
      </c>
      <c r="AE97" s="5">
        <v>25.29296875</v>
      </c>
      <c r="AF97" s="5">
        <v>199.90234375</v>
      </c>
      <c r="AG97" s="9">
        <v>8.1796346928670535E-3</v>
      </c>
    </row>
    <row r="98" spans="2:33" ht="12.75" customHeight="1" x14ac:dyDescent="0.2">
      <c r="B98" s="1" t="s">
        <v>226</v>
      </c>
      <c r="C98" s="2" t="s">
        <v>227</v>
      </c>
      <c r="D98" s="2">
        <v>2.2275115697993897E-3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57">IF(ISNUMBER(G98),IF(G98+H98=0,0,0.4*60*1000/(G98+H98)),"")</f>
        <v>150</v>
      </c>
      <c r="J98" s="6">
        <v>5.859375E-2</v>
      </c>
      <c r="K98" s="4">
        <v>25.48828125</v>
      </c>
      <c r="L98" s="12" t="s">
        <v>35</v>
      </c>
      <c r="M98" s="7">
        <f t="shared" ref="M98:M129" si="58">IF(ISNUMBER(G98),IF(G98+H98=0,0,(G98/(G98+H98))*E98),"")</f>
        <v>0.05</v>
      </c>
      <c r="N98" s="7">
        <f t="shared" ref="N98:N129" si="59">IF(ISNUMBER(H98),IF(G98+H98=0,0,(H98/(G98+H98))*E98),"")</f>
        <v>0.05</v>
      </c>
      <c r="O98" s="7">
        <f t="shared" ref="O98:O129" si="60">IF(ISNUMBER(M98),0.195*(1+0.0184*(K98-21))*M98*1000,"")</f>
        <v>10.555197656250002</v>
      </c>
      <c r="P98" s="7">
        <f t="shared" ref="P98:P129" si="61">IF(ISNUMBER(M98),IF(M98&gt;N98,M98-N98,0),"")</f>
        <v>0</v>
      </c>
      <c r="Q98" s="7">
        <f t="shared" ref="Q98:Q129" si="62">IF(ISNUMBER(M98),IF(M98&gt;N98,N98,M98),"")</f>
        <v>0.05</v>
      </c>
      <c r="R98" s="7">
        <f t="shared" ref="R98:R129" si="63">IF(ISNUMBER(M98),((0.195*(1+(0.0184*(K98-21)))*P98)+(0.07*(1+(0.0248*(K98-21)))*Q98))*1000,"")</f>
        <v>3.8895828125000005</v>
      </c>
      <c r="S98" s="7">
        <f t="shared" ref="S98:S129" si="64">IF(ISNUMBER(M98),IF(O98-R98=0,0,((P98-M98)*(O98-J98)/(O98-R98))+M98),"")</f>
        <v>-2.8736951896433965E-2</v>
      </c>
      <c r="T98" s="7">
        <f t="shared" ref="T98:T129" si="65">IF(ISNUMBER(R98),IF(O98-R98=0,0,Q98*(O98-J98)/(O98-R98)),"")</f>
        <v>7.8736951896433968E-2</v>
      </c>
      <c r="U98" s="8">
        <f t="shared" ref="U98:U129" si="66">IF(ISNUMBER(M98),IF(M98=0,0,((M98-S98)/M98)),"")</f>
        <v>1.5747390379286792</v>
      </c>
      <c r="V98" s="8">
        <f t="shared" ref="V98:V129" si="67">IF(ISNUMBER(Q98),IF(Q98=0,0,T98/Q98),"")</f>
        <v>1.5747390379286792</v>
      </c>
      <c r="W98" s="9">
        <f t="shared" ref="W98:W129" si="68">IF(ISNUMBER(U98),IF(U98=1,0,(U98/(1-U98))),"")</f>
        <v>-2.7399200924369653</v>
      </c>
      <c r="X98" s="10">
        <f t="shared" ref="X98:X129" si="69">IF(ROW(A98)=11,AVERAGE($X$2:$X$10),IF(ISNUMBER(I99),IF(I99-I98=0,0,(W99-W98)/(I99-I98)),""))</f>
        <v>0</v>
      </c>
      <c r="Y98" s="10">
        <f t="shared" ref="Y98:Y129" si="70">IF(ROW(A98)=11,IF(ISNUMBER(I$2),AVERAGE($Y$2:$Y$10),""),IF(ISNUMBER(I98),$X$11*I98-W98,""))</f>
        <v>2.7399200924369653</v>
      </c>
      <c r="Z98" s="10">
        <f t="shared" ref="Z98:Z129" si="71">IF(ISNUMBER(I98),$X$11*I98-$Y$11,"")</f>
        <v>-2.7878765673298882</v>
      </c>
      <c r="AA98" s="9" t="str">
        <f t="shared" ref="AA98:AA129" si="72">IF(AND(ISNUMBER(Z100),ROW(A98)=2),IF(M98=0,0,X$11/M98),"")</f>
        <v/>
      </c>
      <c r="AB98" s="9">
        <f t="shared" ref="AB98:AB129" si="73">IF(ISNUMBER(G98),IF(S98=0,0,((G98+H98)*(M98-S98))/(60000*0.4*(S98^2))),"")</f>
        <v>0.6356322694003762</v>
      </c>
      <c r="AC98" s="9">
        <f t="shared" ref="AC98:AC129" si="74">IF(ISNUMBER(AB98),IF(AB98&lt;=0,0,LOG(AB98)),"")</f>
        <v>-0.19679406290145202</v>
      </c>
      <c r="AD98" s="7">
        <f t="shared" ref="AD98:AD129" si="75">IF(ISNUMBER(K98),IF(K98=0,0,1/K98),"")</f>
        <v>3.9233716475095784E-2</v>
      </c>
      <c r="AE98" s="5">
        <v>25.390625</v>
      </c>
      <c r="AF98" s="5">
        <v>199.90234375</v>
      </c>
      <c r="AG98" s="9">
        <v>6.1826535666789084E-3</v>
      </c>
    </row>
    <row r="99" spans="2:33" ht="12.75" customHeight="1" x14ac:dyDescent="0.2">
      <c r="B99" s="1" t="s">
        <v>228</v>
      </c>
      <c r="C99" s="2" t="s">
        <v>229</v>
      </c>
      <c r="D99" s="2">
        <v>2.2453819401562214E-3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57"/>
        <v>150</v>
      </c>
      <c r="J99" s="6">
        <v>7.8125E-2</v>
      </c>
      <c r="K99" s="4">
        <v>25.48828125</v>
      </c>
      <c r="L99" s="12" t="s">
        <v>35</v>
      </c>
      <c r="M99" s="7">
        <f t="shared" si="58"/>
        <v>0.05</v>
      </c>
      <c r="N99" s="7">
        <f t="shared" si="59"/>
        <v>0.05</v>
      </c>
      <c r="O99" s="7">
        <f t="shared" si="60"/>
        <v>10.555197656250002</v>
      </c>
      <c r="P99" s="7">
        <f t="shared" si="61"/>
        <v>0</v>
      </c>
      <c r="Q99" s="7">
        <f t="shared" si="62"/>
        <v>0.05</v>
      </c>
      <c r="R99" s="7">
        <f t="shared" si="63"/>
        <v>3.8895828125000005</v>
      </c>
      <c r="S99" s="7">
        <f t="shared" si="64"/>
        <v>-2.8590444406443649E-2</v>
      </c>
      <c r="T99" s="7">
        <f t="shared" si="65"/>
        <v>7.8590444406443652E-2</v>
      </c>
      <c r="U99" s="8">
        <f t="shared" si="66"/>
        <v>1.571808888128873</v>
      </c>
      <c r="V99" s="8">
        <f t="shared" si="67"/>
        <v>1.571808888128873</v>
      </c>
      <c r="W99" s="9">
        <f t="shared" si="68"/>
        <v>-2.7488360547739901</v>
      </c>
      <c r="X99" s="10">
        <f t="shared" si="69"/>
        <v>0</v>
      </c>
      <c r="Y99" s="10">
        <f t="shared" si="70"/>
        <v>2.7488360547739901</v>
      </c>
      <c r="Z99" s="10">
        <f t="shared" si="71"/>
        <v>-2.7878765673298882</v>
      </c>
      <c r="AA99" s="9" t="str">
        <f t="shared" si="72"/>
        <v/>
      </c>
      <c r="AB99" s="9">
        <f t="shared" si="73"/>
        <v>0.64096848016685926</v>
      </c>
      <c r="AC99" s="9">
        <f t="shared" si="74"/>
        <v>-0.19316332652825874</v>
      </c>
      <c r="AD99" s="7">
        <f t="shared" si="75"/>
        <v>3.9233716475095784E-2</v>
      </c>
      <c r="AE99" s="5">
        <v>25.390625</v>
      </c>
      <c r="AF99" s="5">
        <v>199.90234375</v>
      </c>
      <c r="AG99" s="9">
        <v>6.1826535666789084E-3</v>
      </c>
    </row>
    <row r="100" spans="2:33" ht="12.75" customHeight="1" x14ac:dyDescent="0.2">
      <c r="B100" s="1" t="s">
        <v>230</v>
      </c>
      <c r="C100" s="2" t="s">
        <v>231</v>
      </c>
      <c r="D100" s="2">
        <v>2.2692245329380967E-3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57"/>
        <v>150</v>
      </c>
      <c r="J100" s="6">
        <v>0.185546875</v>
      </c>
      <c r="K100" s="4">
        <v>25.48828125</v>
      </c>
      <c r="L100" s="12" t="s">
        <v>35</v>
      </c>
      <c r="M100" s="7">
        <f t="shared" si="58"/>
        <v>0.05</v>
      </c>
      <c r="N100" s="7">
        <f t="shared" si="59"/>
        <v>0.05</v>
      </c>
      <c r="O100" s="7">
        <f t="shared" si="60"/>
        <v>10.555197656250002</v>
      </c>
      <c r="P100" s="7">
        <f t="shared" si="61"/>
        <v>0</v>
      </c>
      <c r="Q100" s="7">
        <f t="shared" si="62"/>
        <v>0.05</v>
      </c>
      <c r="R100" s="7">
        <f t="shared" si="63"/>
        <v>3.8895828125000005</v>
      </c>
      <c r="S100" s="7">
        <f t="shared" si="64"/>
        <v>-2.7784653211496924E-2</v>
      </c>
      <c r="T100" s="7">
        <f t="shared" si="65"/>
        <v>7.7784653211496926E-2</v>
      </c>
      <c r="U100" s="8">
        <f t="shared" si="66"/>
        <v>1.5556930642299385</v>
      </c>
      <c r="V100" s="8">
        <f t="shared" si="67"/>
        <v>1.5556930642299385</v>
      </c>
      <c r="W100" s="9">
        <f t="shared" si="68"/>
        <v>-2.7995545821428736</v>
      </c>
      <c r="X100" s="10">
        <f t="shared" si="69"/>
        <v>0</v>
      </c>
      <c r="Y100" s="10">
        <f t="shared" si="70"/>
        <v>2.7995545821428736</v>
      </c>
      <c r="Z100" s="10">
        <f t="shared" si="71"/>
        <v>-2.7878765673298882</v>
      </c>
      <c r="AA100" s="9" t="str">
        <f t="shared" si="72"/>
        <v/>
      </c>
      <c r="AB100" s="9">
        <f t="shared" si="73"/>
        <v>0.67172683683390488</v>
      </c>
      <c r="AC100" s="9">
        <f t="shared" si="74"/>
        <v>-0.17280730041940845</v>
      </c>
      <c r="AD100" s="7">
        <f t="shared" si="75"/>
        <v>3.9233716475095784E-2</v>
      </c>
      <c r="AE100" s="5">
        <v>25.390625</v>
      </c>
      <c r="AF100" s="5">
        <v>199.90234375</v>
      </c>
      <c r="AG100" s="9">
        <v>6.1826535666789084E-3</v>
      </c>
    </row>
    <row r="101" spans="2:33" ht="12.75" customHeight="1" x14ac:dyDescent="0.2">
      <c r="B101" s="1" t="s">
        <v>232</v>
      </c>
      <c r="C101" s="2" t="s">
        <v>233</v>
      </c>
      <c r="D101" s="2">
        <v>2.2930555569473654E-3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57"/>
        <v>150</v>
      </c>
      <c r="J101" s="6">
        <v>0.380859375</v>
      </c>
      <c r="K101" s="4">
        <v>25.48828125</v>
      </c>
      <c r="L101" s="12" t="s">
        <v>35</v>
      </c>
      <c r="M101" s="7">
        <f t="shared" si="58"/>
        <v>0.05</v>
      </c>
      <c r="N101" s="7">
        <f t="shared" si="59"/>
        <v>0.05</v>
      </c>
      <c r="O101" s="7">
        <f t="shared" si="60"/>
        <v>10.555197656250002</v>
      </c>
      <c r="P101" s="7">
        <f t="shared" si="61"/>
        <v>0</v>
      </c>
      <c r="Q101" s="7">
        <f t="shared" si="62"/>
        <v>0.05</v>
      </c>
      <c r="R101" s="7">
        <f t="shared" si="63"/>
        <v>3.8895828125000005</v>
      </c>
      <c r="S101" s="7">
        <f t="shared" si="64"/>
        <v>-2.6319578311593761E-2</v>
      </c>
      <c r="T101" s="7">
        <f t="shared" si="65"/>
        <v>7.6319578311593764E-2</v>
      </c>
      <c r="U101" s="8">
        <f t="shared" si="66"/>
        <v>1.5263915662318752</v>
      </c>
      <c r="V101" s="8">
        <f t="shared" si="67"/>
        <v>1.5263915662318752</v>
      </c>
      <c r="W101" s="9">
        <f t="shared" si="68"/>
        <v>-2.899726485282442</v>
      </c>
      <c r="X101" s="10">
        <f t="shared" si="69"/>
        <v>0</v>
      </c>
      <c r="Y101" s="10">
        <f t="shared" si="70"/>
        <v>2.899726485282442</v>
      </c>
      <c r="Z101" s="10">
        <f t="shared" si="71"/>
        <v>-2.7878765673298882</v>
      </c>
      <c r="AA101" s="9" t="str">
        <f t="shared" si="72"/>
        <v/>
      </c>
      <c r="AB101" s="9">
        <f t="shared" si="73"/>
        <v>0.73449162722213623</v>
      </c>
      <c r="AC101" s="9">
        <f t="shared" si="74"/>
        <v>-0.13401315055030733</v>
      </c>
      <c r="AD101" s="7">
        <f t="shared" si="75"/>
        <v>3.9233716475095784E-2</v>
      </c>
      <c r="AE101" s="5">
        <v>25.390625</v>
      </c>
      <c r="AF101" s="5">
        <v>199.90234375</v>
      </c>
      <c r="AG101" s="9">
        <v>1.0176615819055199E-2</v>
      </c>
    </row>
    <row r="102" spans="2:33" ht="12.75" customHeight="1" x14ac:dyDescent="0.2">
      <c r="B102" s="1" t="s">
        <v>234</v>
      </c>
      <c r="C102" s="2" t="s">
        <v>235</v>
      </c>
      <c r="D102" s="2">
        <v>2.3167013860074803E-3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57"/>
        <v>150</v>
      </c>
      <c r="J102" s="6">
        <v>0.712890625</v>
      </c>
      <c r="K102" s="4">
        <v>25.48828125</v>
      </c>
      <c r="L102" s="12" t="s">
        <v>35</v>
      </c>
      <c r="M102" s="7">
        <f t="shared" si="58"/>
        <v>0.05</v>
      </c>
      <c r="N102" s="7">
        <f t="shared" si="59"/>
        <v>0.05</v>
      </c>
      <c r="O102" s="7">
        <f t="shared" si="60"/>
        <v>10.555197656250002</v>
      </c>
      <c r="P102" s="7">
        <f t="shared" si="61"/>
        <v>0</v>
      </c>
      <c r="Q102" s="7">
        <f t="shared" si="62"/>
        <v>0.05</v>
      </c>
      <c r="R102" s="7">
        <f t="shared" si="63"/>
        <v>3.8895828125000005</v>
      </c>
      <c r="S102" s="7">
        <f t="shared" si="64"/>
        <v>-2.3828950981758412E-2</v>
      </c>
      <c r="T102" s="7">
        <f t="shared" si="65"/>
        <v>7.3828950981758415E-2</v>
      </c>
      <c r="U102" s="8">
        <f t="shared" si="66"/>
        <v>1.4765790196351682</v>
      </c>
      <c r="V102" s="8">
        <f t="shared" si="67"/>
        <v>1.4765790196351682</v>
      </c>
      <c r="W102" s="9">
        <f t="shared" si="68"/>
        <v>-3.0982879203652778</v>
      </c>
      <c r="X102" s="10">
        <f t="shared" si="69"/>
        <v>0</v>
      </c>
      <c r="Y102" s="10">
        <f t="shared" si="70"/>
        <v>3.0982879203652778</v>
      </c>
      <c r="Z102" s="10">
        <f t="shared" si="71"/>
        <v>-2.7878765673298882</v>
      </c>
      <c r="AA102" s="9" t="str">
        <f t="shared" si="72"/>
        <v/>
      </c>
      <c r="AB102" s="9">
        <f t="shared" si="73"/>
        <v>0.8668133489488159</v>
      </c>
      <c r="AC102" s="9">
        <f t="shared" si="74"/>
        <v>-6.2074409154054135E-2</v>
      </c>
      <c r="AD102" s="7">
        <f t="shared" si="75"/>
        <v>3.9233716475095784E-2</v>
      </c>
      <c r="AE102" s="5">
        <v>25.29296875</v>
      </c>
      <c r="AF102" s="5">
        <v>199.90234375</v>
      </c>
      <c r="AG102" s="9">
        <v>6.1826535666789084E-3</v>
      </c>
    </row>
    <row r="103" spans="2:33" ht="12.75" customHeight="1" x14ac:dyDescent="0.2">
      <c r="B103" s="1" t="s">
        <v>236</v>
      </c>
      <c r="C103" s="2" t="s">
        <v>237</v>
      </c>
      <c r="D103" s="2">
        <v>2.3405439787893556E-3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57"/>
        <v>150</v>
      </c>
      <c r="J103" s="6">
        <v>1.484375</v>
      </c>
      <c r="K103" s="4">
        <v>25.48828125</v>
      </c>
      <c r="L103" s="12" t="s">
        <v>35</v>
      </c>
      <c r="M103" s="7">
        <f t="shared" si="58"/>
        <v>0.05</v>
      </c>
      <c r="N103" s="7">
        <f t="shared" si="59"/>
        <v>0.05</v>
      </c>
      <c r="O103" s="7">
        <f t="shared" si="60"/>
        <v>10.555197656250002</v>
      </c>
      <c r="P103" s="7">
        <f t="shared" si="61"/>
        <v>0</v>
      </c>
      <c r="Q103" s="7">
        <f t="shared" si="62"/>
        <v>0.05</v>
      </c>
      <c r="R103" s="7">
        <f t="shared" si="63"/>
        <v>3.8895828125000005</v>
      </c>
      <c r="S103" s="7">
        <f t="shared" si="64"/>
        <v>-1.8041905127140961E-2</v>
      </c>
      <c r="T103" s="7">
        <f t="shared" si="65"/>
        <v>6.8041905127140964E-2</v>
      </c>
      <c r="U103" s="8">
        <f t="shared" si="66"/>
        <v>1.3608381025428191</v>
      </c>
      <c r="V103" s="8">
        <f t="shared" si="67"/>
        <v>1.3608381025428191</v>
      </c>
      <c r="W103" s="9">
        <f t="shared" si="68"/>
        <v>-3.7713259574114244</v>
      </c>
      <c r="X103" s="10">
        <f t="shared" si="69"/>
        <v>0</v>
      </c>
      <c r="Y103" s="10">
        <f t="shared" si="70"/>
        <v>3.7713259574114244</v>
      </c>
      <c r="Z103" s="10">
        <f t="shared" si="71"/>
        <v>-2.7878765673298882</v>
      </c>
      <c r="AA103" s="9" t="str">
        <f t="shared" si="72"/>
        <v/>
      </c>
      <c r="AB103" s="9">
        <f t="shared" si="73"/>
        <v>1.3935431359511692</v>
      </c>
      <c r="AC103" s="9">
        <f t="shared" si="74"/>
        <v>0.1441204164763904</v>
      </c>
      <c r="AD103" s="7">
        <f t="shared" si="75"/>
        <v>3.9233716475095784E-2</v>
      </c>
      <c r="AE103" s="5">
        <v>25.390625</v>
      </c>
      <c r="AF103" s="5">
        <v>199.90234375</v>
      </c>
      <c r="AG103" s="9">
        <v>6.1826535666789084E-3</v>
      </c>
    </row>
    <row r="104" spans="2:33" ht="12.75" customHeight="1" x14ac:dyDescent="0.2">
      <c r="B104" s="1" t="s">
        <v>238</v>
      </c>
      <c r="C104" s="2" t="s">
        <v>239</v>
      </c>
      <c r="D104" s="2">
        <v>2.3643749955226667E-3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57"/>
        <v>150</v>
      </c>
      <c r="J104" s="6">
        <v>1.9140625</v>
      </c>
      <c r="K104" s="4">
        <v>25.390625</v>
      </c>
      <c r="L104" s="12" t="s">
        <v>35</v>
      </c>
      <c r="M104" s="7">
        <f t="shared" si="58"/>
        <v>0.05</v>
      </c>
      <c r="N104" s="7">
        <f t="shared" si="59"/>
        <v>0.05</v>
      </c>
      <c r="O104" s="7">
        <f t="shared" si="60"/>
        <v>10.537678125000001</v>
      </c>
      <c r="P104" s="7">
        <f t="shared" si="61"/>
        <v>0</v>
      </c>
      <c r="Q104" s="7">
        <f t="shared" si="62"/>
        <v>0.05</v>
      </c>
      <c r="R104" s="7">
        <f t="shared" si="63"/>
        <v>3.8811062500000006</v>
      </c>
      <c r="S104" s="7">
        <f t="shared" si="64"/>
        <v>-1.4775201011406489E-2</v>
      </c>
      <c r="T104" s="7">
        <f t="shared" si="65"/>
        <v>6.4775201011406491E-2</v>
      </c>
      <c r="U104" s="8">
        <f t="shared" si="66"/>
        <v>1.2955040202281298</v>
      </c>
      <c r="V104" s="8">
        <f t="shared" si="67"/>
        <v>1.2955040202281298</v>
      </c>
      <c r="W104" s="9">
        <f t="shared" si="68"/>
        <v>-4.3840487152357435</v>
      </c>
      <c r="X104" s="10">
        <f t="shared" si="69"/>
        <v>0</v>
      </c>
      <c r="Y104" s="10">
        <f t="shared" si="70"/>
        <v>4.3840487152357435</v>
      </c>
      <c r="Z104" s="10">
        <f t="shared" si="71"/>
        <v>-2.7878765673298882</v>
      </c>
      <c r="AA104" s="9" t="str">
        <f t="shared" si="72"/>
        <v/>
      </c>
      <c r="AB104" s="9">
        <f t="shared" si="73"/>
        <v>1.978111256309925</v>
      </c>
      <c r="AC104" s="9">
        <f t="shared" si="74"/>
        <v>0.29625071427969452</v>
      </c>
      <c r="AD104" s="7">
        <f t="shared" si="75"/>
        <v>3.9384615384615386E-2</v>
      </c>
      <c r="AE104" s="5">
        <v>25.29296875</v>
      </c>
      <c r="AF104" s="5">
        <v>199.90234375</v>
      </c>
      <c r="AG104" s="9">
        <v>6.1826535666789084E-3</v>
      </c>
    </row>
    <row r="105" spans="2:33" ht="12.75" customHeight="1" x14ac:dyDescent="0.2">
      <c r="B105" s="1" t="s">
        <v>240</v>
      </c>
      <c r="C105" s="2" t="s">
        <v>241</v>
      </c>
      <c r="D105" s="2">
        <v>2.3882060195319355E-3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57"/>
        <v>150</v>
      </c>
      <c r="J105" s="6">
        <v>3.154296875</v>
      </c>
      <c r="K105" s="4">
        <v>25.48828125</v>
      </c>
      <c r="L105" s="12" t="s">
        <v>35</v>
      </c>
      <c r="M105" s="7">
        <f t="shared" si="58"/>
        <v>0.05</v>
      </c>
      <c r="N105" s="7">
        <f t="shared" si="59"/>
        <v>0.05</v>
      </c>
      <c r="O105" s="7">
        <f t="shared" si="60"/>
        <v>10.555197656250002</v>
      </c>
      <c r="P105" s="7">
        <f t="shared" si="61"/>
        <v>0</v>
      </c>
      <c r="Q105" s="7">
        <f t="shared" si="62"/>
        <v>0.05</v>
      </c>
      <c r="R105" s="7">
        <f t="shared" si="63"/>
        <v>3.8895828125000005</v>
      </c>
      <c r="S105" s="7">
        <f t="shared" si="64"/>
        <v>-5.5155147329690041E-3</v>
      </c>
      <c r="T105" s="7">
        <f t="shared" si="65"/>
        <v>5.5515514732969007E-2</v>
      </c>
      <c r="U105" s="8">
        <f t="shared" si="66"/>
        <v>1.1103102946593801</v>
      </c>
      <c r="V105" s="8">
        <f t="shared" si="67"/>
        <v>1.1103102946593801</v>
      </c>
      <c r="W105" s="9">
        <f t="shared" si="68"/>
        <v>-10.065337039374556</v>
      </c>
      <c r="X105" s="10">
        <f t="shared" si="69"/>
        <v>0</v>
      </c>
      <c r="Y105" s="10">
        <f t="shared" si="70"/>
        <v>10.065337039374556</v>
      </c>
      <c r="Z105" s="10">
        <f t="shared" si="71"/>
        <v>-2.7878765673298882</v>
      </c>
      <c r="AA105" s="9" t="str">
        <f t="shared" si="72"/>
        <v/>
      </c>
      <c r="AB105" s="9">
        <f t="shared" si="73"/>
        <v>12.166089690244117</v>
      </c>
      <c r="AC105" s="9">
        <f t="shared" si="74"/>
        <v>1.0851510138229854</v>
      </c>
      <c r="AD105" s="7">
        <f t="shared" si="75"/>
        <v>3.9233716475095784E-2</v>
      </c>
      <c r="AE105" s="5">
        <v>25.390625</v>
      </c>
      <c r="AF105" s="5">
        <v>199.90234375</v>
      </c>
      <c r="AG105" s="9">
        <v>6.1826535666789084E-3</v>
      </c>
    </row>
    <row r="106" spans="2:33" ht="12.75" customHeight="1" x14ac:dyDescent="0.2">
      <c r="B106" s="1" t="s">
        <v>242</v>
      </c>
      <c r="C106" s="2" t="s">
        <v>243</v>
      </c>
      <c r="D106" s="2">
        <v>2.4118634246406145E-3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57"/>
        <v>150</v>
      </c>
      <c r="J106" s="6">
        <v>3.505859375</v>
      </c>
      <c r="K106" s="4">
        <v>25.48828125</v>
      </c>
      <c r="L106" s="12" t="s">
        <v>35</v>
      </c>
      <c r="M106" s="7">
        <f t="shared" si="58"/>
        <v>0.05</v>
      </c>
      <c r="N106" s="7">
        <f t="shared" si="59"/>
        <v>0.05</v>
      </c>
      <c r="O106" s="7">
        <f t="shared" si="60"/>
        <v>10.555197656250002</v>
      </c>
      <c r="P106" s="7">
        <f t="shared" si="61"/>
        <v>0</v>
      </c>
      <c r="Q106" s="7">
        <f t="shared" si="62"/>
        <v>0.05</v>
      </c>
      <c r="R106" s="7">
        <f t="shared" si="63"/>
        <v>3.8895828125000005</v>
      </c>
      <c r="S106" s="7">
        <f t="shared" si="64"/>
        <v>-2.8783799131433252E-3</v>
      </c>
      <c r="T106" s="7">
        <f t="shared" si="65"/>
        <v>5.2878379913143328E-2</v>
      </c>
      <c r="U106" s="8">
        <f t="shared" si="66"/>
        <v>1.0575675982628665</v>
      </c>
      <c r="V106" s="8">
        <f t="shared" si="67"/>
        <v>1.0575675982628665</v>
      </c>
      <c r="W106" s="9">
        <f t="shared" si="68"/>
        <v>-18.37088275654261</v>
      </c>
      <c r="X106" s="10">
        <f t="shared" si="69"/>
        <v>0</v>
      </c>
      <c r="Y106" s="10">
        <f t="shared" si="70"/>
        <v>18.37088275654261</v>
      </c>
      <c r="Z106" s="10">
        <f t="shared" si="71"/>
        <v>-2.7878765673298882</v>
      </c>
      <c r="AA106" s="9" t="str">
        <f t="shared" si="72"/>
        <v/>
      </c>
      <c r="AB106" s="9">
        <f t="shared" si="73"/>
        <v>42.549126733078928</v>
      </c>
      <c r="AC106" s="9">
        <f t="shared" si="74"/>
        <v>1.6288906511680359</v>
      </c>
      <c r="AD106" s="7">
        <f t="shared" si="75"/>
        <v>3.9233716475095784E-2</v>
      </c>
      <c r="AE106" s="5">
        <v>25.29296875</v>
      </c>
      <c r="AF106" s="5">
        <v>199.90234375</v>
      </c>
      <c r="AG106" s="9">
        <v>6.1826535666789084E-3</v>
      </c>
    </row>
    <row r="107" spans="2:33" ht="12.75" customHeight="1" x14ac:dyDescent="0.2">
      <c r="B107" s="1" t="s">
        <v>244</v>
      </c>
      <c r="C107" s="2" t="s">
        <v>245</v>
      </c>
      <c r="D107" s="2">
        <v>2.4356944413739257E-3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57"/>
        <v>150</v>
      </c>
      <c r="J107" s="6">
        <v>3.75</v>
      </c>
      <c r="K107" s="4">
        <v>25.48828125</v>
      </c>
      <c r="L107" s="12" t="s">
        <v>35</v>
      </c>
      <c r="M107" s="7">
        <f t="shared" si="58"/>
        <v>0.05</v>
      </c>
      <c r="N107" s="7">
        <f t="shared" si="59"/>
        <v>0.05</v>
      </c>
      <c r="O107" s="7">
        <f t="shared" si="60"/>
        <v>10.555197656250002</v>
      </c>
      <c r="P107" s="7">
        <f t="shared" si="61"/>
        <v>0</v>
      </c>
      <c r="Q107" s="7">
        <f t="shared" si="62"/>
        <v>0.05</v>
      </c>
      <c r="R107" s="7">
        <f t="shared" si="63"/>
        <v>3.8895828125000005</v>
      </c>
      <c r="S107" s="7">
        <f t="shared" si="64"/>
        <v>-1.0470362882643858E-3</v>
      </c>
      <c r="T107" s="7">
        <f t="shared" si="65"/>
        <v>5.1047036288264389E-2</v>
      </c>
      <c r="U107" s="8">
        <f t="shared" si="66"/>
        <v>1.0209407257652876</v>
      </c>
      <c r="V107" s="8">
        <f t="shared" si="67"/>
        <v>1.0209407257652876</v>
      </c>
      <c r="W107" s="9">
        <f t="shared" si="68"/>
        <v>-48.75383676804794</v>
      </c>
      <c r="X107" s="10">
        <f t="shared" si="69"/>
        <v>0</v>
      </c>
      <c r="Y107" s="10">
        <f t="shared" si="70"/>
        <v>48.75383676804794</v>
      </c>
      <c r="Z107" s="10">
        <f t="shared" si="71"/>
        <v>-2.7878765673298882</v>
      </c>
      <c r="AA107" s="9" t="str">
        <f t="shared" si="72"/>
        <v/>
      </c>
      <c r="AB107" s="9">
        <f t="shared" si="73"/>
        <v>310.42436837831877</v>
      </c>
      <c r="AC107" s="9">
        <f t="shared" si="74"/>
        <v>2.4919558061326712</v>
      </c>
      <c r="AD107" s="7">
        <f t="shared" si="75"/>
        <v>3.9233716475095784E-2</v>
      </c>
      <c r="AE107" s="5">
        <v>25.390625</v>
      </c>
      <c r="AF107" s="5">
        <v>199.90234375</v>
      </c>
      <c r="AG107" s="9">
        <v>6.1826535666789084E-3</v>
      </c>
    </row>
    <row r="108" spans="2:33" ht="12.75" customHeight="1" x14ac:dyDescent="0.2">
      <c r="B108" s="1" t="s">
        <v>246</v>
      </c>
      <c r="C108" s="2" t="s">
        <v>247</v>
      </c>
      <c r="D108" s="2">
        <v>2.4595254653831944E-3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57"/>
        <v>150</v>
      </c>
      <c r="J108" s="6">
        <v>3.59375</v>
      </c>
      <c r="K108" s="4">
        <v>25.48828125</v>
      </c>
      <c r="L108" s="12" t="s">
        <v>35</v>
      </c>
      <c r="M108" s="7">
        <f t="shared" si="58"/>
        <v>0.05</v>
      </c>
      <c r="N108" s="7">
        <f t="shared" si="59"/>
        <v>0.05</v>
      </c>
      <c r="O108" s="7">
        <f t="shared" si="60"/>
        <v>10.555197656250002</v>
      </c>
      <c r="P108" s="7">
        <f t="shared" si="61"/>
        <v>0</v>
      </c>
      <c r="Q108" s="7">
        <f t="shared" si="62"/>
        <v>0.05</v>
      </c>
      <c r="R108" s="7">
        <f t="shared" si="63"/>
        <v>3.8895828125000005</v>
      </c>
      <c r="S108" s="7">
        <f t="shared" si="64"/>
        <v>-2.2190962081869089E-3</v>
      </c>
      <c r="T108" s="7">
        <f t="shared" si="65"/>
        <v>5.2219096208186912E-2</v>
      </c>
      <c r="U108" s="8">
        <f t="shared" si="66"/>
        <v>1.0443819241637382</v>
      </c>
      <c r="V108" s="8">
        <f t="shared" si="67"/>
        <v>1.0443819241637382</v>
      </c>
      <c r="W108" s="9">
        <f t="shared" si="68"/>
        <v>-23.531695478337095</v>
      </c>
      <c r="X108" s="10">
        <f t="shared" si="69"/>
        <v>0</v>
      </c>
      <c r="Y108" s="10">
        <f t="shared" si="70"/>
        <v>23.531695478337095</v>
      </c>
      <c r="Z108" s="10">
        <f t="shared" si="71"/>
        <v>-2.7878765673298882</v>
      </c>
      <c r="AA108" s="9" t="str">
        <f t="shared" si="72"/>
        <v/>
      </c>
      <c r="AB108" s="9">
        <f t="shared" si="73"/>
        <v>70.694532880913883</v>
      </c>
      <c r="AC108" s="9">
        <f t="shared" si="74"/>
        <v>1.8493858291935372</v>
      </c>
      <c r="AD108" s="7">
        <f t="shared" si="75"/>
        <v>3.9233716475095784E-2</v>
      </c>
      <c r="AE108" s="5">
        <v>25.29296875</v>
      </c>
      <c r="AF108" s="5">
        <v>199.90234375</v>
      </c>
      <c r="AG108" s="9">
        <v>6.1826535666789084E-3</v>
      </c>
    </row>
    <row r="109" spans="2:33" ht="12.75" customHeight="1" x14ac:dyDescent="0.2">
      <c r="B109" s="1" t="s">
        <v>248</v>
      </c>
      <c r="C109" s="2" t="s">
        <v>249</v>
      </c>
      <c r="D109" s="2">
        <v>2.4774074045126326E-3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57"/>
        <v>150</v>
      </c>
      <c r="J109" s="6">
        <v>4.208984375</v>
      </c>
      <c r="K109" s="4">
        <v>25.48828125</v>
      </c>
      <c r="L109" s="12" t="s">
        <v>35</v>
      </c>
      <c r="M109" s="7">
        <f t="shared" si="58"/>
        <v>0.05</v>
      </c>
      <c r="N109" s="7">
        <f t="shared" si="59"/>
        <v>0.05</v>
      </c>
      <c r="O109" s="7">
        <f t="shared" si="60"/>
        <v>10.555197656250002</v>
      </c>
      <c r="P109" s="7">
        <f t="shared" si="61"/>
        <v>0</v>
      </c>
      <c r="Q109" s="7">
        <f t="shared" si="62"/>
        <v>0.05</v>
      </c>
      <c r="R109" s="7">
        <f t="shared" si="63"/>
        <v>3.8895828125000005</v>
      </c>
      <c r="S109" s="7">
        <f t="shared" si="64"/>
        <v>2.3958897265080187E-3</v>
      </c>
      <c r="T109" s="7">
        <f t="shared" si="65"/>
        <v>4.7604110273491984E-2</v>
      </c>
      <c r="U109" s="8">
        <f t="shared" si="66"/>
        <v>0.95208220546983968</v>
      </c>
      <c r="V109" s="8">
        <f t="shared" si="67"/>
        <v>0.95208220546983968</v>
      </c>
      <c r="W109" s="9">
        <f t="shared" si="68"/>
        <v>19.869074000694713</v>
      </c>
      <c r="X109" s="10">
        <f t="shared" si="69"/>
        <v>0</v>
      </c>
      <c r="Y109" s="10">
        <f t="shared" si="70"/>
        <v>-19.869074000694713</v>
      </c>
      <c r="Z109" s="10">
        <f t="shared" si="71"/>
        <v>-2.7878765673298882</v>
      </c>
      <c r="AA109" s="9" t="str">
        <f t="shared" si="72"/>
        <v/>
      </c>
      <c r="AB109" s="9">
        <f t="shared" si="73"/>
        <v>55.286556752770188</v>
      </c>
      <c r="AC109" s="9">
        <f t="shared" si="74"/>
        <v>1.7426195429169058</v>
      </c>
      <c r="AD109" s="7">
        <f t="shared" si="75"/>
        <v>3.9233716475095784E-2</v>
      </c>
      <c r="AE109" s="5">
        <v>25.29296875</v>
      </c>
      <c r="AF109" s="5">
        <v>199.90234375</v>
      </c>
      <c r="AG109" s="9">
        <v>6.1826535666789084E-3</v>
      </c>
    </row>
    <row r="110" spans="2:33" ht="12.75" customHeight="1" x14ac:dyDescent="0.2">
      <c r="B110" s="1" t="s">
        <v>250</v>
      </c>
      <c r="C110" s="2" t="s">
        <v>251</v>
      </c>
      <c r="D110" s="2">
        <v>2.5012384285219014E-3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57"/>
        <v>150</v>
      </c>
      <c r="J110" s="6">
        <v>5.29296875</v>
      </c>
      <c r="K110" s="4">
        <v>25.48828125</v>
      </c>
      <c r="L110" s="12" t="s">
        <v>35</v>
      </c>
      <c r="M110" s="7">
        <f t="shared" si="58"/>
        <v>0.05</v>
      </c>
      <c r="N110" s="7">
        <f t="shared" si="59"/>
        <v>0.05</v>
      </c>
      <c r="O110" s="7">
        <f t="shared" si="60"/>
        <v>10.555197656250002</v>
      </c>
      <c r="P110" s="7">
        <f t="shared" si="61"/>
        <v>0</v>
      </c>
      <c r="Q110" s="7">
        <f t="shared" si="62"/>
        <v>0.05</v>
      </c>
      <c r="R110" s="7">
        <f t="shared" si="63"/>
        <v>3.8895828125000005</v>
      </c>
      <c r="S110" s="7">
        <f t="shared" si="64"/>
        <v>1.0527055420970516E-2</v>
      </c>
      <c r="T110" s="7">
        <f t="shared" si="65"/>
        <v>3.9472944579029487E-2</v>
      </c>
      <c r="U110" s="8">
        <f t="shared" si="66"/>
        <v>0.78945889158058968</v>
      </c>
      <c r="V110" s="8">
        <f t="shared" si="67"/>
        <v>0.78945889158058968</v>
      </c>
      <c r="W110" s="9">
        <f t="shared" si="68"/>
        <v>3.7496662647369603</v>
      </c>
      <c r="X110" s="10">
        <f t="shared" si="69"/>
        <v>0</v>
      </c>
      <c r="Y110" s="10">
        <f t="shared" si="70"/>
        <v>-3.7496662647369603</v>
      </c>
      <c r="Z110" s="10">
        <f t="shared" si="71"/>
        <v>-2.7878765673298882</v>
      </c>
      <c r="AA110" s="9" t="str">
        <f t="shared" si="72"/>
        <v/>
      </c>
      <c r="AB110" s="9">
        <f t="shared" si="73"/>
        <v>2.3746217815524524</v>
      </c>
      <c r="AC110" s="9">
        <f t="shared" si="74"/>
        <v>0.37559444711239687</v>
      </c>
      <c r="AD110" s="7">
        <f t="shared" si="75"/>
        <v>3.9233716475095784E-2</v>
      </c>
      <c r="AE110" s="5">
        <v>25.390625</v>
      </c>
      <c r="AF110" s="5">
        <v>199.90234375</v>
      </c>
      <c r="AG110" s="9">
        <v>6.1826535666789084E-3</v>
      </c>
    </row>
    <row r="111" spans="2:33" ht="12.75" customHeight="1" x14ac:dyDescent="0.2">
      <c r="B111" s="1" t="s">
        <v>252</v>
      </c>
      <c r="C111" s="2" t="s">
        <v>253</v>
      </c>
      <c r="D111" s="2">
        <v>2.5250694452552125E-3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57"/>
        <v>150</v>
      </c>
      <c r="J111" s="6">
        <v>5.869140625</v>
      </c>
      <c r="K111" s="4">
        <v>25.48828125</v>
      </c>
      <c r="L111" s="12" t="s">
        <v>35</v>
      </c>
      <c r="M111" s="7">
        <f t="shared" si="58"/>
        <v>0.05</v>
      </c>
      <c r="N111" s="7">
        <f t="shared" si="59"/>
        <v>0.05</v>
      </c>
      <c r="O111" s="7">
        <f t="shared" si="60"/>
        <v>10.555197656250002</v>
      </c>
      <c r="P111" s="7">
        <f t="shared" si="61"/>
        <v>0</v>
      </c>
      <c r="Q111" s="7">
        <f t="shared" si="62"/>
        <v>0.05</v>
      </c>
      <c r="R111" s="7">
        <f t="shared" si="63"/>
        <v>3.8895828125000005</v>
      </c>
      <c r="S111" s="7">
        <f t="shared" si="64"/>
        <v>1.4849026375684818E-2</v>
      </c>
      <c r="T111" s="7">
        <f t="shared" si="65"/>
        <v>3.5150973624315185E-2</v>
      </c>
      <c r="U111" s="8">
        <f t="shared" si="66"/>
        <v>0.7030194724863037</v>
      </c>
      <c r="V111" s="8">
        <f t="shared" si="67"/>
        <v>0.7030194724863037</v>
      </c>
      <c r="W111" s="9">
        <f t="shared" si="68"/>
        <v>2.3672241354406021</v>
      </c>
      <c r="X111" s="10">
        <f t="shared" si="69"/>
        <v>0</v>
      </c>
      <c r="Y111" s="10">
        <f t="shared" si="70"/>
        <v>-2.3672241354406021</v>
      </c>
      <c r="Z111" s="10">
        <f t="shared" si="71"/>
        <v>-2.7878765673298882</v>
      </c>
      <c r="AA111" s="9" t="str">
        <f t="shared" si="72"/>
        <v/>
      </c>
      <c r="AB111" s="9">
        <f t="shared" si="73"/>
        <v>1.0627965657137475</v>
      </c>
      <c r="AC111" s="9">
        <f t="shared" si="74"/>
        <v>2.6450142375444907E-2</v>
      </c>
      <c r="AD111" s="7">
        <f t="shared" si="75"/>
        <v>3.9233716475095784E-2</v>
      </c>
      <c r="AE111" s="5">
        <v>25.29296875</v>
      </c>
      <c r="AF111" s="5">
        <v>199.90234375</v>
      </c>
      <c r="AG111" s="9">
        <v>6.1826535666789084E-3</v>
      </c>
    </row>
    <row r="112" spans="2:33" ht="12.75" customHeight="1" x14ac:dyDescent="0.2">
      <c r="B112" s="1" t="s">
        <v>254</v>
      </c>
      <c r="C112" s="2" t="s">
        <v>255</v>
      </c>
      <c r="D112" s="2">
        <v>2.5489004619885236E-3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57"/>
        <v>150</v>
      </c>
      <c r="J112" s="6">
        <v>6.5234375</v>
      </c>
      <c r="K112" s="4">
        <v>25.48828125</v>
      </c>
      <c r="L112" s="12" t="s">
        <v>35</v>
      </c>
      <c r="M112" s="7">
        <f t="shared" si="58"/>
        <v>0.05</v>
      </c>
      <c r="N112" s="7">
        <f t="shared" si="59"/>
        <v>0.05</v>
      </c>
      <c r="O112" s="7">
        <f t="shared" si="60"/>
        <v>10.555197656250002</v>
      </c>
      <c r="P112" s="7">
        <f t="shared" si="61"/>
        <v>0</v>
      </c>
      <c r="Q112" s="7">
        <f t="shared" si="62"/>
        <v>0.05</v>
      </c>
      <c r="R112" s="7">
        <f t="shared" si="63"/>
        <v>3.8895828125000005</v>
      </c>
      <c r="S112" s="7">
        <f t="shared" si="64"/>
        <v>1.9757027290360378E-2</v>
      </c>
      <c r="T112" s="7">
        <f t="shared" si="65"/>
        <v>3.0242972709639625E-2</v>
      </c>
      <c r="U112" s="8">
        <f t="shared" si="66"/>
        <v>0.60485945419279241</v>
      </c>
      <c r="V112" s="8">
        <f t="shared" si="67"/>
        <v>0.60485945419279241</v>
      </c>
      <c r="W112" s="9">
        <f t="shared" si="68"/>
        <v>1.530745099714238</v>
      </c>
      <c r="X112" s="10">
        <f t="shared" si="69"/>
        <v>0</v>
      </c>
      <c r="Y112" s="10">
        <f t="shared" si="70"/>
        <v>-1.530745099714238</v>
      </c>
      <c r="Z112" s="10">
        <f t="shared" si="71"/>
        <v>-2.7878765673298882</v>
      </c>
      <c r="AA112" s="9" t="str">
        <f t="shared" si="72"/>
        <v/>
      </c>
      <c r="AB112" s="9">
        <f t="shared" si="73"/>
        <v>0.51652342133511886</v>
      </c>
      <c r="AC112" s="9">
        <f t="shared" si="74"/>
        <v>-0.28690998096724074</v>
      </c>
      <c r="AD112" s="7">
        <f t="shared" si="75"/>
        <v>3.9233716475095784E-2</v>
      </c>
      <c r="AE112" s="5">
        <v>25.29296875</v>
      </c>
      <c r="AF112" s="5">
        <v>199.90234375</v>
      </c>
      <c r="AG112" s="9">
        <v>6.1826535666789084E-3</v>
      </c>
    </row>
    <row r="113" spans="2:33" ht="12.75" customHeight="1" x14ac:dyDescent="0.2">
      <c r="B113" s="1" t="s">
        <v>256</v>
      </c>
      <c r="C113" s="2" t="s">
        <v>257</v>
      </c>
      <c r="D113" s="2">
        <v>2.5727314787218347E-3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57"/>
        <v>150</v>
      </c>
      <c r="J113" s="6">
        <v>6.826171875</v>
      </c>
      <c r="K113" s="4">
        <v>25.48828125</v>
      </c>
      <c r="L113" s="12" t="s">
        <v>35</v>
      </c>
      <c r="M113" s="7">
        <f t="shared" si="58"/>
        <v>0.05</v>
      </c>
      <c r="N113" s="7">
        <f t="shared" si="59"/>
        <v>0.05</v>
      </c>
      <c r="O113" s="7">
        <f t="shared" si="60"/>
        <v>10.555197656250002</v>
      </c>
      <c r="P113" s="7">
        <f t="shared" si="61"/>
        <v>0</v>
      </c>
      <c r="Q113" s="7">
        <f t="shared" si="62"/>
        <v>0.05</v>
      </c>
      <c r="R113" s="7">
        <f t="shared" si="63"/>
        <v>3.8895828125000005</v>
      </c>
      <c r="S113" s="7">
        <f t="shared" si="64"/>
        <v>2.2027893385210263E-2</v>
      </c>
      <c r="T113" s="7">
        <f t="shared" si="65"/>
        <v>2.797210661478974E-2</v>
      </c>
      <c r="U113" s="8">
        <f t="shared" si="66"/>
        <v>0.55944213229579476</v>
      </c>
      <c r="V113" s="8">
        <f t="shared" si="67"/>
        <v>0.55944213229579476</v>
      </c>
      <c r="W113" s="9">
        <f t="shared" si="68"/>
        <v>1.2698493735025282</v>
      </c>
      <c r="X113" s="10">
        <f t="shared" si="69"/>
        <v>0</v>
      </c>
      <c r="Y113" s="10">
        <f t="shared" si="70"/>
        <v>-1.2698493735025282</v>
      </c>
      <c r="Z113" s="10">
        <f t="shared" si="71"/>
        <v>-2.7878765673298882</v>
      </c>
      <c r="AA113" s="9" t="str">
        <f t="shared" si="72"/>
        <v/>
      </c>
      <c r="AB113" s="9">
        <f t="shared" si="73"/>
        <v>0.38431557398497218</v>
      </c>
      <c r="AC113" s="9">
        <f t="shared" si="74"/>
        <v>-0.41531201585132399</v>
      </c>
      <c r="AD113" s="7">
        <f t="shared" si="75"/>
        <v>3.9233716475095784E-2</v>
      </c>
      <c r="AE113" s="5">
        <v>25.29296875</v>
      </c>
      <c r="AF113" s="5">
        <v>199.90234375</v>
      </c>
      <c r="AG113" s="9">
        <v>6.1826535666789084E-3</v>
      </c>
    </row>
    <row r="114" spans="2:33" ht="12.75" customHeight="1" x14ac:dyDescent="0.2">
      <c r="B114" s="1" t="s">
        <v>258</v>
      </c>
      <c r="C114" s="2" t="s">
        <v>259</v>
      </c>
      <c r="D114" s="2">
        <v>2.5963888911064714E-3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57"/>
        <v>150</v>
      </c>
      <c r="J114" s="6">
        <v>6.875</v>
      </c>
      <c r="K114" s="4">
        <v>25.48828125</v>
      </c>
      <c r="L114" s="12" t="s">
        <v>35</v>
      </c>
      <c r="M114" s="7">
        <f t="shared" si="58"/>
        <v>0.05</v>
      </c>
      <c r="N114" s="7">
        <f t="shared" si="59"/>
        <v>0.05</v>
      </c>
      <c r="O114" s="7">
        <f t="shared" si="60"/>
        <v>10.555197656250002</v>
      </c>
      <c r="P114" s="7">
        <f t="shared" si="61"/>
        <v>0</v>
      </c>
      <c r="Q114" s="7">
        <f t="shared" si="62"/>
        <v>0.05</v>
      </c>
      <c r="R114" s="7">
        <f t="shared" si="63"/>
        <v>3.8895828125000005</v>
      </c>
      <c r="S114" s="7">
        <f t="shared" si="64"/>
        <v>2.239416211018605E-2</v>
      </c>
      <c r="T114" s="7">
        <f t="shared" si="65"/>
        <v>2.7605837889813953E-2</v>
      </c>
      <c r="U114" s="8">
        <f t="shared" si="66"/>
        <v>0.552116757796279</v>
      </c>
      <c r="V114" s="8">
        <f t="shared" si="67"/>
        <v>0.552116757796279</v>
      </c>
      <c r="W114" s="9">
        <f t="shared" si="68"/>
        <v>1.2327247500480205</v>
      </c>
      <c r="X114" s="10">
        <f t="shared" si="69"/>
        <v>0</v>
      </c>
      <c r="Y114" s="10">
        <f t="shared" si="70"/>
        <v>-1.2327247500480205</v>
      </c>
      <c r="Z114" s="10">
        <f t="shared" si="71"/>
        <v>-2.7878765673298882</v>
      </c>
      <c r="AA114" s="9" t="str">
        <f t="shared" si="72"/>
        <v/>
      </c>
      <c r="AB114" s="9">
        <f t="shared" si="73"/>
        <v>0.36697800792386348</v>
      </c>
      <c r="AC114" s="9">
        <f t="shared" si="74"/>
        <v>-0.43535996115251796</v>
      </c>
      <c r="AD114" s="7">
        <f t="shared" si="75"/>
        <v>3.9233716475095784E-2</v>
      </c>
      <c r="AE114" s="5">
        <v>24.8046875</v>
      </c>
      <c r="AF114" s="5">
        <v>199.90234375</v>
      </c>
      <c r="AG114" s="9">
        <v>6.1826535666789084E-3</v>
      </c>
    </row>
    <row r="115" spans="2:33" ht="12.75" customHeight="1" x14ac:dyDescent="0.2">
      <c r="B115" s="1" t="s">
        <v>260</v>
      </c>
      <c r="C115" s="2" t="s">
        <v>261</v>
      </c>
      <c r="D115" s="2">
        <v>2.6202199078397825E-3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57"/>
        <v>150</v>
      </c>
      <c r="J115" s="6">
        <v>6.943359375</v>
      </c>
      <c r="K115" s="4">
        <v>25.48828125</v>
      </c>
      <c r="L115" s="12" t="s">
        <v>35</v>
      </c>
      <c r="M115" s="7">
        <f t="shared" si="58"/>
        <v>0.05</v>
      </c>
      <c r="N115" s="7">
        <f t="shared" si="59"/>
        <v>0.05</v>
      </c>
      <c r="O115" s="7">
        <f t="shared" si="60"/>
        <v>10.555197656250002</v>
      </c>
      <c r="P115" s="7">
        <f t="shared" si="61"/>
        <v>0</v>
      </c>
      <c r="Q115" s="7">
        <f t="shared" si="62"/>
        <v>0.05</v>
      </c>
      <c r="R115" s="7">
        <f t="shared" si="63"/>
        <v>3.8895828125000005</v>
      </c>
      <c r="S115" s="7">
        <f t="shared" si="64"/>
        <v>2.2906938325152153E-2</v>
      </c>
      <c r="T115" s="7">
        <f t="shared" si="65"/>
        <v>2.7093061674847849E-2</v>
      </c>
      <c r="U115" s="8">
        <f t="shared" si="66"/>
        <v>0.54186123349695692</v>
      </c>
      <c r="V115" s="8">
        <f t="shared" si="67"/>
        <v>0.54186123349695692</v>
      </c>
      <c r="W115" s="9">
        <f t="shared" si="68"/>
        <v>1.1827447775986399</v>
      </c>
      <c r="X115" s="10">
        <f t="shared" si="69"/>
        <v>0</v>
      </c>
      <c r="Y115" s="10">
        <f t="shared" si="70"/>
        <v>-1.1827447775986399</v>
      </c>
      <c r="Z115" s="10">
        <f t="shared" si="71"/>
        <v>-2.7878765673298882</v>
      </c>
      <c r="AA115" s="9" t="str">
        <f t="shared" si="72"/>
        <v/>
      </c>
      <c r="AB115" s="9">
        <f t="shared" si="73"/>
        <v>0.34421733153806627</v>
      </c>
      <c r="AC115" s="9">
        <f t="shared" si="74"/>
        <v>-0.46316726648420592</v>
      </c>
      <c r="AD115" s="7">
        <f t="shared" si="75"/>
        <v>3.9233716475095784E-2</v>
      </c>
      <c r="AE115" s="5">
        <v>25.29296875</v>
      </c>
      <c r="AF115" s="5">
        <v>199.90234375</v>
      </c>
      <c r="AG115" s="9">
        <v>6.1826535666789084E-3</v>
      </c>
    </row>
    <row r="116" spans="2:33" ht="12.75" customHeight="1" x14ac:dyDescent="0.2">
      <c r="B116" s="1" t="s">
        <v>262</v>
      </c>
      <c r="C116" s="2" t="s">
        <v>263</v>
      </c>
      <c r="D116" s="2">
        <v>2.6440509245730937E-3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57"/>
        <v>150</v>
      </c>
      <c r="J116" s="6">
        <v>7.109375</v>
      </c>
      <c r="K116" s="4">
        <v>25.48828125</v>
      </c>
      <c r="L116" s="12" t="s">
        <v>35</v>
      </c>
      <c r="M116" s="7">
        <f t="shared" si="58"/>
        <v>0.05</v>
      </c>
      <c r="N116" s="7">
        <f t="shared" si="59"/>
        <v>0.05</v>
      </c>
      <c r="O116" s="7">
        <f t="shared" si="60"/>
        <v>10.555197656250002</v>
      </c>
      <c r="P116" s="7">
        <f t="shared" si="61"/>
        <v>0</v>
      </c>
      <c r="Q116" s="7">
        <f t="shared" si="62"/>
        <v>0.05</v>
      </c>
      <c r="R116" s="7">
        <f t="shared" si="63"/>
        <v>3.8895828125000005</v>
      </c>
      <c r="S116" s="7">
        <f t="shared" si="64"/>
        <v>2.4152251990069835E-2</v>
      </c>
      <c r="T116" s="7">
        <f t="shared" si="65"/>
        <v>2.5847748009930168E-2</v>
      </c>
      <c r="U116" s="8">
        <f t="shared" si="66"/>
        <v>0.51695496019860332</v>
      </c>
      <c r="V116" s="8">
        <f t="shared" si="67"/>
        <v>0.51695496019860332</v>
      </c>
      <c r="W116" s="9">
        <f t="shared" si="68"/>
        <v>1.0702003283402903</v>
      </c>
      <c r="X116" s="10">
        <f t="shared" si="69"/>
        <v>0</v>
      </c>
      <c r="Y116" s="10">
        <f t="shared" si="70"/>
        <v>-1.0702003283402903</v>
      </c>
      <c r="Z116" s="10">
        <f t="shared" si="71"/>
        <v>-2.7878765673298882</v>
      </c>
      <c r="AA116" s="9" t="str">
        <f t="shared" si="72"/>
        <v/>
      </c>
      <c r="AB116" s="9">
        <f t="shared" si="73"/>
        <v>0.29540387614932739</v>
      </c>
      <c r="AC116" s="9">
        <f t="shared" si="74"/>
        <v>-0.52958381038080748</v>
      </c>
      <c r="AD116" s="7">
        <f t="shared" si="75"/>
        <v>3.9233716475095784E-2</v>
      </c>
      <c r="AE116" s="5">
        <v>25.29296875</v>
      </c>
      <c r="AF116" s="5">
        <v>199.90234375</v>
      </c>
      <c r="AG116" s="9">
        <v>6.1826535666789084E-3</v>
      </c>
    </row>
    <row r="117" spans="2:33" ht="12.75" customHeight="1" x14ac:dyDescent="0.2">
      <c r="B117" s="1" t="s">
        <v>264</v>
      </c>
      <c r="C117" s="2" t="s">
        <v>265</v>
      </c>
      <c r="D117" s="2">
        <v>2.6677083296817727E-3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57"/>
        <v>150</v>
      </c>
      <c r="J117" s="6">
        <v>7.28515625</v>
      </c>
      <c r="K117" s="4">
        <v>25.390625</v>
      </c>
      <c r="L117" s="12" t="s">
        <v>35</v>
      </c>
      <c r="M117" s="7">
        <f t="shared" si="58"/>
        <v>0.05</v>
      </c>
      <c r="N117" s="7">
        <f t="shared" si="59"/>
        <v>0.05</v>
      </c>
      <c r="O117" s="7">
        <f t="shared" si="60"/>
        <v>10.537678125000001</v>
      </c>
      <c r="P117" s="7">
        <f t="shared" si="61"/>
        <v>0</v>
      </c>
      <c r="Q117" s="7">
        <f t="shared" si="62"/>
        <v>0.05</v>
      </c>
      <c r="R117" s="7">
        <f t="shared" si="63"/>
        <v>3.8811062500000006</v>
      </c>
      <c r="S117" s="7">
        <f t="shared" si="64"/>
        <v>2.5569092198827942E-2</v>
      </c>
      <c r="T117" s="7">
        <f t="shared" si="65"/>
        <v>2.4430907801172061E-2</v>
      </c>
      <c r="U117" s="8">
        <f t="shared" si="66"/>
        <v>0.48861815602344122</v>
      </c>
      <c r="V117" s="8">
        <f t="shared" si="67"/>
        <v>0.48861815602344122</v>
      </c>
      <c r="W117" s="9">
        <f t="shared" si="68"/>
        <v>0.95548592852631475</v>
      </c>
      <c r="X117" s="10">
        <f t="shared" si="69"/>
        <v>0</v>
      </c>
      <c r="Y117" s="10">
        <f t="shared" si="70"/>
        <v>-0.95548592852631475</v>
      </c>
      <c r="Z117" s="10">
        <f t="shared" si="71"/>
        <v>-2.7878765673298882</v>
      </c>
      <c r="AA117" s="9" t="str">
        <f t="shared" si="72"/>
        <v/>
      </c>
      <c r="AB117" s="9">
        <f t="shared" si="73"/>
        <v>0.24912523841841439</v>
      </c>
      <c r="AC117" s="9">
        <f t="shared" si="74"/>
        <v>-0.60358227266174314</v>
      </c>
      <c r="AD117" s="7">
        <f t="shared" si="75"/>
        <v>3.9384615384615386E-2</v>
      </c>
      <c r="AE117" s="5">
        <v>25.29296875</v>
      </c>
      <c r="AF117" s="5">
        <v>199.90234375</v>
      </c>
      <c r="AG117" s="9">
        <v>6.1826535666789084E-3</v>
      </c>
    </row>
    <row r="118" spans="2:33" ht="12.75" customHeight="1" x14ac:dyDescent="0.2">
      <c r="B118" s="1" t="s">
        <v>266</v>
      </c>
      <c r="C118" s="2" t="s">
        <v>267</v>
      </c>
      <c r="D118" s="2">
        <v>2.6855787000386044E-3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57"/>
        <v>150</v>
      </c>
      <c r="J118" s="6">
        <v>7.34375</v>
      </c>
      <c r="K118" s="4">
        <v>25.390625</v>
      </c>
      <c r="L118" s="12" t="s">
        <v>35</v>
      </c>
      <c r="M118" s="7">
        <f t="shared" si="58"/>
        <v>0.05</v>
      </c>
      <c r="N118" s="7">
        <f t="shared" si="59"/>
        <v>0.05</v>
      </c>
      <c r="O118" s="7">
        <f t="shared" si="60"/>
        <v>10.537678125000001</v>
      </c>
      <c r="P118" s="7">
        <f t="shared" si="61"/>
        <v>0</v>
      </c>
      <c r="Q118" s="7">
        <f t="shared" si="62"/>
        <v>0.05</v>
      </c>
      <c r="R118" s="7">
        <f t="shared" si="63"/>
        <v>3.8811062500000006</v>
      </c>
      <c r="S118" s="7">
        <f t="shared" si="64"/>
        <v>2.6009211761121406E-2</v>
      </c>
      <c r="T118" s="7">
        <f t="shared" si="65"/>
        <v>2.3990788238878596E-2</v>
      </c>
      <c r="U118" s="8">
        <f t="shared" si="66"/>
        <v>0.47981576477757193</v>
      </c>
      <c r="V118" s="8">
        <f t="shared" si="67"/>
        <v>0.47981576477757193</v>
      </c>
      <c r="W118" s="9">
        <f t="shared" si="68"/>
        <v>0.92239582111212037</v>
      </c>
      <c r="X118" s="10">
        <f t="shared" si="69"/>
        <v>0</v>
      </c>
      <c r="Y118" s="10">
        <f t="shared" si="70"/>
        <v>-0.92239582111212037</v>
      </c>
      <c r="Z118" s="10">
        <f t="shared" si="71"/>
        <v>-2.7878765673298882</v>
      </c>
      <c r="AA118" s="9" t="str">
        <f t="shared" si="72"/>
        <v/>
      </c>
      <c r="AB118" s="9">
        <f t="shared" si="73"/>
        <v>0.23642798292229636</v>
      </c>
      <c r="AC118" s="9">
        <f t="shared" si="74"/>
        <v>-0.62630112292815154</v>
      </c>
      <c r="AD118" s="7">
        <f t="shared" si="75"/>
        <v>3.9384615384615386E-2</v>
      </c>
      <c r="AE118" s="5">
        <v>25.29296875</v>
      </c>
      <c r="AF118" s="5">
        <v>199.90234375</v>
      </c>
      <c r="AG118" s="9">
        <v>6.1826535666789084E-3</v>
      </c>
    </row>
    <row r="119" spans="2:33" ht="12.75" customHeight="1" x14ac:dyDescent="0.2">
      <c r="B119" s="1" t="s">
        <v>268</v>
      </c>
      <c r="C119" s="2" t="s">
        <v>269</v>
      </c>
      <c r="D119" s="2">
        <v>2.7094212928204797E-3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57"/>
        <v>150</v>
      </c>
      <c r="J119" s="6">
        <v>7.412109375</v>
      </c>
      <c r="K119" s="4">
        <v>25.48828125</v>
      </c>
      <c r="L119" s="12" t="s">
        <v>35</v>
      </c>
      <c r="M119" s="7">
        <f t="shared" si="58"/>
        <v>0.05</v>
      </c>
      <c r="N119" s="7">
        <f t="shared" si="59"/>
        <v>0.05</v>
      </c>
      <c r="O119" s="7">
        <f t="shared" si="60"/>
        <v>10.555197656250002</v>
      </c>
      <c r="P119" s="7">
        <f t="shared" si="61"/>
        <v>0</v>
      </c>
      <c r="Q119" s="7">
        <f t="shared" si="62"/>
        <v>0.05</v>
      </c>
      <c r="R119" s="7">
        <f t="shared" si="63"/>
        <v>3.8895828125000005</v>
      </c>
      <c r="S119" s="7">
        <f t="shared" si="64"/>
        <v>2.6423118084919719E-2</v>
      </c>
      <c r="T119" s="7">
        <f t="shared" si="65"/>
        <v>2.3576881915080283E-2</v>
      </c>
      <c r="U119" s="8">
        <f t="shared" si="66"/>
        <v>0.47153763830160567</v>
      </c>
      <c r="V119" s="8">
        <f t="shared" si="67"/>
        <v>0.47153763830160567</v>
      </c>
      <c r="W119" s="9">
        <f t="shared" si="68"/>
        <v>0.89228235060328309</v>
      </c>
      <c r="X119" s="10">
        <f t="shared" si="69"/>
        <v>0</v>
      </c>
      <c r="Y119" s="10">
        <f t="shared" si="70"/>
        <v>-0.89228235060328309</v>
      </c>
      <c r="Z119" s="10">
        <f t="shared" si="71"/>
        <v>-2.7878765673298882</v>
      </c>
      <c r="AA119" s="9" t="str">
        <f t="shared" si="72"/>
        <v/>
      </c>
      <c r="AB119" s="9">
        <f t="shared" si="73"/>
        <v>0.22512668584018708</v>
      </c>
      <c r="AC119" s="9">
        <f t="shared" si="74"/>
        <v>-0.64757302198651667</v>
      </c>
      <c r="AD119" s="7">
        <f t="shared" si="75"/>
        <v>3.9233716475095784E-2</v>
      </c>
      <c r="AE119" s="5">
        <v>25.29296875</v>
      </c>
      <c r="AF119" s="5">
        <v>199.90234375</v>
      </c>
      <c r="AG119" s="9">
        <v>6.1826535666789084E-3</v>
      </c>
    </row>
    <row r="120" spans="2:33" ht="12.75" customHeight="1" x14ac:dyDescent="0.2">
      <c r="B120" s="1" t="s">
        <v>270</v>
      </c>
      <c r="C120" s="2" t="s">
        <v>271</v>
      </c>
      <c r="D120" s="2">
        <v>2.7332523168297485E-3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57"/>
        <v>150</v>
      </c>
      <c r="J120" s="6">
        <v>7.4609375</v>
      </c>
      <c r="K120" s="4">
        <v>25.48828125</v>
      </c>
      <c r="L120" s="12" t="s">
        <v>35</v>
      </c>
      <c r="M120" s="7">
        <f t="shared" si="58"/>
        <v>0.05</v>
      </c>
      <c r="N120" s="7">
        <f t="shared" si="59"/>
        <v>0.05</v>
      </c>
      <c r="O120" s="7">
        <f t="shared" si="60"/>
        <v>10.555197656250002</v>
      </c>
      <c r="P120" s="7">
        <f t="shared" si="61"/>
        <v>0</v>
      </c>
      <c r="Q120" s="7">
        <f t="shared" si="62"/>
        <v>0.05</v>
      </c>
      <c r="R120" s="7">
        <f t="shared" si="63"/>
        <v>3.8895828125000005</v>
      </c>
      <c r="S120" s="7">
        <f t="shared" si="64"/>
        <v>2.678938680989551E-2</v>
      </c>
      <c r="T120" s="7">
        <f t="shared" si="65"/>
        <v>2.3210613190104493E-2</v>
      </c>
      <c r="U120" s="8">
        <f t="shared" si="66"/>
        <v>0.46421226380208985</v>
      </c>
      <c r="V120" s="8">
        <f t="shared" si="67"/>
        <v>0.46421226380208985</v>
      </c>
      <c r="W120" s="9">
        <f t="shared" si="68"/>
        <v>0.8664107676227556</v>
      </c>
      <c r="X120" s="10">
        <f t="shared" si="69"/>
        <v>0</v>
      </c>
      <c r="Y120" s="10">
        <f t="shared" si="70"/>
        <v>-0.8664107676227556</v>
      </c>
      <c r="Z120" s="10">
        <f t="shared" si="71"/>
        <v>-2.7878765673298882</v>
      </c>
      <c r="AA120" s="9" t="str">
        <f t="shared" si="72"/>
        <v/>
      </c>
      <c r="AB120" s="9">
        <f t="shared" si="73"/>
        <v>0.21561045145005439</v>
      </c>
      <c r="AC120" s="9">
        <f t="shared" si="74"/>
        <v>-0.66633019108699953</v>
      </c>
      <c r="AD120" s="7">
        <f t="shared" si="75"/>
        <v>3.9233716475095784E-2</v>
      </c>
      <c r="AE120" s="5">
        <v>25.29296875</v>
      </c>
      <c r="AF120" s="5">
        <v>199.90234375</v>
      </c>
      <c r="AG120" s="9">
        <v>6.1826535666789084E-3</v>
      </c>
    </row>
    <row r="121" spans="2:33" ht="12.75" customHeight="1" x14ac:dyDescent="0.2">
      <c r="B121" s="1" t="s">
        <v>272</v>
      </c>
      <c r="C121" s="2" t="s">
        <v>273</v>
      </c>
      <c r="D121" s="2">
        <v>2.7570833335630596E-3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57"/>
        <v>150</v>
      </c>
      <c r="J121" s="6">
        <v>7.51953125</v>
      </c>
      <c r="K121" s="4">
        <v>26.5625</v>
      </c>
      <c r="L121" s="12" t="s">
        <v>35</v>
      </c>
      <c r="M121" s="7">
        <f t="shared" si="58"/>
        <v>0.05</v>
      </c>
      <c r="N121" s="7">
        <f t="shared" si="59"/>
        <v>0.05</v>
      </c>
      <c r="O121" s="7">
        <f t="shared" si="60"/>
        <v>10.7479125</v>
      </c>
      <c r="P121" s="7">
        <f t="shared" si="61"/>
        <v>0</v>
      </c>
      <c r="Q121" s="7">
        <f t="shared" si="62"/>
        <v>0.05</v>
      </c>
      <c r="R121" s="7">
        <f t="shared" si="63"/>
        <v>3.9828250000000005</v>
      </c>
      <c r="S121" s="7">
        <f t="shared" si="64"/>
        <v>2.6139397679630898E-2</v>
      </c>
      <c r="T121" s="7">
        <f t="shared" si="65"/>
        <v>2.3860602320369104E-2</v>
      </c>
      <c r="U121" s="8">
        <f t="shared" si="66"/>
        <v>0.47721204640738207</v>
      </c>
      <c r="V121" s="8">
        <f t="shared" si="67"/>
        <v>0.47721204640738207</v>
      </c>
      <c r="W121" s="9">
        <f t="shared" si="68"/>
        <v>0.91282142812963363</v>
      </c>
      <c r="X121" s="10">
        <f t="shared" si="69"/>
        <v>0</v>
      </c>
      <c r="Y121" s="10">
        <f t="shared" si="70"/>
        <v>-0.91282142812963363</v>
      </c>
      <c r="Z121" s="10">
        <f t="shared" si="71"/>
        <v>-2.7878765673298882</v>
      </c>
      <c r="AA121" s="9" t="str">
        <f t="shared" si="72"/>
        <v/>
      </c>
      <c r="AB121" s="9">
        <f t="shared" si="73"/>
        <v>0.23280858503763427</v>
      </c>
      <c r="AC121" s="9">
        <f t="shared" si="74"/>
        <v>-0.63300100870545728</v>
      </c>
      <c r="AD121" s="7">
        <f t="shared" si="75"/>
        <v>3.7647058823529408E-2</v>
      </c>
      <c r="AE121" s="5">
        <v>25.29296875</v>
      </c>
      <c r="AF121" s="5">
        <v>199.90234375</v>
      </c>
      <c r="AG121" s="9">
        <v>6.1826535666789084E-3</v>
      </c>
    </row>
    <row r="122" spans="2:33" ht="12.75" customHeight="1" x14ac:dyDescent="0.2">
      <c r="B122" s="1" t="s">
        <v>274</v>
      </c>
      <c r="C122" s="2" t="s">
        <v>275</v>
      </c>
      <c r="D122" s="2">
        <v>2.7809143502963707E-3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57"/>
        <v>150</v>
      </c>
      <c r="J122" s="6">
        <v>7.509765625</v>
      </c>
      <c r="K122" s="4">
        <v>25.48828125</v>
      </c>
      <c r="L122" s="12" t="s">
        <v>35</v>
      </c>
      <c r="M122" s="7">
        <f t="shared" si="58"/>
        <v>0.05</v>
      </c>
      <c r="N122" s="7">
        <f t="shared" si="59"/>
        <v>0.05</v>
      </c>
      <c r="O122" s="7">
        <f t="shared" si="60"/>
        <v>10.555197656250002</v>
      </c>
      <c r="P122" s="7">
        <f t="shared" si="61"/>
        <v>0</v>
      </c>
      <c r="Q122" s="7">
        <f t="shared" si="62"/>
        <v>0.05</v>
      </c>
      <c r="R122" s="7">
        <f t="shared" si="63"/>
        <v>3.8895828125000005</v>
      </c>
      <c r="S122" s="7">
        <f t="shared" si="64"/>
        <v>2.7155655534871297E-2</v>
      </c>
      <c r="T122" s="7">
        <f t="shared" si="65"/>
        <v>2.2844344465128705E-2</v>
      </c>
      <c r="U122" s="8">
        <f t="shared" si="66"/>
        <v>0.4568868893025741</v>
      </c>
      <c r="V122" s="8">
        <f t="shared" si="67"/>
        <v>0.4568868893025741</v>
      </c>
      <c r="W122" s="9">
        <f t="shared" si="68"/>
        <v>0.84123708358996085</v>
      </c>
      <c r="X122" s="10">
        <f t="shared" si="69"/>
        <v>0</v>
      </c>
      <c r="Y122" s="10">
        <f t="shared" si="70"/>
        <v>-0.84123708358996085</v>
      </c>
      <c r="Z122" s="10">
        <f t="shared" si="71"/>
        <v>-2.7878765673298882</v>
      </c>
      <c r="AA122" s="9" t="str">
        <f t="shared" si="72"/>
        <v/>
      </c>
      <c r="AB122" s="9">
        <f t="shared" si="73"/>
        <v>0.20652225525292042</v>
      </c>
      <c r="AC122" s="9">
        <f t="shared" si="74"/>
        <v>-0.68503314104031565</v>
      </c>
      <c r="AD122" s="7">
        <f t="shared" si="75"/>
        <v>3.9233716475095784E-2</v>
      </c>
      <c r="AE122" s="5">
        <v>25.29296875</v>
      </c>
      <c r="AF122" s="5">
        <v>199.90234375</v>
      </c>
      <c r="AG122" s="9">
        <v>6.1826535666789084E-3</v>
      </c>
    </row>
    <row r="123" spans="2:33" ht="12.75" customHeight="1" x14ac:dyDescent="0.2">
      <c r="B123" s="1" t="s">
        <v>276</v>
      </c>
      <c r="C123" s="2" t="s">
        <v>277</v>
      </c>
      <c r="D123" s="2">
        <v>2.8045717554050498E-3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57"/>
        <v>150</v>
      </c>
      <c r="J123" s="6">
        <v>7.529296875</v>
      </c>
      <c r="K123" s="4">
        <v>25.48828125</v>
      </c>
      <c r="L123" s="12" t="s">
        <v>35</v>
      </c>
      <c r="M123" s="7">
        <f t="shared" si="58"/>
        <v>0.05</v>
      </c>
      <c r="N123" s="7">
        <f t="shared" si="59"/>
        <v>0.05</v>
      </c>
      <c r="O123" s="7">
        <f t="shared" si="60"/>
        <v>10.555197656250002</v>
      </c>
      <c r="P123" s="7">
        <f t="shared" si="61"/>
        <v>0</v>
      </c>
      <c r="Q123" s="7">
        <f t="shared" si="62"/>
        <v>0.05</v>
      </c>
      <c r="R123" s="7">
        <f t="shared" si="63"/>
        <v>3.8895828125000005</v>
      </c>
      <c r="S123" s="7">
        <f t="shared" si="64"/>
        <v>2.7302163024861614E-2</v>
      </c>
      <c r="T123" s="7">
        <f t="shared" si="65"/>
        <v>2.2697836975138389E-2</v>
      </c>
      <c r="U123" s="8">
        <f t="shared" si="66"/>
        <v>0.45395673950276777</v>
      </c>
      <c r="V123" s="8">
        <f t="shared" si="67"/>
        <v>0.45395673950276777</v>
      </c>
      <c r="W123" s="9">
        <f t="shared" si="68"/>
        <v>0.83135673003159194</v>
      </c>
      <c r="X123" s="10">
        <f t="shared" si="69"/>
        <v>0</v>
      </c>
      <c r="Y123" s="10">
        <f t="shared" si="70"/>
        <v>-0.83135673003159194</v>
      </c>
      <c r="Z123" s="10">
        <f t="shared" si="71"/>
        <v>-2.7878765673298882</v>
      </c>
      <c r="AA123" s="9" t="str">
        <f t="shared" si="72"/>
        <v/>
      </c>
      <c r="AB123" s="9">
        <f t="shared" si="73"/>
        <v>0.20300143234672177</v>
      </c>
      <c r="AC123" s="9">
        <f t="shared" si="74"/>
        <v>-0.69250089776125578</v>
      </c>
      <c r="AD123" s="7">
        <f t="shared" si="75"/>
        <v>3.9233716475095784E-2</v>
      </c>
      <c r="AE123" s="5">
        <v>25.29296875</v>
      </c>
      <c r="AF123" s="5">
        <v>199.90234375</v>
      </c>
      <c r="AG123" s="9">
        <v>6.1826535666789084E-3</v>
      </c>
    </row>
    <row r="124" spans="2:33" ht="12.75" customHeight="1" x14ac:dyDescent="0.2">
      <c r="B124" s="1" t="s">
        <v>278</v>
      </c>
      <c r="C124" s="2" t="s">
        <v>279</v>
      </c>
      <c r="D124" s="2">
        <v>2.8280439801164903E-3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57"/>
        <v>150</v>
      </c>
      <c r="J124" s="6">
        <v>7.607421875</v>
      </c>
      <c r="K124" s="4">
        <v>25.390625</v>
      </c>
      <c r="L124" s="12" t="s">
        <v>35</v>
      </c>
      <c r="M124" s="7">
        <f t="shared" si="58"/>
        <v>0.05</v>
      </c>
      <c r="N124" s="7">
        <f t="shared" si="59"/>
        <v>0.05</v>
      </c>
      <c r="O124" s="7">
        <f t="shared" si="60"/>
        <v>10.537678125000001</v>
      </c>
      <c r="P124" s="7">
        <f t="shared" si="61"/>
        <v>0</v>
      </c>
      <c r="Q124" s="7">
        <f t="shared" si="62"/>
        <v>0.05</v>
      </c>
      <c r="R124" s="7">
        <f t="shared" si="63"/>
        <v>3.8811062500000006</v>
      </c>
      <c r="S124" s="7">
        <f t="shared" si="64"/>
        <v>2.7989749791442007E-2</v>
      </c>
      <c r="T124" s="7">
        <f t="shared" si="65"/>
        <v>2.2010250208557996E-2</v>
      </c>
      <c r="U124" s="8">
        <f t="shared" si="66"/>
        <v>0.44020500417115987</v>
      </c>
      <c r="V124" s="8">
        <f t="shared" si="67"/>
        <v>0.44020500417115987</v>
      </c>
      <c r="W124" s="9">
        <f t="shared" si="68"/>
        <v>0.78636823739266604</v>
      </c>
      <c r="X124" s="10">
        <f t="shared" si="69"/>
        <v>0</v>
      </c>
      <c r="Y124" s="10">
        <f t="shared" si="70"/>
        <v>-0.78636823739266604</v>
      </c>
      <c r="Z124" s="10">
        <f t="shared" si="71"/>
        <v>-2.7878765673298882</v>
      </c>
      <c r="AA124" s="9" t="str">
        <f t="shared" si="72"/>
        <v/>
      </c>
      <c r="AB124" s="9">
        <f t="shared" si="73"/>
        <v>0.18729909895636196</v>
      </c>
      <c r="AC124" s="9">
        <f t="shared" si="74"/>
        <v>-0.72746431188915783</v>
      </c>
      <c r="AD124" s="7">
        <f t="shared" si="75"/>
        <v>3.9384615384615386E-2</v>
      </c>
      <c r="AE124" s="5">
        <v>25.1953125</v>
      </c>
      <c r="AF124" s="5">
        <v>199.90234375</v>
      </c>
      <c r="AG124" s="9">
        <v>6.1826535666789084E-3</v>
      </c>
    </row>
    <row r="125" spans="2:33" ht="12.75" customHeight="1" x14ac:dyDescent="0.2">
      <c r="B125" s="1" t="s">
        <v>280</v>
      </c>
      <c r="C125" s="2" t="s">
        <v>281</v>
      </c>
      <c r="D125" s="2">
        <v>2.8518749968498014E-3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57"/>
        <v>150</v>
      </c>
      <c r="J125" s="6">
        <v>7.6953125</v>
      </c>
      <c r="K125" s="4">
        <v>25.390625</v>
      </c>
      <c r="L125" s="12" t="s">
        <v>35</v>
      </c>
      <c r="M125" s="7">
        <f t="shared" si="58"/>
        <v>0.05</v>
      </c>
      <c r="N125" s="7">
        <f t="shared" si="59"/>
        <v>0.05</v>
      </c>
      <c r="O125" s="7">
        <f t="shared" si="60"/>
        <v>10.537678125000001</v>
      </c>
      <c r="P125" s="7">
        <f t="shared" si="61"/>
        <v>0</v>
      </c>
      <c r="Q125" s="7">
        <f t="shared" si="62"/>
        <v>0.05</v>
      </c>
      <c r="R125" s="7">
        <f t="shared" si="63"/>
        <v>3.8811062500000006</v>
      </c>
      <c r="S125" s="7">
        <f t="shared" si="64"/>
        <v>2.8649929134882207E-2</v>
      </c>
      <c r="T125" s="7">
        <f t="shared" si="65"/>
        <v>2.1350070865117796E-2</v>
      </c>
      <c r="U125" s="8">
        <f t="shared" si="66"/>
        <v>0.42700141730235591</v>
      </c>
      <c r="V125" s="8">
        <f t="shared" si="67"/>
        <v>0.42700141730235591</v>
      </c>
      <c r="W125" s="9">
        <f t="shared" si="68"/>
        <v>0.74520501480485002</v>
      </c>
      <c r="X125" s="10">
        <f t="shared" si="69"/>
        <v>0</v>
      </c>
      <c r="Y125" s="10">
        <f t="shared" si="70"/>
        <v>-0.74520501480485002</v>
      </c>
      <c r="Z125" s="10">
        <f t="shared" si="71"/>
        <v>-2.7878765673298882</v>
      </c>
      <c r="AA125" s="9" t="str">
        <f t="shared" si="72"/>
        <v/>
      </c>
      <c r="AB125" s="9">
        <f t="shared" si="73"/>
        <v>0.17340473718601951</v>
      </c>
      <c r="AC125" s="9">
        <f t="shared" si="74"/>
        <v>-0.76093904235204635</v>
      </c>
      <c r="AD125" s="7">
        <f t="shared" si="75"/>
        <v>3.9384615384615386E-2</v>
      </c>
      <c r="AE125" s="5">
        <v>25.29296875</v>
      </c>
      <c r="AF125" s="5">
        <v>199.90234375</v>
      </c>
      <c r="AG125" s="9">
        <v>6.1826535666789084E-3</v>
      </c>
    </row>
    <row r="126" spans="2:33" ht="12.75" customHeight="1" x14ac:dyDescent="0.2">
      <c r="B126" s="1" t="s">
        <v>282</v>
      </c>
      <c r="C126" s="2" t="s">
        <v>283</v>
      </c>
      <c r="D126" s="2">
        <v>2.8757060208590701E-3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57"/>
        <v>150</v>
      </c>
      <c r="J126" s="6">
        <v>7.705078125</v>
      </c>
      <c r="K126" s="4">
        <v>25.390625</v>
      </c>
      <c r="L126" s="12" t="s">
        <v>35</v>
      </c>
      <c r="M126" s="7">
        <f t="shared" si="58"/>
        <v>0.05</v>
      </c>
      <c r="N126" s="7">
        <f t="shared" si="59"/>
        <v>0.05</v>
      </c>
      <c r="O126" s="7">
        <f t="shared" si="60"/>
        <v>10.537678125000001</v>
      </c>
      <c r="P126" s="7">
        <f t="shared" si="61"/>
        <v>0</v>
      </c>
      <c r="Q126" s="7">
        <f t="shared" si="62"/>
        <v>0.05</v>
      </c>
      <c r="R126" s="7">
        <f t="shared" si="63"/>
        <v>3.8811062500000006</v>
      </c>
      <c r="S126" s="7">
        <f t="shared" si="64"/>
        <v>2.8723282395264452E-2</v>
      </c>
      <c r="T126" s="7">
        <f t="shared" si="65"/>
        <v>2.127671760473555E-2</v>
      </c>
      <c r="U126" s="8">
        <f t="shared" si="66"/>
        <v>0.42553435209471097</v>
      </c>
      <c r="V126" s="8">
        <f t="shared" si="67"/>
        <v>0.42553435209471097</v>
      </c>
      <c r="W126" s="9">
        <f t="shared" si="68"/>
        <v>0.74074812592600481</v>
      </c>
      <c r="X126" s="10">
        <f t="shared" si="69"/>
        <v>0</v>
      </c>
      <c r="Y126" s="10">
        <f t="shared" si="70"/>
        <v>-0.74074812592600481</v>
      </c>
      <c r="Z126" s="10">
        <f t="shared" si="71"/>
        <v>-2.7878765673298882</v>
      </c>
      <c r="AA126" s="9" t="str">
        <f t="shared" si="72"/>
        <v/>
      </c>
      <c r="AB126" s="9">
        <f t="shared" si="73"/>
        <v>0.17192745493185241</v>
      </c>
      <c r="AC126" s="9">
        <f t="shared" si="74"/>
        <v>-0.76465476570197821</v>
      </c>
      <c r="AD126" s="7">
        <f t="shared" si="75"/>
        <v>3.9384615384615386E-2</v>
      </c>
      <c r="AE126" s="5">
        <v>25.29296875</v>
      </c>
      <c r="AF126" s="5">
        <v>199.90234375</v>
      </c>
      <c r="AG126" s="9">
        <v>6.1826535666789084E-3</v>
      </c>
    </row>
    <row r="127" spans="2:33" ht="12.75" customHeight="1" x14ac:dyDescent="0.2">
      <c r="B127" s="1" t="s">
        <v>284</v>
      </c>
      <c r="C127" s="2" t="s">
        <v>285</v>
      </c>
      <c r="D127" s="2">
        <v>2.8935879599885084E-3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57"/>
        <v>150</v>
      </c>
      <c r="J127" s="6">
        <v>7.734375</v>
      </c>
      <c r="K127" s="4">
        <v>25.48828125</v>
      </c>
      <c r="L127" s="12" t="s">
        <v>35</v>
      </c>
      <c r="M127" s="7">
        <f t="shared" si="58"/>
        <v>0.05</v>
      </c>
      <c r="N127" s="7">
        <f t="shared" si="59"/>
        <v>0.05</v>
      </c>
      <c r="O127" s="7">
        <f t="shared" si="60"/>
        <v>10.555197656250002</v>
      </c>
      <c r="P127" s="7">
        <f t="shared" si="61"/>
        <v>0</v>
      </c>
      <c r="Q127" s="7">
        <f t="shared" si="62"/>
        <v>0.05</v>
      </c>
      <c r="R127" s="7">
        <f t="shared" si="63"/>
        <v>3.8895828125000005</v>
      </c>
      <c r="S127" s="7">
        <f t="shared" si="64"/>
        <v>2.8840491669759924E-2</v>
      </c>
      <c r="T127" s="7">
        <f t="shared" si="65"/>
        <v>2.1159508330240079E-2</v>
      </c>
      <c r="U127" s="8">
        <f t="shared" si="66"/>
        <v>0.42319016660480158</v>
      </c>
      <c r="V127" s="8">
        <f t="shared" si="67"/>
        <v>0.42319016660480158</v>
      </c>
      <c r="W127" s="9">
        <f t="shared" si="68"/>
        <v>0.73367363401874408</v>
      </c>
      <c r="X127" s="10">
        <f t="shared" si="69"/>
        <v>0</v>
      </c>
      <c r="Y127" s="10">
        <f t="shared" si="70"/>
        <v>-0.73367363401874408</v>
      </c>
      <c r="Z127" s="10">
        <f t="shared" si="71"/>
        <v>-2.7878765673298882</v>
      </c>
      <c r="AA127" s="9" t="str">
        <f t="shared" si="72"/>
        <v/>
      </c>
      <c r="AB127" s="9">
        <f t="shared" si="73"/>
        <v>0.16959341803640185</v>
      </c>
      <c r="AC127" s="9">
        <f t="shared" si="74"/>
        <v>-0.77059100683130854</v>
      </c>
      <c r="AD127" s="7">
        <f t="shared" si="75"/>
        <v>3.9233716475095784E-2</v>
      </c>
      <c r="AE127" s="5">
        <v>25.1953125</v>
      </c>
      <c r="AF127" s="5">
        <v>199.90234375</v>
      </c>
      <c r="AG127" s="9">
        <v>1.917101881144731E-4</v>
      </c>
    </row>
    <row r="128" spans="2:33" ht="12.75" customHeight="1" x14ac:dyDescent="0.2">
      <c r="B128" s="1" t="s">
        <v>286</v>
      </c>
      <c r="C128" s="2" t="s">
        <v>287</v>
      </c>
      <c r="D128" s="2">
        <v>2.9174189839977771E-3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57"/>
        <v>150</v>
      </c>
      <c r="J128" s="6">
        <v>7.744140625</v>
      </c>
      <c r="K128" s="4">
        <v>25.390625</v>
      </c>
      <c r="L128" s="12" t="s">
        <v>35</v>
      </c>
      <c r="M128" s="7">
        <f t="shared" si="58"/>
        <v>0.05</v>
      </c>
      <c r="N128" s="7">
        <f t="shared" si="59"/>
        <v>0.05</v>
      </c>
      <c r="O128" s="7">
        <f t="shared" si="60"/>
        <v>10.537678125000001</v>
      </c>
      <c r="P128" s="7">
        <f t="shared" si="61"/>
        <v>0</v>
      </c>
      <c r="Q128" s="7">
        <f t="shared" si="62"/>
        <v>0.05</v>
      </c>
      <c r="R128" s="7">
        <f t="shared" si="63"/>
        <v>3.8811062500000006</v>
      </c>
      <c r="S128" s="7">
        <f t="shared" si="64"/>
        <v>2.901669543679343E-2</v>
      </c>
      <c r="T128" s="7">
        <f t="shared" si="65"/>
        <v>2.0983304563206573E-2</v>
      </c>
      <c r="U128" s="8">
        <f t="shared" si="66"/>
        <v>0.41966609126413146</v>
      </c>
      <c r="V128" s="8">
        <f t="shared" si="67"/>
        <v>0.41966609126413146</v>
      </c>
      <c r="W128" s="9">
        <f t="shared" si="68"/>
        <v>0.72314590780725352</v>
      </c>
      <c r="X128" s="10">
        <f t="shared" si="69"/>
        <v>0</v>
      </c>
      <c r="Y128" s="10">
        <f t="shared" si="70"/>
        <v>-0.72314590780725352</v>
      </c>
      <c r="Z128" s="10">
        <f t="shared" si="71"/>
        <v>-2.7878765673298882</v>
      </c>
      <c r="AA128" s="9" t="str">
        <f t="shared" si="72"/>
        <v/>
      </c>
      <c r="AB128" s="9">
        <f t="shared" si="73"/>
        <v>0.16614478823808401</v>
      </c>
      <c r="AC128" s="9">
        <f t="shared" si="74"/>
        <v>-0.77951327746647037</v>
      </c>
      <c r="AD128" s="7">
        <f t="shared" si="75"/>
        <v>3.9384615384615386E-2</v>
      </c>
      <c r="AE128" s="5">
        <v>25.29296875</v>
      </c>
      <c r="AF128" s="5">
        <v>199.90234375</v>
      </c>
      <c r="AG128" s="9">
        <v>6.1826535666789084E-3</v>
      </c>
    </row>
    <row r="129" spans="2:33" ht="12.75" customHeight="1" x14ac:dyDescent="0.2">
      <c r="B129" s="1" t="s">
        <v>288</v>
      </c>
      <c r="C129" s="2" t="s">
        <v>289</v>
      </c>
      <c r="D129" s="2">
        <v>2.941064813057892E-3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57"/>
        <v>150</v>
      </c>
      <c r="J129" s="6">
        <v>7.75390625</v>
      </c>
      <c r="K129" s="4">
        <v>25.48828125</v>
      </c>
      <c r="L129" s="12" t="s">
        <v>35</v>
      </c>
      <c r="M129" s="7">
        <f t="shared" si="58"/>
        <v>0.05</v>
      </c>
      <c r="N129" s="7">
        <f t="shared" si="59"/>
        <v>0.05</v>
      </c>
      <c r="O129" s="7">
        <f t="shared" si="60"/>
        <v>10.555197656250002</v>
      </c>
      <c r="P129" s="7">
        <f t="shared" si="61"/>
        <v>0</v>
      </c>
      <c r="Q129" s="7">
        <f t="shared" si="62"/>
        <v>0.05</v>
      </c>
      <c r="R129" s="7">
        <f t="shared" si="63"/>
        <v>3.8895828125000005</v>
      </c>
      <c r="S129" s="7">
        <f t="shared" si="64"/>
        <v>2.8986999159750237E-2</v>
      </c>
      <c r="T129" s="7">
        <f t="shared" si="65"/>
        <v>2.1013000840249766E-2</v>
      </c>
      <c r="U129" s="8">
        <f t="shared" si="66"/>
        <v>0.42026001680499531</v>
      </c>
      <c r="V129" s="8">
        <f t="shared" si="67"/>
        <v>0.42026001680499531</v>
      </c>
      <c r="W129" s="9">
        <f t="shared" si="68"/>
        <v>0.72491121707511108</v>
      </c>
      <c r="X129" s="10">
        <f t="shared" si="69"/>
        <v>0</v>
      </c>
      <c r="Y129" s="10">
        <f t="shared" si="70"/>
        <v>-0.72491121707511108</v>
      </c>
      <c r="Z129" s="10">
        <f t="shared" si="71"/>
        <v>-2.7878765673298882</v>
      </c>
      <c r="AA129" s="9" t="str">
        <f t="shared" si="72"/>
        <v/>
      </c>
      <c r="AB129" s="9">
        <f t="shared" si="73"/>
        <v>0.16672099862885731</v>
      </c>
      <c r="AC129" s="9">
        <f t="shared" si="74"/>
        <v>-0.77800969702678291</v>
      </c>
      <c r="AD129" s="7">
        <f t="shared" si="75"/>
        <v>3.9233716475095784E-2</v>
      </c>
      <c r="AE129" s="5">
        <v>25.29296875</v>
      </c>
      <c r="AF129" s="5">
        <v>199.90234375</v>
      </c>
      <c r="AG129" s="9">
        <v>6.1826535666789084E-3</v>
      </c>
    </row>
    <row r="130" spans="2:33" ht="12.75" customHeight="1" x14ac:dyDescent="0.2">
      <c r="B130" s="1" t="s">
        <v>290</v>
      </c>
      <c r="C130" s="2" t="s">
        <v>291</v>
      </c>
      <c r="D130" s="2">
        <v>2.9649074058397673E-3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76">IF(ISNUMBER(G130),IF(G130+H130=0,0,0.4*60*1000/(G130+H130)),"")</f>
        <v>150</v>
      </c>
      <c r="J130" s="6">
        <v>7.7734375</v>
      </c>
      <c r="K130" s="4">
        <v>25.48828125</v>
      </c>
      <c r="L130" s="12" t="s">
        <v>35</v>
      </c>
      <c r="M130" s="7">
        <f t="shared" ref="M130:M161" si="77">IF(ISNUMBER(G130),IF(G130+H130=0,0,(G130/(G130+H130))*E130),"")</f>
        <v>0.05</v>
      </c>
      <c r="N130" s="7">
        <f t="shared" ref="N130:N161" si="78">IF(ISNUMBER(H130),IF(G130+H130=0,0,(H130/(G130+H130))*E130),"")</f>
        <v>0.05</v>
      </c>
      <c r="O130" s="7">
        <f t="shared" ref="O130:O161" si="79">IF(ISNUMBER(M130),0.195*(1+0.0184*(K130-21))*M130*1000,"")</f>
        <v>10.555197656250002</v>
      </c>
      <c r="P130" s="7">
        <f t="shared" ref="P130:P161" si="80">IF(ISNUMBER(M130),IF(M130&gt;N130,M130-N130,0),"")</f>
        <v>0</v>
      </c>
      <c r="Q130" s="7">
        <f t="shared" ref="Q130:Q161" si="81">IF(ISNUMBER(M130),IF(M130&gt;N130,N130,M130),"")</f>
        <v>0.05</v>
      </c>
      <c r="R130" s="7">
        <f t="shared" ref="R130:R161" si="82">IF(ISNUMBER(M130),((0.195*(1+(0.0184*(K130-21)))*P130)+(0.07*(1+(0.0248*(K130-21)))*Q130))*1000,"")</f>
        <v>3.8895828125000005</v>
      </c>
      <c r="S130" s="7">
        <f t="shared" ref="S130:S161" si="83">IF(ISNUMBER(M130),IF(O130-R130=0,0,((P130-M130)*(O130-J130)/(O130-R130))+M130),"")</f>
        <v>2.9133506649740553E-2</v>
      </c>
      <c r="T130" s="7">
        <f t="shared" ref="T130:T161" si="84">IF(ISNUMBER(R130),IF(O130-R130=0,0,Q130*(O130-J130)/(O130-R130)),"")</f>
        <v>2.086649335025945E-2</v>
      </c>
      <c r="U130" s="8">
        <f t="shared" ref="U130:U161" si="85">IF(ISNUMBER(M130),IF(M130=0,0,((M130-S130)/M130)),"")</f>
        <v>0.41732986700518898</v>
      </c>
      <c r="V130" s="8">
        <f t="shared" ref="V130:V161" si="86">IF(ISNUMBER(Q130),IF(Q130=0,0,T130/Q130),"")</f>
        <v>0.41732986700518898</v>
      </c>
      <c r="W130" s="9">
        <f t="shared" ref="W130:W161" si="87">IF(ISNUMBER(U130),IF(U130=1,0,(U130/(1-U130))),"")</f>
        <v>0.71623692956458018</v>
      </c>
      <c r="X130" s="10">
        <f t="shared" ref="X130:X161" si="88">IF(ROW(A130)=11,AVERAGE($X$2:$X$10),IF(ISNUMBER(I131),IF(I131-I130=0,0,(W131-W130)/(I131-I130)),""))</f>
        <v>0</v>
      </c>
      <c r="Y130" s="10">
        <f t="shared" ref="Y130:Y161" si="89">IF(ROW(A130)=11,IF(ISNUMBER(I$2),AVERAGE($Y$2:$Y$10),""),IF(ISNUMBER(I130),$X$11*I130-W130,""))</f>
        <v>-0.71623692956458018</v>
      </c>
      <c r="Z130" s="10">
        <f t="shared" ref="Z130:Z161" si="90">IF(ISNUMBER(I130),$X$11*I130-$Y$11,"")</f>
        <v>-2.7878765673298882</v>
      </c>
      <c r="AA130" s="9" t="str">
        <f t="shared" ref="AA130:AA161" si="91">IF(AND(ISNUMBER(Z132),ROW(A130)=2),IF(M130=0,0,X$11/M130),"")</f>
        <v/>
      </c>
      <c r="AB130" s="9">
        <f t="shared" ref="AB130:AB161" si="92">IF(ISNUMBER(G130),IF(S130=0,0,((G130+H130)*(M130-S130))/(60000*0.4*(S130^2))),"")</f>
        <v>0.16389763584489028</v>
      </c>
      <c r="AC130" s="9">
        <f t="shared" ref="AC130:AC161" si="93">IF(ISNUMBER(AB130),IF(AB130&lt;=0,0,LOG(AB130)),"")</f>
        <v>-0.78542731090127405</v>
      </c>
      <c r="AD130" s="7">
        <f t="shared" ref="AD130:AD161" si="94">IF(ISNUMBER(K130),IF(K130=0,0,1/K130),"")</f>
        <v>3.9233716475095784E-2</v>
      </c>
      <c r="AE130" s="5">
        <v>25.29296875</v>
      </c>
      <c r="AF130" s="5">
        <v>199.90234375</v>
      </c>
      <c r="AG130" s="9">
        <v>6.1826535666789084E-3</v>
      </c>
    </row>
    <row r="131" spans="2:33" ht="12.75" customHeight="1" x14ac:dyDescent="0.2">
      <c r="B131" s="1" t="s">
        <v>292</v>
      </c>
      <c r="C131" s="2" t="s">
        <v>293</v>
      </c>
      <c r="D131" s="2">
        <v>2.9885532421758398E-3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76"/>
        <v>150</v>
      </c>
      <c r="J131" s="6">
        <v>7.783203125</v>
      </c>
      <c r="K131" s="4">
        <v>25.48828125</v>
      </c>
      <c r="L131" s="12" t="s">
        <v>35</v>
      </c>
      <c r="M131" s="7">
        <f t="shared" si="77"/>
        <v>0.05</v>
      </c>
      <c r="N131" s="7">
        <f t="shared" si="78"/>
        <v>0.05</v>
      </c>
      <c r="O131" s="7">
        <f t="shared" si="79"/>
        <v>10.555197656250002</v>
      </c>
      <c r="P131" s="7">
        <f t="shared" si="80"/>
        <v>0</v>
      </c>
      <c r="Q131" s="7">
        <f t="shared" si="81"/>
        <v>0.05</v>
      </c>
      <c r="R131" s="7">
        <f t="shared" si="82"/>
        <v>3.8895828125000005</v>
      </c>
      <c r="S131" s="7">
        <f t="shared" si="83"/>
        <v>2.9206760394735711E-2</v>
      </c>
      <c r="T131" s="7">
        <f t="shared" si="84"/>
        <v>2.0793239605264292E-2</v>
      </c>
      <c r="U131" s="8">
        <f t="shared" si="85"/>
        <v>0.41586479210528582</v>
      </c>
      <c r="V131" s="8">
        <f t="shared" si="86"/>
        <v>0.41586479210528582</v>
      </c>
      <c r="W131" s="9">
        <f t="shared" si="87"/>
        <v>0.71193241990002121</v>
      </c>
      <c r="X131" s="10">
        <f t="shared" si="88"/>
        <v>0</v>
      </c>
      <c r="Y131" s="10">
        <f t="shared" si="89"/>
        <v>-0.71193241990002121</v>
      </c>
      <c r="Z131" s="10">
        <f t="shared" si="90"/>
        <v>-2.7878765673298882</v>
      </c>
      <c r="AA131" s="9" t="str">
        <f t="shared" si="91"/>
        <v/>
      </c>
      <c r="AB131" s="9">
        <f t="shared" si="92"/>
        <v>0.16250402538729614</v>
      </c>
      <c r="AC131" s="9">
        <f t="shared" si="93"/>
        <v>-0.78913587664302876</v>
      </c>
      <c r="AD131" s="7">
        <f t="shared" si="94"/>
        <v>3.9233716475095784E-2</v>
      </c>
      <c r="AE131" s="5">
        <v>24.8046875</v>
      </c>
      <c r="AF131" s="5">
        <v>199.90234375</v>
      </c>
      <c r="AG131" s="9">
        <v>6.1826535666789084E-3</v>
      </c>
    </row>
    <row r="132" spans="2:33" ht="12.75" customHeight="1" x14ac:dyDescent="0.2">
      <c r="B132" s="1" t="s">
        <v>294</v>
      </c>
      <c r="C132" s="2" t="s">
        <v>295</v>
      </c>
      <c r="D132" s="2">
        <v>3.012384258909151E-3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76"/>
        <v>150</v>
      </c>
      <c r="J132" s="6">
        <v>7.79296875</v>
      </c>
      <c r="K132" s="4">
        <v>25.48828125</v>
      </c>
      <c r="L132" s="12" t="s">
        <v>35</v>
      </c>
      <c r="M132" s="7">
        <f t="shared" si="77"/>
        <v>0.05</v>
      </c>
      <c r="N132" s="7">
        <f t="shared" si="78"/>
        <v>0.05</v>
      </c>
      <c r="O132" s="7">
        <f t="shared" si="79"/>
        <v>10.555197656250002</v>
      </c>
      <c r="P132" s="7">
        <f t="shared" si="80"/>
        <v>0</v>
      </c>
      <c r="Q132" s="7">
        <f t="shared" si="81"/>
        <v>0.05</v>
      </c>
      <c r="R132" s="7">
        <f t="shared" si="82"/>
        <v>3.8895828125000005</v>
      </c>
      <c r="S132" s="7">
        <f t="shared" si="83"/>
        <v>2.9280014139730869E-2</v>
      </c>
      <c r="T132" s="7">
        <f t="shared" si="84"/>
        <v>2.0719985860269133E-2</v>
      </c>
      <c r="U132" s="8">
        <f t="shared" si="85"/>
        <v>0.41439971720538266</v>
      </c>
      <c r="V132" s="8">
        <f t="shared" si="86"/>
        <v>0.41439971720538266</v>
      </c>
      <c r="W132" s="9">
        <f t="shared" si="87"/>
        <v>0.70764944857569601</v>
      </c>
      <c r="X132" s="10">
        <f t="shared" si="88"/>
        <v>0</v>
      </c>
      <c r="Y132" s="10">
        <f t="shared" si="89"/>
        <v>-0.70764944857569601</v>
      </c>
      <c r="Z132" s="10">
        <f t="shared" si="90"/>
        <v>-2.7878765673298882</v>
      </c>
      <c r="AA132" s="9" t="str">
        <f t="shared" si="91"/>
        <v/>
      </c>
      <c r="AB132" s="9">
        <f t="shared" si="92"/>
        <v>0.16112229208602435</v>
      </c>
      <c r="AC132" s="9">
        <f t="shared" si="93"/>
        <v>-0.79284436858022911</v>
      </c>
      <c r="AD132" s="7">
        <f t="shared" si="94"/>
        <v>3.9233716475095784E-2</v>
      </c>
      <c r="AE132" s="5">
        <v>25.1953125</v>
      </c>
      <c r="AF132" s="5">
        <v>199.90234375</v>
      </c>
      <c r="AG132" s="9">
        <v>6.1826535666789084E-3</v>
      </c>
    </row>
    <row r="133" spans="2:33" ht="12.75" customHeight="1" x14ac:dyDescent="0.2">
      <c r="B133" s="1" t="s">
        <v>296</v>
      </c>
      <c r="C133" s="2" t="s">
        <v>297</v>
      </c>
      <c r="D133" s="2">
        <v>3.0362268516910262E-3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76"/>
        <v>150</v>
      </c>
      <c r="J133" s="6">
        <v>7.802734375</v>
      </c>
      <c r="K133" s="4">
        <v>25.390625</v>
      </c>
      <c r="L133" s="12" t="s">
        <v>35</v>
      </c>
      <c r="M133" s="7">
        <f t="shared" si="77"/>
        <v>0.05</v>
      </c>
      <c r="N133" s="7">
        <f t="shared" si="78"/>
        <v>0.05</v>
      </c>
      <c r="O133" s="7">
        <f t="shared" si="79"/>
        <v>10.537678125000001</v>
      </c>
      <c r="P133" s="7">
        <f t="shared" si="80"/>
        <v>0</v>
      </c>
      <c r="Q133" s="7">
        <f t="shared" si="81"/>
        <v>0.05</v>
      </c>
      <c r="R133" s="7">
        <f t="shared" si="82"/>
        <v>3.8811062500000006</v>
      </c>
      <c r="S133" s="7">
        <f t="shared" si="83"/>
        <v>2.9456814999086894E-2</v>
      </c>
      <c r="T133" s="7">
        <f t="shared" si="84"/>
        <v>2.0543185000913108E-2</v>
      </c>
      <c r="U133" s="8">
        <f t="shared" si="85"/>
        <v>0.41086370001826217</v>
      </c>
      <c r="V133" s="8">
        <f t="shared" si="86"/>
        <v>0.41086370001826217</v>
      </c>
      <c r="W133" s="9">
        <f t="shared" si="87"/>
        <v>0.69740007538323179</v>
      </c>
      <c r="X133" s="10">
        <f t="shared" si="88"/>
        <v>0</v>
      </c>
      <c r="Y133" s="10">
        <f t="shared" si="89"/>
        <v>-0.69740007538323179</v>
      </c>
      <c r="Z133" s="10">
        <f t="shared" si="90"/>
        <v>-2.7878765673298882</v>
      </c>
      <c r="AA133" s="9" t="str">
        <f t="shared" si="91"/>
        <v/>
      </c>
      <c r="AB133" s="9">
        <f t="shared" si="92"/>
        <v>0.15783559207036915</v>
      </c>
      <c r="AC133" s="9">
        <f t="shared" si="93"/>
        <v>-0.80179505627997993</v>
      </c>
      <c r="AD133" s="7">
        <f t="shared" si="94"/>
        <v>3.9384615384615386E-2</v>
      </c>
      <c r="AE133" s="5">
        <v>25.29296875</v>
      </c>
      <c r="AF133" s="5">
        <v>199.90234375</v>
      </c>
      <c r="AG133" s="9">
        <v>6.1826535666789084E-3</v>
      </c>
    </row>
    <row r="134" spans="2:33" ht="12.75" customHeight="1" x14ac:dyDescent="0.2">
      <c r="B134" s="1" t="s">
        <v>298</v>
      </c>
      <c r="C134" s="2" t="s">
        <v>299</v>
      </c>
      <c r="D134" s="2">
        <v>3.0596990764024667E-3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76"/>
        <v>150</v>
      </c>
      <c r="J134" s="6">
        <v>7.802734375</v>
      </c>
      <c r="K134" s="4">
        <v>25.5859375</v>
      </c>
      <c r="L134" s="12" t="s">
        <v>35</v>
      </c>
      <c r="M134" s="7">
        <f t="shared" si="77"/>
        <v>0.05</v>
      </c>
      <c r="N134" s="7">
        <f t="shared" si="78"/>
        <v>0.05</v>
      </c>
      <c r="O134" s="7">
        <f t="shared" si="79"/>
        <v>10.572717187500002</v>
      </c>
      <c r="P134" s="7">
        <f t="shared" si="80"/>
        <v>0</v>
      </c>
      <c r="Q134" s="7">
        <f t="shared" si="81"/>
        <v>0.05</v>
      </c>
      <c r="R134" s="7">
        <f t="shared" si="82"/>
        <v>3.8980593750000008</v>
      </c>
      <c r="S134" s="7">
        <f t="shared" si="83"/>
        <v>2.9250001346042779E-2</v>
      </c>
      <c r="T134" s="7">
        <f t="shared" si="84"/>
        <v>2.0749998653957224E-2</v>
      </c>
      <c r="U134" s="8">
        <f t="shared" si="85"/>
        <v>0.41499997307914444</v>
      </c>
      <c r="V134" s="8">
        <f t="shared" si="86"/>
        <v>0.41499997307914444</v>
      </c>
      <c r="W134" s="9">
        <f t="shared" si="87"/>
        <v>0.70940163073751394</v>
      </c>
      <c r="X134" s="10">
        <f t="shared" si="88"/>
        <v>0</v>
      </c>
      <c r="Y134" s="10">
        <f t="shared" si="89"/>
        <v>-0.70940163073751394</v>
      </c>
      <c r="Z134" s="10">
        <f t="shared" si="90"/>
        <v>-2.7878765673298882</v>
      </c>
      <c r="AA134" s="9" t="str">
        <f t="shared" si="91"/>
        <v/>
      </c>
      <c r="AB134" s="9">
        <f t="shared" si="92"/>
        <v>0.16168697392407436</v>
      </c>
      <c r="AC134" s="9">
        <f t="shared" si="93"/>
        <v>-0.7913249669876582</v>
      </c>
      <c r="AD134" s="7">
        <f t="shared" si="94"/>
        <v>3.9083969465648856E-2</v>
      </c>
      <c r="AE134" s="5">
        <v>25.1953125</v>
      </c>
      <c r="AF134" s="5">
        <v>199.90234375</v>
      </c>
      <c r="AG134" s="9">
        <v>6.1826535666789084E-3</v>
      </c>
    </row>
    <row r="135" spans="2:33" ht="12.75" customHeight="1" x14ac:dyDescent="0.2">
      <c r="B135" s="1" t="s">
        <v>300</v>
      </c>
      <c r="C135" s="2" t="s">
        <v>301</v>
      </c>
      <c r="D135" s="2">
        <v>3.0835300931357779E-3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76"/>
        <v>150</v>
      </c>
      <c r="J135" s="6">
        <v>7.79296875</v>
      </c>
      <c r="K135" s="4">
        <v>25.48828125</v>
      </c>
      <c r="L135" s="12" t="s">
        <v>35</v>
      </c>
      <c r="M135" s="7">
        <f t="shared" si="77"/>
        <v>0.05</v>
      </c>
      <c r="N135" s="7">
        <f t="shared" si="78"/>
        <v>0.05</v>
      </c>
      <c r="O135" s="7">
        <f t="shared" si="79"/>
        <v>10.555197656250002</v>
      </c>
      <c r="P135" s="7">
        <f t="shared" si="80"/>
        <v>0</v>
      </c>
      <c r="Q135" s="7">
        <f t="shared" si="81"/>
        <v>0.05</v>
      </c>
      <c r="R135" s="7">
        <f t="shared" si="82"/>
        <v>3.8895828125000005</v>
      </c>
      <c r="S135" s="7">
        <f t="shared" si="83"/>
        <v>2.9280014139730869E-2</v>
      </c>
      <c r="T135" s="7">
        <f t="shared" si="84"/>
        <v>2.0719985860269133E-2</v>
      </c>
      <c r="U135" s="8">
        <f t="shared" si="85"/>
        <v>0.41439971720538266</v>
      </c>
      <c r="V135" s="8">
        <f t="shared" si="86"/>
        <v>0.41439971720538266</v>
      </c>
      <c r="W135" s="9">
        <f t="shared" si="87"/>
        <v>0.70764944857569601</v>
      </c>
      <c r="X135" s="10">
        <f t="shared" si="88"/>
        <v>0</v>
      </c>
      <c r="Y135" s="10">
        <f t="shared" si="89"/>
        <v>-0.70764944857569601</v>
      </c>
      <c r="Z135" s="10">
        <f t="shared" si="90"/>
        <v>-2.7878765673298882</v>
      </c>
      <c r="AA135" s="9" t="str">
        <f t="shared" si="91"/>
        <v/>
      </c>
      <c r="AB135" s="9">
        <f t="shared" si="92"/>
        <v>0.16112229208602435</v>
      </c>
      <c r="AC135" s="9">
        <f t="shared" si="93"/>
        <v>-0.79284436858022911</v>
      </c>
      <c r="AD135" s="7">
        <f t="shared" si="94"/>
        <v>3.9233716475095784E-2</v>
      </c>
      <c r="AE135" s="5">
        <v>25.1953125</v>
      </c>
      <c r="AF135" s="5">
        <v>199.90234375</v>
      </c>
      <c r="AG135" s="9">
        <v>6.1826535666789084E-3</v>
      </c>
    </row>
    <row r="136" spans="2:33" ht="12.75" customHeight="1" x14ac:dyDescent="0.2">
      <c r="B136" s="1" t="s">
        <v>302</v>
      </c>
      <c r="C136" s="2" t="s">
        <v>303</v>
      </c>
      <c r="D136" s="2">
        <v>3.107361109869089E-3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76"/>
        <v>150</v>
      </c>
      <c r="J136" s="6">
        <v>7.822265625</v>
      </c>
      <c r="K136" s="4">
        <v>25.48828125</v>
      </c>
      <c r="L136" s="12" t="s">
        <v>35</v>
      </c>
      <c r="M136" s="7">
        <f t="shared" si="77"/>
        <v>0.05</v>
      </c>
      <c r="N136" s="7">
        <f t="shared" si="78"/>
        <v>0.05</v>
      </c>
      <c r="O136" s="7">
        <f t="shared" si="79"/>
        <v>10.555197656250002</v>
      </c>
      <c r="P136" s="7">
        <f t="shared" si="80"/>
        <v>0</v>
      </c>
      <c r="Q136" s="7">
        <f t="shared" si="81"/>
        <v>0.05</v>
      </c>
      <c r="R136" s="7">
        <f t="shared" si="82"/>
        <v>3.8895828125000005</v>
      </c>
      <c r="S136" s="7">
        <f t="shared" si="83"/>
        <v>2.949977537471634E-2</v>
      </c>
      <c r="T136" s="7">
        <f t="shared" si="84"/>
        <v>2.0500224625283663E-2</v>
      </c>
      <c r="U136" s="8">
        <f t="shared" si="85"/>
        <v>0.41000449250567322</v>
      </c>
      <c r="V136" s="8">
        <f t="shared" si="86"/>
        <v>0.41000449250567322</v>
      </c>
      <c r="W136" s="9">
        <f t="shared" si="87"/>
        <v>0.6949281601260594</v>
      </c>
      <c r="X136" s="10">
        <f t="shared" si="88"/>
        <v>0</v>
      </c>
      <c r="Y136" s="10">
        <f t="shared" si="89"/>
        <v>-0.6949281601260594</v>
      </c>
      <c r="Z136" s="10">
        <f t="shared" si="90"/>
        <v>-2.7878765673298882</v>
      </c>
      <c r="AA136" s="9" t="str">
        <f t="shared" si="91"/>
        <v/>
      </c>
      <c r="AB136" s="9">
        <f t="shared" si="92"/>
        <v>0.15704710771496661</v>
      </c>
      <c r="AC136" s="9">
        <f t="shared" si="93"/>
        <v>-0.80397005745074634</v>
      </c>
      <c r="AD136" s="7">
        <f t="shared" si="94"/>
        <v>3.9233716475095784E-2</v>
      </c>
      <c r="AE136" s="5">
        <v>25.1953125</v>
      </c>
      <c r="AF136" s="5">
        <v>199.90234375</v>
      </c>
      <c r="AG136" s="9">
        <v>6.1826535666789084E-3</v>
      </c>
    </row>
    <row r="137" spans="2:33" ht="12.75" customHeight="1" x14ac:dyDescent="0.2">
      <c r="B137" s="1" t="s">
        <v>304</v>
      </c>
      <c r="C137" s="2" t="s">
        <v>305</v>
      </c>
      <c r="D137" s="2">
        <v>3.1252314802259207E-3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76"/>
        <v>150</v>
      </c>
      <c r="J137" s="6">
        <v>7.8125</v>
      </c>
      <c r="K137" s="4">
        <v>25.390625</v>
      </c>
      <c r="L137" s="12" t="s">
        <v>35</v>
      </c>
      <c r="M137" s="7">
        <f t="shared" si="77"/>
        <v>0.05</v>
      </c>
      <c r="N137" s="7">
        <f t="shared" si="78"/>
        <v>0.05</v>
      </c>
      <c r="O137" s="7">
        <f t="shared" si="79"/>
        <v>10.537678125000001</v>
      </c>
      <c r="P137" s="7">
        <f t="shared" si="80"/>
        <v>0</v>
      </c>
      <c r="Q137" s="7">
        <f t="shared" si="81"/>
        <v>0.05</v>
      </c>
      <c r="R137" s="7">
        <f t="shared" si="82"/>
        <v>3.8811062500000006</v>
      </c>
      <c r="S137" s="7">
        <f t="shared" si="83"/>
        <v>2.953016825946914E-2</v>
      </c>
      <c r="T137" s="7">
        <f t="shared" si="84"/>
        <v>2.0469831740530863E-2</v>
      </c>
      <c r="U137" s="8">
        <f t="shared" si="85"/>
        <v>0.40939663481061722</v>
      </c>
      <c r="V137" s="8">
        <f t="shared" si="86"/>
        <v>0.40939663481061722</v>
      </c>
      <c r="W137" s="9">
        <f t="shared" si="87"/>
        <v>0.69318371506288357</v>
      </c>
      <c r="X137" s="10">
        <f t="shared" si="88"/>
        <v>0</v>
      </c>
      <c r="Y137" s="10">
        <f t="shared" si="89"/>
        <v>-0.69318371506288357</v>
      </c>
      <c r="Z137" s="10">
        <f t="shared" si="90"/>
        <v>-2.7878765673298882</v>
      </c>
      <c r="AA137" s="9" t="str">
        <f t="shared" si="91"/>
        <v/>
      </c>
      <c r="AB137" s="9">
        <f t="shared" si="92"/>
        <v>0.15649165038550192</v>
      </c>
      <c r="AC137" s="9">
        <f t="shared" si="93"/>
        <v>-0.80550882928838619</v>
      </c>
      <c r="AD137" s="7">
        <f t="shared" si="94"/>
        <v>3.9384615384615386E-2</v>
      </c>
      <c r="AE137" s="5">
        <v>25.1953125</v>
      </c>
      <c r="AF137" s="5">
        <v>199.90234375</v>
      </c>
      <c r="AG137" s="9">
        <v>6.1826535666789084E-3</v>
      </c>
    </row>
    <row r="138" spans="2:33" ht="12.75" customHeight="1" x14ac:dyDescent="0.2">
      <c r="B138" s="1" t="s">
        <v>306</v>
      </c>
      <c r="C138" s="2" t="s">
        <v>307</v>
      </c>
      <c r="D138" s="2">
        <v>3.149074073007796E-3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76"/>
        <v>150</v>
      </c>
      <c r="J138" s="6">
        <v>7.8125</v>
      </c>
      <c r="K138" s="4">
        <v>25.390625</v>
      </c>
      <c r="L138" s="12" t="s">
        <v>35</v>
      </c>
      <c r="M138" s="7">
        <f t="shared" si="77"/>
        <v>0.05</v>
      </c>
      <c r="N138" s="7">
        <f t="shared" si="78"/>
        <v>0.05</v>
      </c>
      <c r="O138" s="7">
        <f t="shared" si="79"/>
        <v>10.537678125000001</v>
      </c>
      <c r="P138" s="7">
        <f t="shared" si="80"/>
        <v>0</v>
      </c>
      <c r="Q138" s="7">
        <f t="shared" si="81"/>
        <v>0.05</v>
      </c>
      <c r="R138" s="7">
        <f t="shared" si="82"/>
        <v>3.8811062500000006</v>
      </c>
      <c r="S138" s="7">
        <f t="shared" si="83"/>
        <v>2.953016825946914E-2</v>
      </c>
      <c r="T138" s="7">
        <f t="shared" si="84"/>
        <v>2.0469831740530863E-2</v>
      </c>
      <c r="U138" s="8">
        <f t="shared" si="85"/>
        <v>0.40939663481061722</v>
      </c>
      <c r="V138" s="8">
        <f t="shared" si="86"/>
        <v>0.40939663481061722</v>
      </c>
      <c r="W138" s="9">
        <f t="shared" si="87"/>
        <v>0.69318371506288357</v>
      </c>
      <c r="X138" s="10">
        <f t="shared" si="88"/>
        <v>0</v>
      </c>
      <c r="Y138" s="10">
        <f t="shared" si="89"/>
        <v>-0.69318371506288357</v>
      </c>
      <c r="Z138" s="10">
        <f t="shared" si="90"/>
        <v>-2.7878765673298882</v>
      </c>
      <c r="AA138" s="9" t="str">
        <f t="shared" si="91"/>
        <v/>
      </c>
      <c r="AB138" s="9">
        <f t="shared" si="92"/>
        <v>0.15649165038550192</v>
      </c>
      <c r="AC138" s="9">
        <f t="shared" si="93"/>
        <v>-0.80550882928838619</v>
      </c>
      <c r="AD138" s="7">
        <f t="shared" si="94"/>
        <v>3.9384615384615386E-2</v>
      </c>
      <c r="AE138" s="5">
        <v>25.1953125</v>
      </c>
      <c r="AF138" s="5">
        <v>199.90234375</v>
      </c>
      <c r="AG138" s="9">
        <v>6.1826535666789084E-3</v>
      </c>
    </row>
    <row r="139" spans="2:33" ht="12.75" customHeight="1" x14ac:dyDescent="0.2">
      <c r="B139" s="1" t="s">
        <v>308</v>
      </c>
      <c r="C139" s="2" t="s">
        <v>309</v>
      </c>
      <c r="D139" s="2">
        <v>3.1729050897411071E-3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76"/>
        <v>150</v>
      </c>
      <c r="J139" s="6">
        <v>7.822265625</v>
      </c>
      <c r="K139" s="4">
        <v>25.390625</v>
      </c>
      <c r="L139" s="12" t="s">
        <v>35</v>
      </c>
      <c r="M139" s="7">
        <f t="shared" si="77"/>
        <v>0.05</v>
      </c>
      <c r="N139" s="7">
        <f t="shared" si="78"/>
        <v>0.05</v>
      </c>
      <c r="O139" s="7">
        <f t="shared" si="79"/>
        <v>10.537678125000001</v>
      </c>
      <c r="P139" s="7">
        <f t="shared" si="80"/>
        <v>0</v>
      </c>
      <c r="Q139" s="7">
        <f t="shared" si="81"/>
        <v>0.05</v>
      </c>
      <c r="R139" s="7">
        <f t="shared" si="82"/>
        <v>3.8811062500000006</v>
      </c>
      <c r="S139" s="7">
        <f t="shared" si="83"/>
        <v>2.9603521519851385E-2</v>
      </c>
      <c r="T139" s="7">
        <f t="shared" si="84"/>
        <v>2.0396478480148618E-2</v>
      </c>
      <c r="U139" s="8">
        <f t="shared" si="85"/>
        <v>0.40792956960297233</v>
      </c>
      <c r="V139" s="8">
        <f t="shared" si="86"/>
        <v>0.40792956960297233</v>
      </c>
      <c r="W139" s="9">
        <f t="shared" si="87"/>
        <v>0.68898824980910622</v>
      </c>
      <c r="X139" s="10">
        <f t="shared" si="88"/>
        <v>0</v>
      </c>
      <c r="Y139" s="10">
        <f t="shared" si="89"/>
        <v>-0.68898824980910622</v>
      </c>
      <c r="Z139" s="10">
        <f t="shared" si="90"/>
        <v>-2.7878765673298882</v>
      </c>
      <c r="AA139" s="9" t="str">
        <f t="shared" si="91"/>
        <v/>
      </c>
      <c r="AB139" s="9">
        <f t="shared" si="92"/>
        <v>0.15515907442454951</v>
      </c>
      <c r="AC139" s="9">
        <f t="shared" si="93"/>
        <v>-0.80922281977518862</v>
      </c>
      <c r="AD139" s="7">
        <f t="shared" si="94"/>
        <v>3.9384615384615386E-2</v>
      </c>
      <c r="AE139" s="5">
        <v>25.1953125</v>
      </c>
      <c r="AF139" s="5">
        <v>199.90234375</v>
      </c>
      <c r="AG139" s="9">
        <v>6.1826535666789084E-3</v>
      </c>
    </row>
    <row r="140" spans="2:33" ht="12.75" customHeight="1" x14ac:dyDescent="0.2">
      <c r="B140" s="1" t="s">
        <v>310</v>
      </c>
      <c r="C140" s="2" t="s">
        <v>311</v>
      </c>
      <c r="D140" s="2">
        <v>3.1967361064744182E-3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76"/>
        <v>150</v>
      </c>
      <c r="J140" s="6">
        <v>7.83203125</v>
      </c>
      <c r="K140" s="4">
        <v>25.390625</v>
      </c>
      <c r="L140" s="12" t="s">
        <v>35</v>
      </c>
      <c r="M140" s="7">
        <f t="shared" si="77"/>
        <v>0.05</v>
      </c>
      <c r="N140" s="7">
        <f t="shared" si="78"/>
        <v>0.05</v>
      </c>
      <c r="O140" s="7">
        <f t="shared" si="79"/>
        <v>10.537678125000001</v>
      </c>
      <c r="P140" s="7">
        <f t="shared" si="80"/>
        <v>0</v>
      </c>
      <c r="Q140" s="7">
        <f t="shared" si="81"/>
        <v>0.05</v>
      </c>
      <c r="R140" s="7">
        <f t="shared" si="82"/>
        <v>3.8811062500000006</v>
      </c>
      <c r="S140" s="7">
        <f t="shared" si="83"/>
        <v>2.9676874780233627E-2</v>
      </c>
      <c r="T140" s="7">
        <f t="shared" si="84"/>
        <v>2.0323125219766376E-2</v>
      </c>
      <c r="U140" s="8">
        <f t="shared" si="85"/>
        <v>0.4064625043953275</v>
      </c>
      <c r="V140" s="8">
        <f t="shared" si="86"/>
        <v>0.4064625043953275</v>
      </c>
      <c r="W140" s="9">
        <f t="shared" si="87"/>
        <v>0.68481352468092949</v>
      </c>
      <c r="X140" s="10">
        <f t="shared" si="88"/>
        <v>0</v>
      </c>
      <c r="Y140" s="10">
        <f t="shared" si="89"/>
        <v>-0.68481352468092949</v>
      </c>
      <c r="Z140" s="10">
        <f t="shared" si="90"/>
        <v>-2.7878765673298882</v>
      </c>
      <c r="AA140" s="9" t="str">
        <f t="shared" si="91"/>
        <v/>
      </c>
      <c r="AB140" s="9">
        <f t="shared" si="92"/>
        <v>0.15383774510224635</v>
      </c>
      <c r="AC140" s="9">
        <f t="shared" si="93"/>
        <v>-0.8129370944535903</v>
      </c>
      <c r="AD140" s="7">
        <f t="shared" si="94"/>
        <v>3.9384615384615386E-2</v>
      </c>
      <c r="AE140" s="5">
        <v>25.1953125</v>
      </c>
      <c r="AF140" s="5">
        <v>199.90234375</v>
      </c>
      <c r="AG140" s="9">
        <v>6.1826535666789084E-3</v>
      </c>
    </row>
    <row r="141" spans="2:33" ht="12.75" customHeight="1" x14ac:dyDescent="0.2">
      <c r="B141" s="1" t="s">
        <v>312</v>
      </c>
      <c r="C141" s="2" t="s">
        <v>313</v>
      </c>
      <c r="D141" s="2">
        <v>3.2205671304836869E-3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76"/>
        <v>150</v>
      </c>
      <c r="J141" s="6">
        <v>7.83203125</v>
      </c>
      <c r="K141" s="4">
        <v>25.390625</v>
      </c>
      <c r="L141" s="12" t="s">
        <v>35</v>
      </c>
      <c r="M141" s="7">
        <f t="shared" si="77"/>
        <v>0.05</v>
      </c>
      <c r="N141" s="7">
        <f t="shared" si="78"/>
        <v>0.05</v>
      </c>
      <c r="O141" s="7">
        <f t="shared" si="79"/>
        <v>10.537678125000001</v>
      </c>
      <c r="P141" s="7">
        <f t="shared" si="80"/>
        <v>0</v>
      </c>
      <c r="Q141" s="7">
        <f t="shared" si="81"/>
        <v>0.05</v>
      </c>
      <c r="R141" s="7">
        <f t="shared" si="82"/>
        <v>3.8811062500000006</v>
      </c>
      <c r="S141" s="7">
        <f t="shared" si="83"/>
        <v>2.9676874780233627E-2</v>
      </c>
      <c r="T141" s="7">
        <f t="shared" si="84"/>
        <v>2.0323125219766376E-2</v>
      </c>
      <c r="U141" s="8">
        <f t="shared" si="85"/>
        <v>0.4064625043953275</v>
      </c>
      <c r="V141" s="8">
        <f t="shared" si="86"/>
        <v>0.4064625043953275</v>
      </c>
      <c r="W141" s="9">
        <f t="shared" si="87"/>
        <v>0.68481352468092949</v>
      </c>
      <c r="X141" s="10">
        <f t="shared" si="88"/>
        <v>0</v>
      </c>
      <c r="Y141" s="10">
        <f t="shared" si="89"/>
        <v>-0.68481352468092949</v>
      </c>
      <c r="Z141" s="10">
        <f t="shared" si="90"/>
        <v>-2.7878765673298882</v>
      </c>
      <c r="AA141" s="9" t="str">
        <f t="shared" si="91"/>
        <v/>
      </c>
      <c r="AB141" s="9">
        <f t="shared" si="92"/>
        <v>0.15383774510224635</v>
      </c>
      <c r="AC141" s="9">
        <f t="shared" si="93"/>
        <v>-0.8129370944535903</v>
      </c>
      <c r="AD141" s="7">
        <f t="shared" si="94"/>
        <v>3.9384615384615386E-2</v>
      </c>
      <c r="AE141" s="5">
        <v>25.1953125</v>
      </c>
      <c r="AF141" s="5">
        <v>199.90234375</v>
      </c>
      <c r="AG141" s="9">
        <v>6.1826535666789084E-3</v>
      </c>
    </row>
    <row r="142" spans="2:33" ht="12.75" customHeight="1" x14ac:dyDescent="0.2">
      <c r="B142" s="1" t="s">
        <v>314</v>
      </c>
      <c r="C142" s="2" t="s">
        <v>315</v>
      </c>
      <c r="D142" s="2">
        <v>3.244398147216998E-3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76"/>
        <v>150</v>
      </c>
      <c r="J142" s="6">
        <v>7.83203125</v>
      </c>
      <c r="K142" s="4">
        <v>25.5859375</v>
      </c>
      <c r="L142" s="12" t="s">
        <v>35</v>
      </c>
      <c r="M142" s="7">
        <f t="shared" si="77"/>
        <v>0.05</v>
      </c>
      <c r="N142" s="7">
        <f t="shared" si="78"/>
        <v>0.05</v>
      </c>
      <c r="O142" s="7">
        <f t="shared" si="79"/>
        <v>10.572717187500002</v>
      </c>
      <c r="P142" s="7">
        <f t="shared" si="80"/>
        <v>0</v>
      </c>
      <c r="Q142" s="7">
        <f t="shared" si="81"/>
        <v>0.05</v>
      </c>
      <c r="R142" s="7">
        <f t="shared" si="82"/>
        <v>3.8980593750000008</v>
      </c>
      <c r="S142" s="7">
        <f t="shared" si="83"/>
        <v>2.9469464843820403E-2</v>
      </c>
      <c r="T142" s="7">
        <f t="shared" si="84"/>
        <v>2.05305351561796E-2</v>
      </c>
      <c r="U142" s="8">
        <f t="shared" si="85"/>
        <v>0.41061070312359199</v>
      </c>
      <c r="V142" s="8">
        <f t="shared" si="86"/>
        <v>0.41061070312359199</v>
      </c>
      <c r="W142" s="9">
        <f t="shared" si="87"/>
        <v>0.69667146196870111</v>
      </c>
      <c r="X142" s="10">
        <f t="shared" si="88"/>
        <v>0</v>
      </c>
      <c r="Y142" s="10">
        <f t="shared" si="89"/>
        <v>-0.69667146196870111</v>
      </c>
      <c r="Z142" s="10">
        <f t="shared" si="90"/>
        <v>-2.7878765673298882</v>
      </c>
      <c r="AA142" s="9" t="str">
        <f t="shared" si="91"/>
        <v/>
      </c>
      <c r="AB142" s="9">
        <f t="shared" si="92"/>
        <v>0.15760301171870778</v>
      </c>
      <c r="AC142" s="9">
        <f t="shared" si="93"/>
        <v>-0.80243548760586458</v>
      </c>
      <c r="AD142" s="7">
        <f t="shared" si="94"/>
        <v>3.9083969465648856E-2</v>
      </c>
      <c r="AE142" s="5">
        <v>25.29296875</v>
      </c>
      <c r="AF142" s="5">
        <v>199.90234375</v>
      </c>
      <c r="AG142" s="9">
        <v>6.1826535666789084E-3</v>
      </c>
    </row>
    <row r="143" spans="2:33" ht="12.75" customHeight="1" x14ac:dyDescent="0.2">
      <c r="B143" s="1" t="s">
        <v>316</v>
      </c>
      <c r="C143" s="2" t="s">
        <v>317</v>
      </c>
      <c r="D143" s="2">
        <v>3.2682407399988733E-3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76"/>
        <v>150</v>
      </c>
      <c r="J143" s="6">
        <v>7.841796875</v>
      </c>
      <c r="K143" s="4">
        <v>25.48828125</v>
      </c>
      <c r="L143" s="12" t="s">
        <v>35</v>
      </c>
      <c r="M143" s="7">
        <f t="shared" si="77"/>
        <v>0.05</v>
      </c>
      <c r="N143" s="7">
        <f t="shared" si="78"/>
        <v>0.05</v>
      </c>
      <c r="O143" s="7">
        <f t="shared" si="79"/>
        <v>10.555197656250002</v>
      </c>
      <c r="P143" s="7">
        <f t="shared" si="80"/>
        <v>0</v>
      </c>
      <c r="Q143" s="7">
        <f t="shared" si="81"/>
        <v>0.05</v>
      </c>
      <c r="R143" s="7">
        <f t="shared" si="82"/>
        <v>3.8895828125000005</v>
      </c>
      <c r="S143" s="7">
        <f t="shared" si="83"/>
        <v>2.9646282864706656E-2</v>
      </c>
      <c r="T143" s="7">
        <f t="shared" si="84"/>
        <v>2.0353717135293346E-2</v>
      </c>
      <c r="U143" s="8">
        <f t="shared" si="85"/>
        <v>0.4070743427058669</v>
      </c>
      <c r="V143" s="8">
        <f t="shared" si="86"/>
        <v>0.4070743427058669</v>
      </c>
      <c r="W143" s="9">
        <f t="shared" si="87"/>
        <v>0.68655207899686022</v>
      </c>
      <c r="X143" s="10">
        <f t="shared" si="88"/>
        <v>0</v>
      </c>
      <c r="Y143" s="10">
        <f t="shared" si="89"/>
        <v>-0.68655207899686022</v>
      </c>
      <c r="Z143" s="10">
        <f t="shared" si="90"/>
        <v>-2.7878765673298882</v>
      </c>
      <c r="AA143" s="9" t="str">
        <f t="shared" si="91"/>
        <v/>
      </c>
      <c r="AB143" s="9">
        <f t="shared" si="92"/>
        <v>0.15438744482290281</v>
      </c>
      <c r="AC143" s="9">
        <f t="shared" si="93"/>
        <v>-0.81138802048887082</v>
      </c>
      <c r="AD143" s="7">
        <f t="shared" si="94"/>
        <v>3.9233716475095784E-2</v>
      </c>
      <c r="AE143" s="5">
        <v>25.1953125</v>
      </c>
      <c r="AF143" s="5">
        <v>199.90234375</v>
      </c>
      <c r="AG143" s="9">
        <v>6.1826535666789084E-3</v>
      </c>
    </row>
    <row r="144" spans="2:33" ht="12.75" customHeight="1" x14ac:dyDescent="0.2">
      <c r="B144" s="1" t="s">
        <v>318</v>
      </c>
      <c r="C144" s="2" t="s">
        <v>319</v>
      </c>
      <c r="D144" s="2">
        <v>3.2920717567321844E-3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76"/>
        <v>150</v>
      </c>
      <c r="J144" s="6">
        <v>7.83203125</v>
      </c>
      <c r="K144" s="4">
        <v>25.48828125</v>
      </c>
      <c r="L144" s="12" t="s">
        <v>35</v>
      </c>
      <c r="M144" s="7">
        <f t="shared" si="77"/>
        <v>0.05</v>
      </c>
      <c r="N144" s="7">
        <f t="shared" si="78"/>
        <v>0.05</v>
      </c>
      <c r="O144" s="7">
        <f t="shared" si="79"/>
        <v>10.555197656250002</v>
      </c>
      <c r="P144" s="7">
        <f t="shared" si="80"/>
        <v>0</v>
      </c>
      <c r="Q144" s="7">
        <f t="shared" si="81"/>
        <v>0.05</v>
      </c>
      <c r="R144" s="7">
        <f t="shared" si="82"/>
        <v>3.8895828125000005</v>
      </c>
      <c r="S144" s="7">
        <f t="shared" si="83"/>
        <v>2.9573029119711498E-2</v>
      </c>
      <c r="T144" s="7">
        <f t="shared" si="84"/>
        <v>2.0426970880288504E-2</v>
      </c>
      <c r="U144" s="8">
        <f t="shared" si="85"/>
        <v>0.40853941760577006</v>
      </c>
      <c r="V144" s="8">
        <f t="shared" si="86"/>
        <v>0.40853941760577006</v>
      </c>
      <c r="W144" s="9">
        <f t="shared" si="87"/>
        <v>0.69072974559353428</v>
      </c>
      <c r="X144" s="10">
        <f t="shared" si="88"/>
        <v>0</v>
      </c>
      <c r="Y144" s="10">
        <f t="shared" si="89"/>
        <v>-0.69072974559353428</v>
      </c>
      <c r="Z144" s="10">
        <f t="shared" si="90"/>
        <v>-2.7878765673298882</v>
      </c>
      <c r="AA144" s="9" t="str">
        <f t="shared" si="91"/>
        <v/>
      </c>
      <c r="AB144" s="9">
        <f t="shared" si="92"/>
        <v>0.15571164360549905</v>
      </c>
      <c r="AC144" s="9">
        <f t="shared" si="93"/>
        <v>-0.80767891110208356</v>
      </c>
      <c r="AD144" s="7">
        <f t="shared" si="94"/>
        <v>3.9233716475095784E-2</v>
      </c>
      <c r="AE144" s="5">
        <v>25.1953125</v>
      </c>
      <c r="AF144" s="5">
        <v>199.90234375</v>
      </c>
      <c r="AG144" s="9">
        <v>6.1826535666789084E-3</v>
      </c>
    </row>
    <row r="145" spans="2:33" ht="12.75" customHeight="1" x14ac:dyDescent="0.2">
      <c r="B145" s="1" t="s">
        <v>320</v>
      </c>
      <c r="C145" s="2" t="s">
        <v>321</v>
      </c>
      <c r="D145" s="2">
        <v>3.3159027734654956E-3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76"/>
        <v>150</v>
      </c>
      <c r="J145" s="6">
        <v>7.841796875</v>
      </c>
      <c r="K145" s="4">
        <v>25.390625</v>
      </c>
      <c r="L145" s="12" t="s">
        <v>35</v>
      </c>
      <c r="M145" s="7">
        <f t="shared" si="77"/>
        <v>0.05</v>
      </c>
      <c r="N145" s="7">
        <f t="shared" si="78"/>
        <v>0.05</v>
      </c>
      <c r="O145" s="7">
        <f t="shared" si="79"/>
        <v>10.537678125000001</v>
      </c>
      <c r="P145" s="7">
        <f t="shared" si="80"/>
        <v>0</v>
      </c>
      <c r="Q145" s="7">
        <f t="shared" si="81"/>
        <v>0.05</v>
      </c>
      <c r="R145" s="7">
        <f t="shared" si="82"/>
        <v>3.8811062500000006</v>
      </c>
      <c r="S145" s="7">
        <f t="shared" si="83"/>
        <v>2.9750228040615872E-2</v>
      </c>
      <c r="T145" s="7">
        <f t="shared" si="84"/>
        <v>2.0249771959384131E-2</v>
      </c>
      <c r="U145" s="8">
        <f t="shared" si="85"/>
        <v>0.4049954391876826</v>
      </c>
      <c r="V145" s="8">
        <f t="shared" si="86"/>
        <v>0.4049954391876826</v>
      </c>
      <c r="W145" s="9">
        <f t="shared" si="87"/>
        <v>0.68065938626549549</v>
      </c>
      <c r="X145" s="10">
        <f t="shared" si="88"/>
        <v>0</v>
      </c>
      <c r="Y145" s="10">
        <f t="shared" si="89"/>
        <v>-0.68065938626549549</v>
      </c>
      <c r="Z145" s="10">
        <f t="shared" si="90"/>
        <v>-2.7878765673298882</v>
      </c>
      <c r="AA145" s="9" t="str">
        <f t="shared" si="91"/>
        <v/>
      </c>
      <c r="AB145" s="9">
        <f t="shared" si="92"/>
        <v>0.15252754485024214</v>
      </c>
      <c r="AC145" s="9">
        <f t="shared" si="93"/>
        <v>-0.81665172027625743</v>
      </c>
      <c r="AD145" s="7">
        <f t="shared" si="94"/>
        <v>3.9384615384615386E-2</v>
      </c>
      <c r="AE145" s="5">
        <v>25.1953125</v>
      </c>
      <c r="AF145" s="5">
        <v>199.90234375</v>
      </c>
      <c r="AG145" s="9">
        <v>6.1826535666789084E-3</v>
      </c>
    </row>
    <row r="146" spans="2:33" ht="12.75" customHeight="1" x14ac:dyDescent="0.2">
      <c r="B146" s="1" t="s">
        <v>322</v>
      </c>
      <c r="C146" s="2" t="s">
        <v>323</v>
      </c>
      <c r="D146" s="2">
        <v>3.3337731438223273E-3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76"/>
        <v>150</v>
      </c>
      <c r="J146" s="6">
        <v>7.841796875</v>
      </c>
      <c r="K146" s="4">
        <v>25.48828125</v>
      </c>
      <c r="L146" s="12" t="s">
        <v>35</v>
      </c>
      <c r="M146" s="7">
        <f t="shared" si="77"/>
        <v>0.05</v>
      </c>
      <c r="N146" s="7">
        <f t="shared" si="78"/>
        <v>0.05</v>
      </c>
      <c r="O146" s="7">
        <f t="shared" si="79"/>
        <v>10.555197656250002</v>
      </c>
      <c r="P146" s="7">
        <f t="shared" si="80"/>
        <v>0</v>
      </c>
      <c r="Q146" s="7">
        <f t="shared" si="81"/>
        <v>0.05</v>
      </c>
      <c r="R146" s="7">
        <f t="shared" si="82"/>
        <v>3.8895828125000005</v>
      </c>
      <c r="S146" s="7">
        <f t="shared" si="83"/>
        <v>2.9646282864706656E-2</v>
      </c>
      <c r="T146" s="7">
        <f t="shared" si="84"/>
        <v>2.0353717135293346E-2</v>
      </c>
      <c r="U146" s="8">
        <f t="shared" si="85"/>
        <v>0.4070743427058669</v>
      </c>
      <c r="V146" s="8">
        <f t="shared" si="86"/>
        <v>0.4070743427058669</v>
      </c>
      <c r="W146" s="9">
        <f t="shared" si="87"/>
        <v>0.68655207899686022</v>
      </c>
      <c r="X146" s="10">
        <f t="shared" si="88"/>
        <v>0</v>
      </c>
      <c r="Y146" s="10">
        <f t="shared" si="89"/>
        <v>-0.68655207899686022</v>
      </c>
      <c r="Z146" s="10">
        <f t="shared" si="90"/>
        <v>-2.7878765673298882</v>
      </c>
      <c r="AA146" s="9" t="str">
        <f t="shared" si="91"/>
        <v/>
      </c>
      <c r="AB146" s="9">
        <f t="shared" si="92"/>
        <v>0.15438744482290281</v>
      </c>
      <c r="AC146" s="9">
        <f t="shared" si="93"/>
        <v>-0.81138802048887082</v>
      </c>
      <c r="AD146" s="7">
        <f t="shared" si="94"/>
        <v>3.9233716475095784E-2</v>
      </c>
      <c r="AE146" s="5">
        <v>25.1953125</v>
      </c>
      <c r="AF146" s="5">
        <v>199.90234375</v>
      </c>
      <c r="AG146" s="9">
        <v>6.1826535666789084E-3</v>
      </c>
    </row>
    <row r="147" spans="2:33" ht="12.75" customHeight="1" x14ac:dyDescent="0.2">
      <c r="B147" s="1" t="s">
        <v>324</v>
      </c>
      <c r="C147" s="2" t="s">
        <v>325</v>
      </c>
      <c r="D147" s="2">
        <v>3.3576157366042025E-3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76"/>
        <v>150</v>
      </c>
      <c r="J147" s="6">
        <v>7.841796875</v>
      </c>
      <c r="K147" s="4">
        <v>25.390625</v>
      </c>
      <c r="L147" s="12" t="s">
        <v>35</v>
      </c>
      <c r="M147" s="7">
        <f t="shared" si="77"/>
        <v>0.05</v>
      </c>
      <c r="N147" s="7">
        <f t="shared" si="78"/>
        <v>0.05</v>
      </c>
      <c r="O147" s="7">
        <f t="shared" si="79"/>
        <v>10.537678125000001</v>
      </c>
      <c r="P147" s="7">
        <f t="shared" si="80"/>
        <v>0</v>
      </c>
      <c r="Q147" s="7">
        <f t="shared" si="81"/>
        <v>0.05</v>
      </c>
      <c r="R147" s="7">
        <f t="shared" si="82"/>
        <v>3.8811062500000006</v>
      </c>
      <c r="S147" s="7">
        <f t="shared" si="83"/>
        <v>2.9750228040615872E-2</v>
      </c>
      <c r="T147" s="7">
        <f t="shared" si="84"/>
        <v>2.0249771959384131E-2</v>
      </c>
      <c r="U147" s="8">
        <f t="shared" si="85"/>
        <v>0.4049954391876826</v>
      </c>
      <c r="V147" s="8">
        <f t="shared" si="86"/>
        <v>0.4049954391876826</v>
      </c>
      <c r="W147" s="9">
        <f t="shared" si="87"/>
        <v>0.68065938626549549</v>
      </c>
      <c r="X147" s="10">
        <f t="shared" si="88"/>
        <v>0</v>
      </c>
      <c r="Y147" s="10">
        <f t="shared" si="89"/>
        <v>-0.68065938626549549</v>
      </c>
      <c r="Z147" s="10">
        <f t="shared" si="90"/>
        <v>-2.7878765673298882</v>
      </c>
      <c r="AA147" s="9" t="str">
        <f t="shared" si="91"/>
        <v/>
      </c>
      <c r="AB147" s="9">
        <f t="shared" si="92"/>
        <v>0.15252754485024214</v>
      </c>
      <c r="AC147" s="9">
        <f t="shared" si="93"/>
        <v>-0.81665172027625743</v>
      </c>
      <c r="AD147" s="7">
        <f t="shared" si="94"/>
        <v>3.9384615384615386E-2</v>
      </c>
      <c r="AE147" s="5">
        <v>25.1953125</v>
      </c>
      <c r="AF147" s="5">
        <v>199.90234375</v>
      </c>
      <c r="AG147" s="9">
        <v>6.1826535666789084E-3</v>
      </c>
    </row>
    <row r="148" spans="2:33" ht="12.75" customHeight="1" x14ac:dyDescent="0.2">
      <c r="B148" s="1" t="s">
        <v>326</v>
      </c>
      <c r="C148" s="2" t="s">
        <v>327</v>
      </c>
      <c r="D148" s="2">
        <v>3.3814467606134713E-3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76"/>
        <v>150</v>
      </c>
      <c r="J148" s="6">
        <v>7.841796875</v>
      </c>
      <c r="K148" s="4">
        <v>25.390625</v>
      </c>
      <c r="L148" s="12" t="s">
        <v>35</v>
      </c>
      <c r="M148" s="7">
        <f t="shared" si="77"/>
        <v>0.05</v>
      </c>
      <c r="N148" s="7">
        <f t="shared" si="78"/>
        <v>0.05</v>
      </c>
      <c r="O148" s="7">
        <f t="shared" si="79"/>
        <v>10.537678125000001</v>
      </c>
      <c r="P148" s="7">
        <f t="shared" si="80"/>
        <v>0</v>
      </c>
      <c r="Q148" s="7">
        <f t="shared" si="81"/>
        <v>0.05</v>
      </c>
      <c r="R148" s="7">
        <f t="shared" si="82"/>
        <v>3.8811062500000006</v>
      </c>
      <c r="S148" s="7">
        <f t="shared" si="83"/>
        <v>2.9750228040615872E-2</v>
      </c>
      <c r="T148" s="7">
        <f t="shared" si="84"/>
        <v>2.0249771959384131E-2</v>
      </c>
      <c r="U148" s="8">
        <f t="shared" si="85"/>
        <v>0.4049954391876826</v>
      </c>
      <c r="V148" s="8">
        <f t="shared" si="86"/>
        <v>0.4049954391876826</v>
      </c>
      <c r="W148" s="9">
        <f t="shared" si="87"/>
        <v>0.68065938626549549</v>
      </c>
      <c r="X148" s="10">
        <f t="shared" si="88"/>
        <v>0</v>
      </c>
      <c r="Y148" s="10">
        <f t="shared" si="89"/>
        <v>-0.68065938626549549</v>
      </c>
      <c r="Z148" s="10">
        <f t="shared" si="90"/>
        <v>-2.7878765673298882</v>
      </c>
      <c r="AA148" s="9" t="str">
        <f t="shared" si="91"/>
        <v/>
      </c>
      <c r="AB148" s="9">
        <f t="shared" si="92"/>
        <v>0.15252754485024214</v>
      </c>
      <c r="AC148" s="9">
        <f t="shared" si="93"/>
        <v>-0.81665172027625743</v>
      </c>
      <c r="AD148" s="7">
        <f t="shared" si="94"/>
        <v>3.9384615384615386E-2</v>
      </c>
      <c r="AE148" s="5">
        <v>25.1953125</v>
      </c>
      <c r="AF148" s="5">
        <v>199.90234375</v>
      </c>
      <c r="AG148" s="9">
        <v>6.1826535666789084E-3</v>
      </c>
    </row>
    <row r="149" spans="2:33" ht="12.75" customHeight="1" x14ac:dyDescent="0.2">
      <c r="B149" s="1" t="s">
        <v>328</v>
      </c>
      <c r="C149" s="2" t="s">
        <v>329</v>
      </c>
      <c r="D149" s="2">
        <v>3.4050925896735862E-3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76"/>
        <v>150</v>
      </c>
      <c r="J149" s="6">
        <v>7.841796875</v>
      </c>
      <c r="K149" s="4">
        <v>25.09765625</v>
      </c>
      <c r="L149" s="12" t="s">
        <v>35</v>
      </c>
      <c r="M149" s="7">
        <f t="shared" si="77"/>
        <v>0.05</v>
      </c>
      <c r="N149" s="7">
        <f t="shared" si="78"/>
        <v>0.05</v>
      </c>
      <c r="O149" s="7">
        <f t="shared" si="79"/>
        <v>10.485119531250001</v>
      </c>
      <c r="P149" s="7">
        <f t="shared" si="80"/>
        <v>0</v>
      </c>
      <c r="Q149" s="7">
        <f t="shared" si="81"/>
        <v>0.05</v>
      </c>
      <c r="R149" s="7">
        <f t="shared" si="82"/>
        <v>3.8556765625000002</v>
      </c>
      <c r="S149" s="7">
        <f t="shared" si="83"/>
        <v>3.0063765019850478E-2</v>
      </c>
      <c r="T149" s="7">
        <f t="shared" si="84"/>
        <v>1.9936234980149525E-2</v>
      </c>
      <c r="U149" s="8">
        <f t="shared" si="85"/>
        <v>0.39872469960299045</v>
      </c>
      <c r="V149" s="8">
        <f t="shared" si="86"/>
        <v>0.39872469960299045</v>
      </c>
      <c r="W149" s="9">
        <f t="shared" si="87"/>
        <v>0.66313167918209992</v>
      </c>
      <c r="X149" s="10">
        <f t="shared" si="88"/>
        <v>0</v>
      </c>
      <c r="Y149" s="10">
        <f t="shared" si="89"/>
        <v>-0.66313167918209992</v>
      </c>
      <c r="Z149" s="10">
        <f t="shared" si="90"/>
        <v>-2.7878765673298882</v>
      </c>
      <c r="AA149" s="9" t="str">
        <f t="shared" si="91"/>
        <v/>
      </c>
      <c r="AB149" s="9">
        <f t="shared" si="92"/>
        <v>0.14705004041559619</v>
      </c>
      <c r="AC149" s="9">
        <f t="shared" si="93"/>
        <v>-0.83253485179432773</v>
      </c>
      <c r="AD149" s="7">
        <f t="shared" si="94"/>
        <v>3.9844357976653699E-2</v>
      </c>
      <c r="AE149" s="5">
        <v>25.1953125</v>
      </c>
      <c r="AF149" s="5">
        <v>199.90234375</v>
      </c>
      <c r="AG149" s="9">
        <v>6.1826535666789084E-3</v>
      </c>
    </row>
    <row r="150" spans="2:33" ht="12.75" customHeight="1" x14ac:dyDescent="0.2">
      <c r="B150" s="1" t="s">
        <v>330</v>
      </c>
      <c r="C150" s="2" t="s">
        <v>331</v>
      </c>
      <c r="D150" s="2">
        <v>3.4285648143850267E-3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76"/>
        <v>150</v>
      </c>
      <c r="J150" s="6">
        <v>7.841796875</v>
      </c>
      <c r="K150" s="4">
        <v>25.390625</v>
      </c>
      <c r="L150" s="12" t="s">
        <v>35</v>
      </c>
      <c r="M150" s="7">
        <f t="shared" si="77"/>
        <v>0.05</v>
      </c>
      <c r="N150" s="7">
        <f t="shared" si="78"/>
        <v>0.05</v>
      </c>
      <c r="O150" s="7">
        <f t="shared" si="79"/>
        <v>10.537678125000001</v>
      </c>
      <c r="P150" s="7">
        <f t="shared" si="80"/>
        <v>0</v>
      </c>
      <c r="Q150" s="7">
        <f t="shared" si="81"/>
        <v>0.05</v>
      </c>
      <c r="R150" s="7">
        <f t="shared" si="82"/>
        <v>3.8811062500000006</v>
      </c>
      <c r="S150" s="7">
        <f t="shared" si="83"/>
        <v>2.9750228040615872E-2</v>
      </c>
      <c r="T150" s="7">
        <f t="shared" si="84"/>
        <v>2.0249771959384131E-2</v>
      </c>
      <c r="U150" s="8">
        <f t="shared" si="85"/>
        <v>0.4049954391876826</v>
      </c>
      <c r="V150" s="8">
        <f t="shared" si="86"/>
        <v>0.4049954391876826</v>
      </c>
      <c r="W150" s="9">
        <f t="shared" si="87"/>
        <v>0.68065938626549549</v>
      </c>
      <c r="X150" s="10">
        <f t="shared" si="88"/>
        <v>0</v>
      </c>
      <c r="Y150" s="10">
        <f t="shared" si="89"/>
        <v>-0.68065938626549549</v>
      </c>
      <c r="Z150" s="10">
        <f t="shared" si="90"/>
        <v>-2.7878765673298882</v>
      </c>
      <c r="AA150" s="9" t="str">
        <f t="shared" si="91"/>
        <v/>
      </c>
      <c r="AB150" s="9">
        <f t="shared" si="92"/>
        <v>0.15252754485024214</v>
      </c>
      <c r="AC150" s="9">
        <f t="shared" si="93"/>
        <v>-0.81665172027625743</v>
      </c>
      <c r="AD150" s="7">
        <f t="shared" si="94"/>
        <v>3.9384615384615386E-2</v>
      </c>
      <c r="AE150" s="5">
        <v>25.1953125</v>
      </c>
      <c r="AF150" s="5">
        <v>199.90234375</v>
      </c>
      <c r="AG150" s="9">
        <v>6.1826535666789084E-3</v>
      </c>
    </row>
    <row r="151" spans="2:33" ht="12.75" customHeight="1" x14ac:dyDescent="0.2">
      <c r="B151" s="1" t="s">
        <v>332</v>
      </c>
      <c r="C151" s="2" t="s">
        <v>333</v>
      </c>
      <c r="D151" s="2">
        <v>3.4520370390964672E-3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76"/>
        <v>150</v>
      </c>
      <c r="J151" s="6">
        <v>7.841796875</v>
      </c>
      <c r="K151" s="4">
        <v>25.390625</v>
      </c>
      <c r="L151" s="12" t="s">
        <v>35</v>
      </c>
      <c r="M151" s="7">
        <f t="shared" si="77"/>
        <v>0.05</v>
      </c>
      <c r="N151" s="7">
        <f t="shared" si="78"/>
        <v>0.05</v>
      </c>
      <c r="O151" s="7">
        <f t="shared" si="79"/>
        <v>10.537678125000001</v>
      </c>
      <c r="P151" s="7">
        <f t="shared" si="80"/>
        <v>0</v>
      </c>
      <c r="Q151" s="7">
        <f t="shared" si="81"/>
        <v>0.05</v>
      </c>
      <c r="R151" s="7">
        <f t="shared" si="82"/>
        <v>3.8811062500000006</v>
      </c>
      <c r="S151" s="7">
        <f t="shared" si="83"/>
        <v>2.9750228040615872E-2</v>
      </c>
      <c r="T151" s="7">
        <f t="shared" si="84"/>
        <v>2.0249771959384131E-2</v>
      </c>
      <c r="U151" s="8">
        <f t="shared" si="85"/>
        <v>0.4049954391876826</v>
      </c>
      <c r="V151" s="8">
        <f t="shared" si="86"/>
        <v>0.4049954391876826</v>
      </c>
      <c r="W151" s="9">
        <f t="shared" si="87"/>
        <v>0.68065938626549549</v>
      </c>
      <c r="X151" s="10">
        <f t="shared" si="88"/>
        <v>0</v>
      </c>
      <c r="Y151" s="10">
        <f t="shared" si="89"/>
        <v>-0.68065938626549549</v>
      </c>
      <c r="Z151" s="10">
        <f t="shared" si="90"/>
        <v>-2.7878765673298882</v>
      </c>
      <c r="AA151" s="9" t="str">
        <f t="shared" si="91"/>
        <v/>
      </c>
      <c r="AB151" s="9">
        <f t="shared" si="92"/>
        <v>0.15252754485024214</v>
      </c>
      <c r="AC151" s="9">
        <f t="shared" si="93"/>
        <v>-0.81665172027625743</v>
      </c>
      <c r="AD151" s="7">
        <f t="shared" si="94"/>
        <v>3.9384615384615386E-2</v>
      </c>
      <c r="AE151" s="5">
        <v>25.1953125</v>
      </c>
      <c r="AF151" s="5">
        <v>199.90234375</v>
      </c>
      <c r="AG151" s="9">
        <v>2.0161521449995924E-2</v>
      </c>
    </row>
    <row r="152" spans="2:33" ht="12.75" customHeight="1" x14ac:dyDescent="0.2">
      <c r="B152" s="1" t="s">
        <v>334</v>
      </c>
      <c r="C152" s="2" t="s">
        <v>335</v>
      </c>
      <c r="D152" s="2">
        <v>3.4755092565319501E-3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76"/>
        <v>150</v>
      </c>
      <c r="J152" s="6">
        <v>7.841796875</v>
      </c>
      <c r="K152" s="4">
        <v>25.390625</v>
      </c>
      <c r="L152" s="12" t="s">
        <v>35</v>
      </c>
      <c r="M152" s="7">
        <f t="shared" si="77"/>
        <v>0.05</v>
      </c>
      <c r="N152" s="7">
        <f t="shared" si="78"/>
        <v>0.05</v>
      </c>
      <c r="O152" s="7">
        <f t="shared" si="79"/>
        <v>10.537678125000001</v>
      </c>
      <c r="P152" s="7">
        <f t="shared" si="80"/>
        <v>0</v>
      </c>
      <c r="Q152" s="7">
        <f t="shared" si="81"/>
        <v>0.05</v>
      </c>
      <c r="R152" s="7">
        <f t="shared" si="82"/>
        <v>3.8811062500000006</v>
      </c>
      <c r="S152" s="7">
        <f t="shared" si="83"/>
        <v>2.9750228040615872E-2</v>
      </c>
      <c r="T152" s="7">
        <f t="shared" si="84"/>
        <v>2.0249771959384131E-2</v>
      </c>
      <c r="U152" s="8">
        <f t="shared" si="85"/>
        <v>0.4049954391876826</v>
      </c>
      <c r="V152" s="8">
        <f t="shared" si="86"/>
        <v>0.4049954391876826</v>
      </c>
      <c r="W152" s="9">
        <f t="shared" si="87"/>
        <v>0.68065938626549549</v>
      </c>
      <c r="X152" s="10">
        <f t="shared" si="88"/>
        <v>0</v>
      </c>
      <c r="Y152" s="10">
        <f t="shared" si="89"/>
        <v>-0.68065938626549549</v>
      </c>
      <c r="Z152" s="10">
        <f t="shared" si="90"/>
        <v>-2.7878765673298882</v>
      </c>
      <c r="AA152" s="9" t="str">
        <f t="shared" si="91"/>
        <v/>
      </c>
      <c r="AB152" s="9">
        <f t="shared" si="92"/>
        <v>0.15252754485024214</v>
      </c>
      <c r="AC152" s="9">
        <f t="shared" si="93"/>
        <v>-0.81665172027625743</v>
      </c>
      <c r="AD152" s="7">
        <f t="shared" si="94"/>
        <v>3.9384615384615386E-2</v>
      </c>
      <c r="AE152" s="5">
        <v>25.1953125</v>
      </c>
      <c r="AF152" s="5">
        <v>199.90234375</v>
      </c>
      <c r="AG152" s="9">
        <v>6.1826535666789084E-3</v>
      </c>
    </row>
    <row r="153" spans="2:33" ht="12.75" customHeight="1" x14ac:dyDescent="0.2">
      <c r="B153" s="1" t="s">
        <v>336</v>
      </c>
      <c r="C153" s="2" t="s">
        <v>337</v>
      </c>
      <c r="D153" s="2">
        <v>3.4991666689165868E-3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76"/>
        <v>150</v>
      </c>
      <c r="J153" s="6">
        <v>7.841796875</v>
      </c>
      <c r="K153" s="4">
        <v>25.390625</v>
      </c>
      <c r="L153" s="12" t="s">
        <v>35</v>
      </c>
      <c r="M153" s="7">
        <f t="shared" si="77"/>
        <v>0.05</v>
      </c>
      <c r="N153" s="7">
        <f t="shared" si="78"/>
        <v>0.05</v>
      </c>
      <c r="O153" s="7">
        <f t="shared" si="79"/>
        <v>10.537678125000001</v>
      </c>
      <c r="P153" s="7">
        <f t="shared" si="80"/>
        <v>0</v>
      </c>
      <c r="Q153" s="7">
        <f t="shared" si="81"/>
        <v>0.05</v>
      </c>
      <c r="R153" s="7">
        <f t="shared" si="82"/>
        <v>3.8811062500000006</v>
      </c>
      <c r="S153" s="7">
        <f t="shared" si="83"/>
        <v>2.9750228040615872E-2</v>
      </c>
      <c r="T153" s="7">
        <f t="shared" si="84"/>
        <v>2.0249771959384131E-2</v>
      </c>
      <c r="U153" s="8">
        <f t="shared" si="85"/>
        <v>0.4049954391876826</v>
      </c>
      <c r="V153" s="8">
        <f t="shared" si="86"/>
        <v>0.4049954391876826</v>
      </c>
      <c r="W153" s="9">
        <f t="shared" si="87"/>
        <v>0.68065938626549549</v>
      </c>
      <c r="X153" s="10">
        <f t="shared" si="88"/>
        <v>0</v>
      </c>
      <c r="Y153" s="10">
        <f t="shared" si="89"/>
        <v>-0.68065938626549549</v>
      </c>
      <c r="Z153" s="10">
        <f t="shared" si="90"/>
        <v>-2.7878765673298882</v>
      </c>
      <c r="AA153" s="9" t="str">
        <f t="shared" si="91"/>
        <v/>
      </c>
      <c r="AB153" s="9">
        <f t="shared" si="92"/>
        <v>0.15252754485024214</v>
      </c>
      <c r="AC153" s="9">
        <f t="shared" si="93"/>
        <v>-0.81665172027625743</v>
      </c>
      <c r="AD153" s="7">
        <f t="shared" si="94"/>
        <v>3.9384615384615386E-2</v>
      </c>
      <c r="AE153" s="5">
        <v>25.1953125</v>
      </c>
      <c r="AF153" s="5">
        <v>199.90234375</v>
      </c>
      <c r="AG153" s="9">
        <v>6.1826535666789084E-3</v>
      </c>
    </row>
    <row r="154" spans="2:33" ht="12.75" customHeight="1" x14ac:dyDescent="0.2">
      <c r="B154" s="1" t="s">
        <v>338</v>
      </c>
      <c r="C154" s="2" t="s">
        <v>339</v>
      </c>
      <c r="D154" s="2">
        <v>3.5229976856498979E-3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76"/>
        <v>150</v>
      </c>
      <c r="J154" s="6">
        <v>7.83203125</v>
      </c>
      <c r="K154" s="4">
        <v>25.390625</v>
      </c>
      <c r="L154" s="12" t="s">
        <v>35</v>
      </c>
      <c r="M154" s="7">
        <f t="shared" si="77"/>
        <v>0.05</v>
      </c>
      <c r="N154" s="7">
        <f t="shared" si="78"/>
        <v>0.05</v>
      </c>
      <c r="O154" s="7">
        <f t="shared" si="79"/>
        <v>10.537678125000001</v>
      </c>
      <c r="P154" s="7">
        <f t="shared" si="80"/>
        <v>0</v>
      </c>
      <c r="Q154" s="7">
        <f t="shared" si="81"/>
        <v>0.05</v>
      </c>
      <c r="R154" s="7">
        <f t="shared" si="82"/>
        <v>3.8811062500000006</v>
      </c>
      <c r="S154" s="7">
        <f t="shared" si="83"/>
        <v>2.9676874780233627E-2</v>
      </c>
      <c r="T154" s="7">
        <f t="shared" si="84"/>
        <v>2.0323125219766376E-2</v>
      </c>
      <c r="U154" s="8">
        <f t="shared" si="85"/>
        <v>0.4064625043953275</v>
      </c>
      <c r="V154" s="8">
        <f t="shared" si="86"/>
        <v>0.4064625043953275</v>
      </c>
      <c r="W154" s="9">
        <f t="shared" si="87"/>
        <v>0.68481352468092949</v>
      </c>
      <c r="X154" s="10">
        <f t="shared" si="88"/>
        <v>0</v>
      </c>
      <c r="Y154" s="10">
        <f t="shared" si="89"/>
        <v>-0.68481352468092949</v>
      </c>
      <c r="Z154" s="10">
        <f t="shared" si="90"/>
        <v>-2.7878765673298882</v>
      </c>
      <c r="AA154" s="9" t="str">
        <f t="shared" si="91"/>
        <v/>
      </c>
      <c r="AB154" s="9">
        <f t="shared" si="92"/>
        <v>0.15383774510224635</v>
      </c>
      <c r="AC154" s="9">
        <f t="shared" si="93"/>
        <v>-0.8129370944535903</v>
      </c>
      <c r="AD154" s="7">
        <f t="shared" si="94"/>
        <v>3.9384615384615386E-2</v>
      </c>
      <c r="AE154" s="5">
        <v>25.1953125</v>
      </c>
      <c r="AF154" s="5">
        <v>199.90234375</v>
      </c>
      <c r="AG154" s="9">
        <v>1.220703125E-2</v>
      </c>
    </row>
    <row r="155" spans="2:33" ht="12.75" customHeight="1" x14ac:dyDescent="0.2">
      <c r="B155" s="1" t="s">
        <v>340</v>
      </c>
      <c r="C155" s="2" t="s">
        <v>341</v>
      </c>
      <c r="D155" s="2">
        <v>3.546828702383209E-3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76"/>
        <v>150</v>
      </c>
      <c r="J155" s="6">
        <v>7.841796875</v>
      </c>
      <c r="K155" s="4">
        <v>25.390625</v>
      </c>
      <c r="L155" s="12" t="s">
        <v>35</v>
      </c>
      <c r="M155" s="7">
        <f t="shared" si="77"/>
        <v>0.05</v>
      </c>
      <c r="N155" s="7">
        <f t="shared" si="78"/>
        <v>0.05</v>
      </c>
      <c r="O155" s="7">
        <f t="shared" si="79"/>
        <v>10.537678125000001</v>
      </c>
      <c r="P155" s="7">
        <f t="shared" si="80"/>
        <v>0</v>
      </c>
      <c r="Q155" s="7">
        <f t="shared" si="81"/>
        <v>0.05</v>
      </c>
      <c r="R155" s="7">
        <f t="shared" si="82"/>
        <v>3.8811062500000006</v>
      </c>
      <c r="S155" s="7">
        <f t="shared" si="83"/>
        <v>2.9750228040615872E-2</v>
      </c>
      <c r="T155" s="7">
        <f t="shared" si="84"/>
        <v>2.0249771959384131E-2</v>
      </c>
      <c r="U155" s="8">
        <f t="shared" si="85"/>
        <v>0.4049954391876826</v>
      </c>
      <c r="V155" s="8">
        <f t="shared" si="86"/>
        <v>0.4049954391876826</v>
      </c>
      <c r="W155" s="9">
        <f t="shared" si="87"/>
        <v>0.68065938626549549</v>
      </c>
      <c r="X155" s="10">
        <f t="shared" si="88"/>
        <v>0</v>
      </c>
      <c r="Y155" s="10">
        <f t="shared" si="89"/>
        <v>-0.68065938626549549</v>
      </c>
      <c r="Z155" s="10">
        <f t="shared" si="90"/>
        <v>-2.7878765673298882</v>
      </c>
      <c r="AA155" s="9" t="str">
        <f t="shared" si="91"/>
        <v/>
      </c>
      <c r="AB155" s="9">
        <f t="shared" si="92"/>
        <v>0.15252754485024214</v>
      </c>
      <c r="AC155" s="9">
        <f t="shared" si="93"/>
        <v>-0.81665172027625743</v>
      </c>
      <c r="AD155" s="7">
        <f t="shared" si="94"/>
        <v>3.9384615384615386E-2</v>
      </c>
      <c r="AE155" s="5">
        <v>25.1953125</v>
      </c>
      <c r="AF155" s="5">
        <v>199.90234375</v>
      </c>
      <c r="AG155" s="9">
        <v>6.1826535666789084E-3</v>
      </c>
    </row>
    <row r="156" spans="2:33" ht="12.75" customHeight="1" x14ac:dyDescent="0.2">
      <c r="B156" s="1" t="s">
        <v>342</v>
      </c>
      <c r="C156" s="2" t="s">
        <v>343</v>
      </c>
      <c r="D156" s="2">
        <v>3.5706712951650843E-3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76"/>
        <v>150</v>
      </c>
      <c r="J156" s="6">
        <v>7.841796875</v>
      </c>
      <c r="K156" s="4">
        <v>25.48828125</v>
      </c>
      <c r="L156" s="12" t="s">
        <v>35</v>
      </c>
      <c r="M156" s="7">
        <f t="shared" si="77"/>
        <v>0.05</v>
      </c>
      <c r="N156" s="7">
        <f t="shared" si="78"/>
        <v>0.05</v>
      </c>
      <c r="O156" s="7">
        <f t="shared" si="79"/>
        <v>10.555197656250002</v>
      </c>
      <c r="P156" s="7">
        <f t="shared" si="80"/>
        <v>0</v>
      </c>
      <c r="Q156" s="7">
        <f t="shared" si="81"/>
        <v>0.05</v>
      </c>
      <c r="R156" s="7">
        <f t="shared" si="82"/>
        <v>3.8895828125000005</v>
      </c>
      <c r="S156" s="7">
        <f t="shared" si="83"/>
        <v>2.9646282864706656E-2</v>
      </c>
      <c r="T156" s="7">
        <f t="shared" si="84"/>
        <v>2.0353717135293346E-2</v>
      </c>
      <c r="U156" s="8">
        <f t="shared" si="85"/>
        <v>0.4070743427058669</v>
      </c>
      <c r="V156" s="8">
        <f t="shared" si="86"/>
        <v>0.4070743427058669</v>
      </c>
      <c r="W156" s="9">
        <f t="shared" si="87"/>
        <v>0.68655207899686022</v>
      </c>
      <c r="X156" s="10">
        <f t="shared" si="88"/>
        <v>0</v>
      </c>
      <c r="Y156" s="10">
        <f t="shared" si="89"/>
        <v>-0.68655207899686022</v>
      </c>
      <c r="Z156" s="10">
        <f t="shared" si="90"/>
        <v>-2.7878765673298882</v>
      </c>
      <c r="AA156" s="9" t="str">
        <f t="shared" si="91"/>
        <v/>
      </c>
      <c r="AB156" s="9">
        <f t="shared" si="92"/>
        <v>0.15438744482290281</v>
      </c>
      <c r="AC156" s="9">
        <f t="shared" si="93"/>
        <v>-0.81138802048887082</v>
      </c>
      <c r="AD156" s="7">
        <f t="shared" si="94"/>
        <v>3.9233716475095784E-2</v>
      </c>
      <c r="AE156" s="5">
        <v>25.1953125</v>
      </c>
      <c r="AF156" s="5">
        <v>199.90234375</v>
      </c>
      <c r="AG156" s="9">
        <v>6.1826535666789084E-3</v>
      </c>
    </row>
    <row r="157" spans="2:33" ht="12.75" customHeight="1" x14ac:dyDescent="0.2">
      <c r="B157" s="1" t="s">
        <v>344</v>
      </c>
      <c r="C157" s="2" t="s">
        <v>345</v>
      </c>
      <c r="D157" s="2">
        <v>3.588541665521916E-3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76"/>
        <v>150</v>
      </c>
      <c r="J157" s="6">
        <v>7.841796875</v>
      </c>
      <c r="K157" s="4">
        <v>25.68359375</v>
      </c>
      <c r="L157" s="12" t="s">
        <v>35</v>
      </c>
      <c r="M157" s="7">
        <f t="shared" si="77"/>
        <v>0.05</v>
      </c>
      <c r="N157" s="7">
        <f t="shared" si="78"/>
        <v>0.05</v>
      </c>
      <c r="O157" s="7">
        <f t="shared" si="79"/>
        <v>10.590236718749999</v>
      </c>
      <c r="P157" s="7">
        <f t="shared" si="80"/>
        <v>0</v>
      </c>
      <c r="Q157" s="7">
        <f t="shared" si="81"/>
        <v>0.05</v>
      </c>
      <c r="R157" s="7">
        <f t="shared" si="82"/>
        <v>3.9065359375000006</v>
      </c>
      <c r="S157" s="7">
        <f t="shared" si="83"/>
        <v>2.9439236332509933E-2</v>
      </c>
      <c r="T157" s="7">
        <f t="shared" si="84"/>
        <v>2.0560763667490069E-2</v>
      </c>
      <c r="U157" s="8">
        <f t="shared" si="85"/>
        <v>0.41121527334980135</v>
      </c>
      <c r="V157" s="8">
        <f t="shared" si="86"/>
        <v>0.41121527334980135</v>
      </c>
      <c r="W157" s="9">
        <f t="shared" si="87"/>
        <v>0.69841362171425236</v>
      </c>
      <c r="X157" s="10">
        <f t="shared" si="88"/>
        <v>0</v>
      </c>
      <c r="Y157" s="10">
        <f t="shared" si="89"/>
        <v>-0.69841362171425236</v>
      </c>
      <c r="Z157" s="10">
        <f t="shared" si="90"/>
        <v>-2.7878765673298882</v>
      </c>
      <c r="AA157" s="9" t="str">
        <f t="shared" si="91"/>
        <v/>
      </c>
      <c r="AB157" s="9">
        <f t="shared" si="92"/>
        <v>0.1581593611613695</v>
      </c>
      <c r="AC157" s="9">
        <f t="shared" si="93"/>
        <v>-0.8009050978967891</v>
      </c>
      <c r="AD157" s="7">
        <f t="shared" si="94"/>
        <v>3.8935361216730038E-2</v>
      </c>
      <c r="AE157" s="5">
        <v>25.1953125</v>
      </c>
      <c r="AF157" s="5">
        <v>199.90234375</v>
      </c>
      <c r="AG157" s="9">
        <v>6.1826535666789084E-3</v>
      </c>
    </row>
    <row r="158" spans="2:33" ht="12.75" customHeight="1" x14ac:dyDescent="0.2">
      <c r="B158" s="1" t="s">
        <v>346</v>
      </c>
      <c r="C158" s="2" t="s">
        <v>347</v>
      </c>
      <c r="D158" s="2">
        <v>3.6123726822552271E-3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76"/>
        <v>150</v>
      </c>
      <c r="J158" s="6">
        <v>7.841796875</v>
      </c>
      <c r="K158" s="4">
        <v>25.390625</v>
      </c>
      <c r="L158" s="12" t="s">
        <v>35</v>
      </c>
      <c r="M158" s="7">
        <f t="shared" si="77"/>
        <v>0.05</v>
      </c>
      <c r="N158" s="7">
        <f t="shared" si="78"/>
        <v>0.05</v>
      </c>
      <c r="O158" s="7">
        <f t="shared" si="79"/>
        <v>10.537678125000001</v>
      </c>
      <c r="P158" s="7">
        <f t="shared" si="80"/>
        <v>0</v>
      </c>
      <c r="Q158" s="7">
        <f t="shared" si="81"/>
        <v>0.05</v>
      </c>
      <c r="R158" s="7">
        <f t="shared" si="82"/>
        <v>3.8811062500000006</v>
      </c>
      <c r="S158" s="7">
        <f t="shared" si="83"/>
        <v>2.9750228040615872E-2</v>
      </c>
      <c r="T158" s="7">
        <f t="shared" si="84"/>
        <v>2.0249771959384131E-2</v>
      </c>
      <c r="U158" s="8">
        <f t="shared" si="85"/>
        <v>0.4049954391876826</v>
      </c>
      <c r="V158" s="8">
        <f t="shared" si="86"/>
        <v>0.4049954391876826</v>
      </c>
      <c r="W158" s="9">
        <f t="shared" si="87"/>
        <v>0.68065938626549549</v>
      </c>
      <c r="X158" s="10">
        <f t="shared" si="88"/>
        <v>0</v>
      </c>
      <c r="Y158" s="10">
        <f t="shared" si="89"/>
        <v>-0.68065938626549549</v>
      </c>
      <c r="Z158" s="10">
        <f t="shared" si="90"/>
        <v>-2.7878765673298882</v>
      </c>
      <c r="AA158" s="9" t="str">
        <f t="shared" si="91"/>
        <v/>
      </c>
      <c r="AB158" s="9">
        <f t="shared" si="92"/>
        <v>0.15252754485024214</v>
      </c>
      <c r="AC158" s="9">
        <f t="shared" si="93"/>
        <v>-0.81665172027625743</v>
      </c>
      <c r="AD158" s="7">
        <f t="shared" si="94"/>
        <v>3.9384615384615386E-2</v>
      </c>
      <c r="AE158" s="5">
        <v>25</v>
      </c>
      <c r="AF158" s="5">
        <v>199.90234375</v>
      </c>
      <c r="AG158" s="9">
        <v>6.1826535666789084E-3</v>
      </c>
    </row>
    <row r="159" spans="2:33" ht="12.75" customHeight="1" x14ac:dyDescent="0.2">
      <c r="B159" s="1" t="s">
        <v>348</v>
      </c>
      <c r="C159" s="2" t="s">
        <v>349</v>
      </c>
      <c r="D159" s="2">
        <v>3.6362037062644958E-3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76"/>
        <v>150</v>
      </c>
      <c r="J159" s="6">
        <v>7.841796875</v>
      </c>
      <c r="K159" s="4">
        <v>25.390625</v>
      </c>
      <c r="L159" s="12" t="s">
        <v>35</v>
      </c>
      <c r="M159" s="7">
        <f t="shared" si="77"/>
        <v>0.05</v>
      </c>
      <c r="N159" s="7">
        <f t="shared" si="78"/>
        <v>0.05</v>
      </c>
      <c r="O159" s="7">
        <f t="shared" si="79"/>
        <v>10.537678125000001</v>
      </c>
      <c r="P159" s="7">
        <f t="shared" si="80"/>
        <v>0</v>
      </c>
      <c r="Q159" s="7">
        <f t="shared" si="81"/>
        <v>0.05</v>
      </c>
      <c r="R159" s="7">
        <f t="shared" si="82"/>
        <v>3.8811062500000006</v>
      </c>
      <c r="S159" s="7">
        <f t="shared" si="83"/>
        <v>2.9750228040615872E-2</v>
      </c>
      <c r="T159" s="7">
        <f t="shared" si="84"/>
        <v>2.0249771959384131E-2</v>
      </c>
      <c r="U159" s="8">
        <f t="shared" si="85"/>
        <v>0.4049954391876826</v>
      </c>
      <c r="V159" s="8">
        <f t="shared" si="86"/>
        <v>0.4049954391876826</v>
      </c>
      <c r="W159" s="9">
        <f t="shared" si="87"/>
        <v>0.68065938626549549</v>
      </c>
      <c r="X159" s="10">
        <f t="shared" si="88"/>
        <v>0</v>
      </c>
      <c r="Y159" s="10">
        <f t="shared" si="89"/>
        <v>-0.68065938626549549</v>
      </c>
      <c r="Z159" s="10">
        <f t="shared" si="90"/>
        <v>-2.7878765673298882</v>
      </c>
      <c r="AA159" s="9" t="str">
        <f t="shared" si="91"/>
        <v/>
      </c>
      <c r="AB159" s="9">
        <f t="shared" si="92"/>
        <v>0.15252754485024214</v>
      </c>
      <c r="AC159" s="9">
        <f t="shared" si="93"/>
        <v>-0.81665172027625743</v>
      </c>
      <c r="AD159" s="7">
        <f t="shared" si="94"/>
        <v>3.9384615384615386E-2</v>
      </c>
      <c r="AE159" s="5">
        <v>25.1953125</v>
      </c>
      <c r="AF159" s="5">
        <v>199.90234375</v>
      </c>
      <c r="AG159" s="9">
        <v>6.1826535666789084E-3</v>
      </c>
    </row>
    <row r="160" spans="2:33" ht="12.75" customHeight="1" x14ac:dyDescent="0.2">
      <c r="B160" s="1" t="s">
        <v>350</v>
      </c>
      <c r="C160" s="2" t="s">
        <v>351</v>
      </c>
      <c r="D160" s="2">
        <v>3.6600462917704135E-3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76"/>
        <v>150</v>
      </c>
      <c r="J160" s="6">
        <v>7.841796875</v>
      </c>
      <c r="K160" s="4">
        <v>25.390625</v>
      </c>
      <c r="L160" s="12" t="s">
        <v>35</v>
      </c>
      <c r="M160" s="7">
        <f t="shared" si="77"/>
        <v>0.05</v>
      </c>
      <c r="N160" s="7">
        <f t="shared" si="78"/>
        <v>0.05</v>
      </c>
      <c r="O160" s="7">
        <f t="shared" si="79"/>
        <v>10.537678125000001</v>
      </c>
      <c r="P160" s="7">
        <f t="shared" si="80"/>
        <v>0</v>
      </c>
      <c r="Q160" s="7">
        <f t="shared" si="81"/>
        <v>0.05</v>
      </c>
      <c r="R160" s="7">
        <f t="shared" si="82"/>
        <v>3.8811062500000006</v>
      </c>
      <c r="S160" s="7">
        <f t="shared" si="83"/>
        <v>2.9750228040615872E-2</v>
      </c>
      <c r="T160" s="7">
        <f t="shared" si="84"/>
        <v>2.0249771959384131E-2</v>
      </c>
      <c r="U160" s="8">
        <f t="shared" si="85"/>
        <v>0.4049954391876826</v>
      </c>
      <c r="V160" s="8">
        <f t="shared" si="86"/>
        <v>0.4049954391876826</v>
      </c>
      <c r="W160" s="9">
        <f t="shared" si="87"/>
        <v>0.68065938626549549</v>
      </c>
      <c r="X160" s="10">
        <f t="shared" si="88"/>
        <v>0</v>
      </c>
      <c r="Y160" s="10">
        <f t="shared" si="89"/>
        <v>-0.68065938626549549</v>
      </c>
      <c r="Z160" s="10">
        <f t="shared" si="90"/>
        <v>-2.7878765673298882</v>
      </c>
      <c r="AA160" s="9" t="str">
        <f t="shared" si="91"/>
        <v/>
      </c>
      <c r="AB160" s="9">
        <f t="shared" si="92"/>
        <v>0.15252754485024214</v>
      </c>
      <c r="AC160" s="9">
        <f t="shared" si="93"/>
        <v>-0.81665172027625743</v>
      </c>
      <c r="AD160" s="7">
        <f t="shared" si="94"/>
        <v>3.9384615384615386E-2</v>
      </c>
      <c r="AE160" s="5">
        <v>25.1953125</v>
      </c>
      <c r="AF160" s="5">
        <v>199.90234375</v>
      </c>
      <c r="AG160" s="9">
        <v>8.1796346928670535E-3</v>
      </c>
    </row>
    <row r="161" spans="2:33" ht="12.75" customHeight="1" x14ac:dyDescent="0.2">
      <c r="B161" s="1" t="s">
        <v>352</v>
      </c>
      <c r="C161" s="2" t="s">
        <v>353</v>
      </c>
      <c r="D161" s="2">
        <v>3.6836921281064861E-3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76"/>
        <v>150</v>
      </c>
      <c r="J161" s="6">
        <v>7.841796875</v>
      </c>
      <c r="K161" s="4">
        <v>25.390625</v>
      </c>
      <c r="L161" s="12" t="s">
        <v>35</v>
      </c>
      <c r="M161" s="7">
        <f t="shared" si="77"/>
        <v>0.05</v>
      </c>
      <c r="N161" s="7">
        <f t="shared" si="78"/>
        <v>0.05</v>
      </c>
      <c r="O161" s="7">
        <f t="shared" si="79"/>
        <v>10.537678125000001</v>
      </c>
      <c r="P161" s="7">
        <f t="shared" si="80"/>
        <v>0</v>
      </c>
      <c r="Q161" s="7">
        <f t="shared" si="81"/>
        <v>0.05</v>
      </c>
      <c r="R161" s="7">
        <f t="shared" si="82"/>
        <v>3.8811062500000006</v>
      </c>
      <c r="S161" s="7">
        <f t="shared" si="83"/>
        <v>2.9750228040615872E-2</v>
      </c>
      <c r="T161" s="7">
        <f t="shared" si="84"/>
        <v>2.0249771959384131E-2</v>
      </c>
      <c r="U161" s="8">
        <f t="shared" si="85"/>
        <v>0.4049954391876826</v>
      </c>
      <c r="V161" s="8">
        <f t="shared" si="86"/>
        <v>0.4049954391876826</v>
      </c>
      <c r="W161" s="9">
        <f t="shared" si="87"/>
        <v>0.68065938626549549</v>
      </c>
      <c r="X161" s="10">
        <f t="shared" si="88"/>
        <v>0</v>
      </c>
      <c r="Y161" s="10">
        <f t="shared" si="89"/>
        <v>-0.68065938626549549</v>
      </c>
      <c r="Z161" s="10">
        <f t="shared" si="90"/>
        <v>-2.7878765673298882</v>
      </c>
      <c r="AA161" s="9" t="str">
        <f t="shared" si="91"/>
        <v/>
      </c>
      <c r="AB161" s="9">
        <f t="shared" si="92"/>
        <v>0.15252754485024214</v>
      </c>
      <c r="AC161" s="9">
        <f t="shared" si="93"/>
        <v>-0.81665172027625743</v>
      </c>
      <c r="AD161" s="7">
        <f t="shared" si="94"/>
        <v>3.9384615384615386E-2</v>
      </c>
      <c r="AE161" s="5">
        <v>25.1953125</v>
      </c>
      <c r="AF161" s="5">
        <v>199.90234375</v>
      </c>
      <c r="AG161" s="9">
        <v>6.1826535666789084E-3</v>
      </c>
    </row>
    <row r="162" spans="2:33" ht="12.75" customHeight="1" x14ac:dyDescent="0.2">
      <c r="B162" s="1" t="s">
        <v>354</v>
      </c>
      <c r="C162" s="2" t="s">
        <v>355</v>
      </c>
      <c r="D162" s="2">
        <v>3.7075231448397972E-3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77" si="95">IF(ISNUMBER(G162),IF(G162+H162=0,0,0.4*60*1000/(G162+H162)),"")</f>
        <v>150</v>
      </c>
      <c r="J162" s="6">
        <v>7.841796875</v>
      </c>
      <c r="K162" s="4">
        <v>25.390625</v>
      </c>
      <c r="L162" s="12" t="s">
        <v>35</v>
      </c>
      <c r="M162" s="7">
        <f t="shared" ref="M162:M177" si="96">IF(ISNUMBER(G162),IF(G162+H162=0,0,(G162/(G162+H162))*E162),"")</f>
        <v>0.05</v>
      </c>
      <c r="N162" s="7">
        <f t="shared" ref="N162:N177" si="97">IF(ISNUMBER(H162),IF(G162+H162=0,0,(H162/(G162+H162))*E162),"")</f>
        <v>0.05</v>
      </c>
      <c r="O162" s="7">
        <f t="shared" ref="O162:O177" si="98">IF(ISNUMBER(M162),0.195*(1+0.0184*(K162-21))*M162*1000,"")</f>
        <v>10.537678125000001</v>
      </c>
      <c r="P162" s="7">
        <f t="shared" ref="P162:P177" si="99">IF(ISNUMBER(M162),IF(M162&gt;N162,M162-N162,0),"")</f>
        <v>0</v>
      </c>
      <c r="Q162" s="7">
        <f t="shared" ref="Q162:Q177" si="100">IF(ISNUMBER(M162),IF(M162&gt;N162,N162,M162),"")</f>
        <v>0.05</v>
      </c>
      <c r="R162" s="7">
        <f t="shared" ref="R162:R177" si="101">IF(ISNUMBER(M162),((0.195*(1+(0.0184*(K162-21)))*P162)+(0.07*(1+(0.0248*(K162-21)))*Q162))*1000,"")</f>
        <v>3.8811062500000006</v>
      </c>
      <c r="S162" s="7">
        <f t="shared" ref="S162:S177" si="102">IF(ISNUMBER(M162),IF(O162-R162=0,0,((P162-M162)*(O162-J162)/(O162-R162))+M162),"")</f>
        <v>2.9750228040615872E-2</v>
      </c>
      <c r="T162" s="7">
        <f t="shared" ref="T162:T177" si="103">IF(ISNUMBER(R162),IF(O162-R162=0,0,Q162*(O162-J162)/(O162-R162)),"")</f>
        <v>2.0249771959384131E-2</v>
      </c>
      <c r="U162" s="8">
        <f t="shared" ref="U162:U177" si="104">IF(ISNUMBER(M162),IF(M162=0,0,((M162-S162)/M162)),"")</f>
        <v>0.4049954391876826</v>
      </c>
      <c r="V162" s="8">
        <f t="shared" ref="V162:V177" si="105">IF(ISNUMBER(Q162),IF(Q162=0,0,T162/Q162),"")</f>
        <v>0.4049954391876826</v>
      </c>
      <c r="W162" s="9">
        <f t="shared" ref="W162:W177" si="106">IF(ISNUMBER(U162),IF(U162=1,0,(U162/(1-U162))),"")</f>
        <v>0.68065938626549549</v>
      </c>
      <c r="X162" s="10">
        <f t="shared" ref="X162:X177" si="107">IF(ROW(A162)=11,AVERAGE($X$2:$X$10),IF(ISNUMBER(I163),IF(I163-I162=0,0,(W163-W162)/(I163-I162)),""))</f>
        <v>0</v>
      </c>
      <c r="Y162" s="10">
        <f t="shared" ref="Y162:Y177" si="108">IF(ROW(A162)=11,IF(ISNUMBER(I$2),AVERAGE($Y$2:$Y$10),""),IF(ISNUMBER(I162),$X$11*I162-W162,""))</f>
        <v>-0.68065938626549549</v>
      </c>
      <c r="Z162" s="10">
        <f t="shared" ref="Z162:Z177" si="109">IF(ISNUMBER(I162),$X$11*I162-$Y$11,"")</f>
        <v>-2.7878765673298882</v>
      </c>
      <c r="AA162" s="9" t="str">
        <f t="shared" ref="AA162:AA177" si="110">IF(AND(ISNUMBER(Z164),ROW(A162)=2),IF(M162=0,0,X$11/M162),"")</f>
        <v/>
      </c>
      <c r="AB162" s="9">
        <f t="shared" ref="AB162:AB177" si="111">IF(ISNUMBER(G162),IF(S162=0,0,((G162+H162)*(M162-S162))/(60000*0.4*(S162^2))),"")</f>
        <v>0.15252754485024214</v>
      </c>
      <c r="AC162" s="9">
        <f t="shared" ref="AC162:AC177" si="112">IF(ISNUMBER(AB162),IF(AB162&lt;=0,0,LOG(AB162)),"")</f>
        <v>-0.81665172027625743</v>
      </c>
      <c r="AD162" s="7">
        <f t="shared" ref="AD162:AD177" si="113">IF(ISNUMBER(K162),IF(K162=0,0,1/K162),"")</f>
        <v>3.9384615384615386E-2</v>
      </c>
      <c r="AE162" s="5">
        <v>25.1953125</v>
      </c>
      <c r="AF162" s="5">
        <v>199.90234375</v>
      </c>
      <c r="AG162" s="9">
        <v>1.0176615819055199E-2</v>
      </c>
    </row>
    <row r="163" spans="2:33" ht="12.75" customHeight="1" x14ac:dyDescent="0.2">
      <c r="B163" s="1" t="s">
        <v>356</v>
      </c>
      <c r="C163" s="2" t="s">
        <v>357</v>
      </c>
      <c r="D163" s="2">
        <v>3.7313657376216725E-3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95"/>
        <v>150</v>
      </c>
      <c r="J163" s="6">
        <v>7.841796875</v>
      </c>
      <c r="K163" s="4">
        <v>25.390625</v>
      </c>
      <c r="L163" s="12" t="s">
        <v>35</v>
      </c>
      <c r="M163" s="7">
        <f t="shared" si="96"/>
        <v>0.05</v>
      </c>
      <c r="N163" s="7">
        <f t="shared" si="97"/>
        <v>0.05</v>
      </c>
      <c r="O163" s="7">
        <f t="shared" si="98"/>
        <v>10.537678125000001</v>
      </c>
      <c r="P163" s="7">
        <f t="shared" si="99"/>
        <v>0</v>
      </c>
      <c r="Q163" s="7">
        <f t="shared" si="100"/>
        <v>0.05</v>
      </c>
      <c r="R163" s="7">
        <f t="shared" si="101"/>
        <v>3.8811062500000006</v>
      </c>
      <c r="S163" s="7">
        <f t="shared" si="102"/>
        <v>2.9750228040615872E-2</v>
      </c>
      <c r="T163" s="7">
        <f t="shared" si="103"/>
        <v>2.0249771959384131E-2</v>
      </c>
      <c r="U163" s="8">
        <f t="shared" si="104"/>
        <v>0.4049954391876826</v>
      </c>
      <c r="V163" s="8">
        <f t="shared" si="105"/>
        <v>0.4049954391876826</v>
      </c>
      <c r="W163" s="9">
        <f t="shared" si="106"/>
        <v>0.68065938626549549</v>
      </c>
      <c r="X163" s="10">
        <f t="shared" si="107"/>
        <v>0</v>
      </c>
      <c r="Y163" s="10">
        <f t="shared" si="108"/>
        <v>-0.68065938626549549</v>
      </c>
      <c r="Z163" s="10">
        <f t="shared" si="109"/>
        <v>-2.7878765673298882</v>
      </c>
      <c r="AA163" s="9" t="str">
        <f t="shared" si="110"/>
        <v/>
      </c>
      <c r="AB163" s="9">
        <f t="shared" si="111"/>
        <v>0.15252754485024214</v>
      </c>
      <c r="AC163" s="9">
        <f t="shared" si="112"/>
        <v>-0.81665172027625743</v>
      </c>
      <c r="AD163" s="7">
        <f t="shared" si="113"/>
        <v>3.9384615384615386E-2</v>
      </c>
      <c r="AE163" s="5">
        <v>25.1953125</v>
      </c>
      <c r="AF163" s="5">
        <v>199.90234375</v>
      </c>
      <c r="AG163" s="9">
        <v>6.1826535666789084E-3</v>
      </c>
    </row>
    <row r="164" spans="2:33" ht="12.75" customHeight="1" x14ac:dyDescent="0.2">
      <c r="B164" s="1" t="s">
        <v>358</v>
      </c>
      <c r="C164" s="2" t="s">
        <v>359</v>
      </c>
      <c r="D164" s="2">
        <v>3.7551967616309412E-3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95"/>
        <v>150</v>
      </c>
      <c r="J164" s="6">
        <v>7.841796875</v>
      </c>
      <c r="K164" s="4">
        <v>25.390625</v>
      </c>
      <c r="L164" s="12" t="s">
        <v>35</v>
      </c>
      <c r="M164" s="7">
        <f t="shared" si="96"/>
        <v>0.05</v>
      </c>
      <c r="N164" s="7">
        <f t="shared" si="97"/>
        <v>0.05</v>
      </c>
      <c r="O164" s="7">
        <f t="shared" si="98"/>
        <v>10.537678125000001</v>
      </c>
      <c r="P164" s="7">
        <f t="shared" si="99"/>
        <v>0</v>
      </c>
      <c r="Q164" s="7">
        <f t="shared" si="100"/>
        <v>0.05</v>
      </c>
      <c r="R164" s="7">
        <f t="shared" si="101"/>
        <v>3.8811062500000006</v>
      </c>
      <c r="S164" s="7">
        <f t="shared" si="102"/>
        <v>2.9750228040615872E-2</v>
      </c>
      <c r="T164" s="7">
        <f t="shared" si="103"/>
        <v>2.0249771959384131E-2</v>
      </c>
      <c r="U164" s="8">
        <f t="shared" si="104"/>
        <v>0.4049954391876826</v>
      </c>
      <c r="V164" s="8">
        <f t="shared" si="105"/>
        <v>0.4049954391876826</v>
      </c>
      <c r="W164" s="9">
        <f t="shared" si="106"/>
        <v>0.68065938626549549</v>
      </c>
      <c r="X164" s="10">
        <f t="shared" si="107"/>
        <v>0</v>
      </c>
      <c r="Y164" s="10">
        <f t="shared" si="108"/>
        <v>-0.68065938626549549</v>
      </c>
      <c r="Z164" s="10">
        <f t="shared" si="109"/>
        <v>-2.7878765673298882</v>
      </c>
      <c r="AA164" s="9" t="str">
        <f t="shared" si="110"/>
        <v/>
      </c>
      <c r="AB164" s="9">
        <f t="shared" si="111"/>
        <v>0.15252754485024214</v>
      </c>
      <c r="AC164" s="9">
        <f t="shared" si="112"/>
        <v>-0.81665172027625743</v>
      </c>
      <c r="AD164" s="7">
        <f t="shared" si="113"/>
        <v>3.9384615384615386E-2</v>
      </c>
      <c r="AE164" s="5">
        <v>25.1953125</v>
      </c>
      <c r="AF164" s="5">
        <v>199.90234375</v>
      </c>
      <c r="AG164" s="9">
        <v>6.1826535666789084E-3</v>
      </c>
    </row>
    <row r="165" spans="2:33" ht="12.75" customHeight="1" x14ac:dyDescent="0.2">
      <c r="B165" s="1" t="s">
        <v>360</v>
      </c>
      <c r="C165" s="2" t="s">
        <v>361</v>
      </c>
      <c r="D165" s="2">
        <v>3.7790277783642523E-3</v>
      </c>
      <c r="E165" s="3">
        <v>0.1</v>
      </c>
      <c r="F165" s="3">
        <v>0.1</v>
      </c>
      <c r="G165" s="4">
        <v>80</v>
      </c>
      <c r="H165" s="4">
        <v>80</v>
      </c>
      <c r="I165" s="5">
        <f t="shared" si="95"/>
        <v>150</v>
      </c>
      <c r="J165" s="6">
        <v>7.841796875</v>
      </c>
      <c r="K165" s="4">
        <v>25.390625</v>
      </c>
      <c r="L165" s="12" t="s">
        <v>35</v>
      </c>
      <c r="M165" s="7">
        <f t="shared" si="96"/>
        <v>0.05</v>
      </c>
      <c r="N165" s="7">
        <f t="shared" si="97"/>
        <v>0.05</v>
      </c>
      <c r="O165" s="7">
        <f t="shared" si="98"/>
        <v>10.537678125000001</v>
      </c>
      <c r="P165" s="7">
        <f t="shared" si="99"/>
        <v>0</v>
      </c>
      <c r="Q165" s="7">
        <f t="shared" si="100"/>
        <v>0.05</v>
      </c>
      <c r="R165" s="7">
        <f t="shared" si="101"/>
        <v>3.8811062500000006</v>
      </c>
      <c r="S165" s="7">
        <f t="shared" si="102"/>
        <v>2.9750228040615872E-2</v>
      </c>
      <c r="T165" s="7">
        <f t="shared" si="103"/>
        <v>2.0249771959384131E-2</v>
      </c>
      <c r="U165" s="8">
        <f t="shared" si="104"/>
        <v>0.4049954391876826</v>
      </c>
      <c r="V165" s="8">
        <f t="shared" si="105"/>
        <v>0.4049954391876826</v>
      </c>
      <c r="W165" s="9">
        <f t="shared" si="106"/>
        <v>0.68065938626549549</v>
      </c>
      <c r="X165" s="10">
        <f t="shared" si="107"/>
        <v>0</v>
      </c>
      <c r="Y165" s="10">
        <f t="shared" si="108"/>
        <v>-0.68065938626549549</v>
      </c>
      <c r="Z165" s="10">
        <f t="shared" si="109"/>
        <v>-2.7878765673298882</v>
      </c>
      <c r="AA165" s="9" t="str">
        <f t="shared" si="110"/>
        <v/>
      </c>
      <c r="AB165" s="9">
        <f t="shared" si="111"/>
        <v>0.15252754485024214</v>
      </c>
      <c r="AC165" s="9">
        <f t="shared" si="112"/>
        <v>-0.81665172027625743</v>
      </c>
      <c r="AD165" s="7">
        <f t="shared" si="113"/>
        <v>3.9384615384615386E-2</v>
      </c>
      <c r="AE165" s="5">
        <v>25.5859375</v>
      </c>
      <c r="AF165" s="5">
        <v>199.90234375</v>
      </c>
      <c r="AG165" s="9">
        <v>6.1826535666789084E-3</v>
      </c>
    </row>
    <row r="166" spans="2:33" ht="12.75" customHeight="1" x14ac:dyDescent="0.2">
      <c r="B166" s="1" t="s">
        <v>362</v>
      </c>
      <c r="C166" s="2" t="s">
        <v>363</v>
      </c>
      <c r="D166" s="2">
        <v>3.7969097247696482E-3</v>
      </c>
      <c r="E166" s="3">
        <v>0.1</v>
      </c>
      <c r="F166" s="3">
        <v>0.1</v>
      </c>
      <c r="G166" s="4">
        <v>80</v>
      </c>
      <c r="H166" s="4">
        <v>80</v>
      </c>
      <c r="I166" s="5">
        <f t="shared" si="95"/>
        <v>150</v>
      </c>
      <c r="J166" s="6">
        <v>7.841796875</v>
      </c>
      <c r="K166" s="4">
        <v>25.390625</v>
      </c>
      <c r="L166" s="12" t="s">
        <v>35</v>
      </c>
      <c r="M166" s="7">
        <f t="shared" si="96"/>
        <v>0.05</v>
      </c>
      <c r="N166" s="7">
        <f t="shared" si="97"/>
        <v>0.05</v>
      </c>
      <c r="O166" s="7">
        <f t="shared" si="98"/>
        <v>10.537678125000001</v>
      </c>
      <c r="P166" s="7">
        <f t="shared" si="99"/>
        <v>0</v>
      </c>
      <c r="Q166" s="7">
        <f t="shared" si="100"/>
        <v>0.05</v>
      </c>
      <c r="R166" s="7">
        <f t="shared" si="101"/>
        <v>3.8811062500000006</v>
      </c>
      <c r="S166" s="7">
        <f t="shared" si="102"/>
        <v>2.9750228040615872E-2</v>
      </c>
      <c r="T166" s="7">
        <f t="shared" si="103"/>
        <v>2.0249771959384131E-2</v>
      </c>
      <c r="U166" s="8">
        <f t="shared" si="104"/>
        <v>0.4049954391876826</v>
      </c>
      <c r="V166" s="8">
        <f t="shared" si="105"/>
        <v>0.4049954391876826</v>
      </c>
      <c r="W166" s="9">
        <f t="shared" si="106"/>
        <v>0.68065938626549549</v>
      </c>
      <c r="X166" s="10">
        <f t="shared" si="107"/>
        <v>0</v>
      </c>
      <c r="Y166" s="10">
        <f t="shared" si="108"/>
        <v>-0.68065938626549549</v>
      </c>
      <c r="Z166" s="10">
        <f t="shared" si="109"/>
        <v>-2.7878765673298882</v>
      </c>
      <c r="AA166" s="9" t="str">
        <f t="shared" si="110"/>
        <v/>
      </c>
      <c r="AB166" s="9">
        <f t="shared" si="111"/>
        <v>0.15252754485024214</v>
      </c>
      <c r="AC166" s="9">
        <f t="shared" si="112"/>
        <v>-0.81665172027625743</v>
      </c>
      <c r="AD166" s="7">
        <f t="shared" si="113"/>
        <v>3.9384615384615386E-2</v>
      </c>
      <c r="AE166" s="5">
        <v>25.29296875</v>
      </c>
      <c r="AF166" s="5">
        <v>199.90234375</v>
      </c>
      <c r="AG166" s="9">
        <v>6.1826535666789084E-3</v>
      </c>
    </row>
    <row r="167" spans="2:33" ht="12.75" customHeight="1" x14ac:dyDescent="0.2">
      <c r="B167" s="1" t="s">
        <v>364</v>
      </c>
      <c r="C167" s="2" t="s">
        <v>365</v>
      </c>
      <c r="D167" s="2">
        <v>3.8205555538297631E-3</v>
      </c>
      <c r="E167" s="3">
        <v>0.1</v>
      </c>
      <c r="F167" s="3">
        <v>0.1</v>
      </c>
      <c r="G167" s="4">
        <v>80</v>
      </c>
      <c r="H167" s="4">
        <v>80</v>
      </c>
      <c r="I167" s="5">
        <f t="shared" si="95"/>
        <v>150</v>
      </c>
      <c r="J167" s="6">
        <v>7.841796875</v>
      </c>
      <c r="K167" s="4">
        <v>25.390625</v>
      </c>
      <c r="L167" s="12" t="s">
        <v>35</v>
      </c>
      <c r="M167" s="7">
        <f t="shared" si="96"/>
        <v>0.05</v>
      </c>
      <c r="N167" s="7">
        <f t="shared" si="97"/>
        <v>0.05</v>
      </c>
      <c r="O167" s="7">
        <f t="shared" si="98"/>
        <v>10.537678125000001</v>
      </c>
      <c r="P167" s="7">
        <f t="shared" si="99"/>
        <v>0</v>
      </c>
      <c r="Q167" s="7">
        <f t="shared" si="100"/>
        <v>0.05</v>
      </c>
      <c r="R167" s="7">
        <f t="shared" si="101"/>
        <v>3.8811062500000006</v>
      </c>
      <c r="S167" s="7">
        <f t="shared" si="102"/>
        <v>2.9750228040615872E-2</v>
      </c>
      <c r="T167" s="7">
        <f t="shared" si="103"/>
        <v>2.0249771959384131E-2</v>
      </c>
      <c r="U167" s="8">
        <f t="shared" si="104"/>
        <v>0.4049954391876826</v>
      </c>
      <c r="V167" s="8">
        <f t="shared" si="105"/>
        <v>0.4049954391876826</v>
      </c>
      <c r="W167" s="9">
        <f t="shared" si="106"/>
        <v>0.68065938626549549</v>
      </c>
      <c r="X167" s="10">
        <f t="shared" si="107"/>
        <v>0</v>
      </c>
      <c r="Y167" s="10">
        <f t="shared" si="108"/>
        <v>-0.68065938626549549</v>
      </c>
      <c r="Z167" s="10">
        <f t="shared" si="109"/>
        <v>-2.7878765673298882</v>
      </c>
      <c r="AA167" s="9" t="str">
        <f t="shared" si="110"/>
        <v/>
      </c>
      <c r="AB167" s="9">
        <f t="shared" si="111"/>
        <v>0.15252754485024214</v>
      </c>
      <c r="AC167" s="9">
        <f t="shared" si="112"/>
        <v>-0.81665172027625743</v>
      </c>
      <c r="AD167" s="7">
        <f t="shared" si="113"/>
        <v>3.9384615384615386E-2</v>
      </c>
      <c r="AE167" s="5">
        <v>25.29296875</v>
      </c>
      <c r="AF167" s="5">
        <v>199.90234375</v>
      </c>
      <c r="AG167" s="9">
        <v>6.1826535666789084E-3</v>
      </c>
    </row>
    <row r="168" spans="2:33" ht="12.75" customHeight="1" x14ac:dyDescent="0.2">
      <c r="B168" s="1" t="s">
        <v>366</v>
      </c>
      <c r="C168" s="2" t="s">
        <v>367</v>
      </c>
      <c r="D168" s="2">
        <v>3.8443865705630742E-3</v>
      </c>
      <c r="E168" s="3">
        <v>0.1</v>
      </c>
      <c r="F168" s="3">
        <v>0.1</v>
      </c>
      <c r="G168" s="4">
        <v>80</v>
      </c>
      <c r="H168" s="4">
        <v>80</v>
      </c>
      <c r="I168" s="5">
        <f t="shared" si="95"/>
        <v>150</v>
      </c>
      <c r="J168" s="6">
        <v>7.841796875</v>
      </c>
      <c r="K168" s="4">
        <v>25.390625</v>
      </c>
      <c r="L168" s="12" t="s">
        <v>35</v>
      </c>
      <c r="M168" s="7">
        <f t="shared" si="96"/>
        <v>0.05</v>
      </c>
      <c r="N168" s="7">
        <f t="shared" si="97"/>
        <v>0.05</v>
      </c>
      <c r="O168" s="7">
        <f t="shared" si="98"/>
        <v>10.537678125000001</v>
      </c>
      <c r="P168" s="7">
        <f t="shared" si="99"/>
        <v>0</v>
      </c>
      <c r="Q168" s="7">
        <f t="shared" si="100"/>
        <v>0.05</v>
      </c>
      <c r="R168" s="7">
        <f t="shared" si="101"/>
        <v>3.8811062500000006</v>
      </c>
      <c r="S168" s="7">
        <f t="shared" si="102"/>
        <v>2.9750228040615872E-2</v>
      </c>
      <c r="T168" s="7">
        <f t="shared" si="103"/>
        <v>2.0249771959384131E-2</v>
      </c>
      <c r="U168" s="8">
        <f t="shared" si="104"/>
        <v>0.4049954391876826</v>
      </c>
      <c r="V168" s="8">
        <f t="shared" si="105"/>
        <v>0.4049954391876826</v>
      </c>
      <c r="W168" s="9">
        <f t="shared" si="106"/>
        <v>0.68065938626549549</v>
      </c>
      <c r="X168" s="10">
        <f t="shared" si="107"/>
        <v>0</v>
      </c>
      <c r="Y168" s="10">
        <f t="shared" si="108"/>
        <v>-0.68065938626549549</v>
      </c>
      <c r="Z168" s="10">
        <f t="shared" si="109"/>
        <v>-2.7878765673298882</v>
      </c>
      <c r="AA168" s="9" t="str">
        <f t="shared" si="110"/>
        <v/>
      </c>
      <c r="AB168" s="9">
        <f t="shared" si="111"/>
        <v>0.15252754485024214</v>
      </c>
      <c r="AC168" s="9">
        <f t="shared" si="112"/>
        <v>-0.81665172027625743</v>
      </c>
      <c r="AD168" s="7">
        <f t="shared" si="113"/>
        <v>3.9384615384615386E-2</v>
      </c>
      <c r="AE168" s="5">
        <v>25.1953125</v>
      </c>
      <c r="AF168" s="5">
        <v>199.90234375</v>
      </c>
      <c r="AG168" s="9">
        <v>6.1826535666789084E-3</v>
      </c>
    </row>
    <row r="169" spans="2:33" ht="12.75" customHeight="1" x14ac:dyDescent="0.2">
      <c r="B169" s="1" t="s">
        <v>368</v>
      </c>
      <c r="C169" s="2" t="s">
        <v>369</v>
      </c>
      <c r="D169" s="2">
        <v>3.8680439829477109E-3</v>
      </c>
      <c r="E169" s="3">
        <v>0.1</v>
      </c>
      <c r="F169" s="3">
        <v>0.1</v>
      </c>
      <c r="G169" s="4">
        <v>80</v>
      </c>
      <c r="H169" s="4">
        <v>80</v>
      </c>
      <c r="I169" s="5">
        <f t="shared" si="95"/>
        <v>150</v>
      </c>
      <c r="J169" s="6">
        <v>7.841796875</v>
      </c>
      <c r="K169" s="4">
        <v>25.390625</v>
      </c>
      <c r="L169" s="12" t="s">
        <v>35</v>
      </c>
      <c r="M169" s="7">
        <f t="shared" si="96"/>
        <v>0.05</v>
      </c>
      <c r="N169" s="7">
        <f t="shared" si="97"/>
        <v>0.05</v>
      </c>
      <c r="O169" s="7">
        <f t="shared" si="98"/>
        <v>10.537678125000001</v>
      </c>
      <c r="P169" s="7">
        <f t="shared" si="99"/>
        <v>0</v>
      </c>
      <c r="Q169" s="7">
        <f t="shared" si="100"/>
        <v>0.05</v>
      </c>
      <c r="R169" s="7">
        <f t="shared" si="101"/>
        <v>3.8811062500000006</v>
      </c>
      <c r="S169" s="7">
        <f t="shared" si="102"/>
        <v>2.9750228040615872E-2</v>
      </c>
      <c r="T169" s="7">
        <f t="shared" si="103"/>
        <v>2.0249771959384131E-2</v>
      </c>
      <c r="U169" s="8">
        <f t="shared" si="104"/>
        <v>0.4049954391876826</v>
      </c>
      <c r="V169" s="8">
        <f t="shared" si="105"/>
        <v>0.4049954391876826</v>
      </c>
      <c r="W169" s="9">
        <f t="shared" si="106"/>
        <v>0.68065938626549549</v>
      </c>
      <c r="X169" s="10">
        <f t="shared" si="107"/>
        <v>0</v>
      </c>
      <c r="Y169" s="10">
        <f t="shared" si="108"/>
        <v>-0.68065938626549549</v>
      </c>
      <c r="Z169" s="10">
        <f t="shared" si="109"/>
        <v>-2.7878765673298882</v>
      </c>
      <c r="AA169" s="9" t="str">
        <f t="shared" si="110"/>
        <v/>
      </c>
      <c r="AB169" s="9">
        <f t="shared" si="111"/>
        <v>0.15252754485024214</v>
      </c>
      <c r="AC169" s="9">
        <f t="shared" si="112"/>
        <v>-0.81665172027625743</v>
      </c>
      <c r="AD169" s="7">
        <f t="shared" si="113"/>
        <v>3.9384615384615386E-2</v>
      </c>
      <c r="AE169" s="5">
        <v>25.29296875</v>
      </c>
      <c r="AF169" s="5">
        <v>199.90234375</v>
      </c>
      <c r="AG169" s="9">
        <v>4.1856724404907633E-3</v>
      </c>
    </row>
    <row r="170" spans="2:33" ht="12.75" customHeight="1" x14ac:dyDescent="0.2">
      <c r="B170" s="1" t="s">
        <v>370</v>
      </c>
      <c r="C170" s="2" t="s">
        <v>371</v>
      </c>
      <c r="D170" s="2">
        <v>3.891874999681022E-3</v>
      </c>
      <c r="E170" s="3">
        <v>0.1</v>
      </c>
      <c r="F170" s="3">
        <v>0.1</v>
      </c>
      <c r="G170" s="4">
        <v>80</v>
      </c>
      <c r="H170" s="4">
        <v>80</v>
      </c>
      <c r="I170" s="5">
        <f t="shared" si="95"/>
        <v>150</v>
      </c>
      <c r="J170" s="6">
        <v>7.841796875</v>
      </c>
      <c r="K170" s="4">
        <v>25.390625</v>
      </c>
      <c r="L170" s="12" t="s">
        <v>35</v>
      </c>
      <c r="M170" s="7">
        <f t="shared" si="96"/>
        <v>0.05</v>
      </c>
      <c r="N170" s="7">
        <f t="shared" si="97"/>
        <v>0.05</v>
      </c>
      <c r="O170" s="7">
        <f t="shared" si="98"/>
        <v>10.537678125000001</v>
      </c>
      <c r="P170" s="7">
        <f t="shared" si="99"/>
        <v>0</v>
      </c>
      <c r="Q170" s="7">
        <f t="shared" si="100"/>
        <v>0.05</v>
      </c>
      <c r="R170" s="7">
        <f t="shared" si="101"/>
        <v>3.8811062500000006</v>
      </c>
      <c r="S170" s="7">
        <f t="shared" si="102"/>
        <v>2.9750228040615872E-2</v>
      </c>
      <c r="T170" s="7">
        <f t="shared" si="103"/>
        <v>2.0249771959384131E-2</v>
      </c>
      <c r="U170" s="8">
        <f t="shared" si="104"/>
        <v>0.4049954391876826</v>
      </c>
      <c r="V170" s="8">
        <f t="shared" si="105"/>
        <v>0.4049954391876826</v>
      </c>
      <c r="W170" s="9">
        <f t="shared" si="106"/>
        <v>0.68065938626549549</v>
      </c>
      <c r="X170" s="10" t="str">
        <f t="shared" si="107"/>
        <v/>
      </c>
      <c r="Y170" s="10">
        <f t="shared" si="108"/>
        <v>-0.68065938626549549</v>
      </c>
      <c r="Z170" s="10">
        <f t="shared" si="109"/>
        <v>-2.7878765673298882</v>
      </c>
      <c r="AA170" s="9" t="str">
        <f t="shared" si="110"/>
        <v/>
      </c>
      <c r="AB170" s="9">
        <f t="shared" si="111"/>
        <v>0.15252754485024214</v>
      </c>
      <c r="AC170" s="9">
        <f t="shared" si="112"/>
        <v>-0.81665172027625743</v>
      </c>
      <c r="AD170" s="7">
        <f t="shared" si="113"/>
        <v>3.9384615384615386E-2</v>
      </c>
      <c r="AE170" s="5">
        <v>25.29296875</v>
      </c>
      <c r="AF170" s="5">
        <v>199.90234375</v>
      </c>
      <c r="AG170" s="9">
        <v>6.1826535666789084E-3</v>
      </c>
    </row>
    <row r="171" spans="2:33" ht="12.75" customHeight="1" x14ac:dyDescent="0.2">
      <c r="B171" s="1"/>
      <c r="C171" s="2"/>
      <c r="D171" s="2"/>
      <c r="E171" s="3"/>
      <c r="F171" s="3"/>
      <c r="G171" s="4"/>
      <c r="H171" s="4"/>
      <c r="I171" s="5" t="str">
        <f t="shared" si="95"/>
        <v/>
      </c>
      <c r="J171" s="6"/>
      <c r="K171" s="4"/>
      <c r="M171" s="7" t="str">
        <f t="shared" si="96"/>
        <v/>
      </c>
      <c r="N171" s="7" t="str">
        <f t="shared" si="97"/>
        <v/>
      </c>
      <c r="O171" s="7" t="str">
        <f t="shared" si="98"/>
        <v/>
      </c>
      <c r="P171" s="7" t="str">
        <f t="shared" si="99"/>
        <v/>
      </c>
      <c r="Q171" s="7" t="str">
        <f t="shared" si="100"/>
        <v/>
      </c>
      <c r="R171" s="7" t="str">
        <f t="shared" si="101"/>
        <v/>
      </c>
      <c r="S171" s="7" t="str">
        <f t="shared" si="102"/>
        <v/>
      </c>
      <c r="T171" s="7" t="str">
        <f t="shared" si="103"/>
        <v/>
      </c>
      <c r="U171" s="8" t="str">
        <f t="shared" si="104"/>
        <v/>
      </c>
      <c r="V171" s="8" t="str">
        <f t="shared" si="105"/>
        <v/>
      </c>
      <c r="W171" s="9" t="str">
        <f t="shared" si="106"/>
        <v/>
      </c>
      <c r="X171" s="10" t="str">
        <f t="shared" si="107"/>
        <v/>
      </c>
      <c r="Y171" s="10" t="str">
        <f t="shared" si="108"/>
        <v/>
      </c>
      <c r="Z171" s="10" t="str">
        <f t="shared" si="109"/>
        <v/>
      </c>
      <c r="AA171" s="9" t="str">
        <f t="shared" si="110"/>
        <v/>
      </c>
      <c r="AB171" s="9" t="str">
        <f t="shared" si="111"/>
        <v/>
      </c>
      <c r="AC171" s="9" t="str">
        <f t="shared" si="112"/>
        <v/>
      </c>
      <c r="AD171" s="7" t="str">
        <f t="shared" si="113"/>
        <v/>
      </c>
    </row>
    <row r="172" spans="2:33" ht="12.75" customHeight="1" x14ac:dyDescent="0.2">
      <c r="B172" s="1"/>
      <c r="C172" s="2"/>
      <c r="D172" s="2"/>
      <c r="E172" s="3"/>
      <c r="F172" s="3"/>
      <c r="G172" s="4"/>
      <c r="H172" s="4"/>
      <c r="I172" s="5" t="str">
        <f t="shared" si="95"/>
        <v/>
      </c>
      <c r="J172" s="6"/>
      <c r="K172" s="4">
        <f>AVERAGE(K2:K170)</f>
        <v>25.540287536982248</v>
      </c>
      <c r="M172" s="7" t="str">
        <f t="shared" si="96"/>
        <v/>
      </c>
      <c r="N172" s="7" t="str">
        <f t="shared" si="97"/>
        <v/>
      </c>
      <c r="O172" s="7" t="str">
        <f t="shared" si="98"/>
        <v/>
      </c>
      <c r="P172" s="7" t="str">
        <f t="shared" si="99"/>
        <v/>
      </c>
      <c r="Q172" s="7" t="str">
        <f t="shared" si="100"/>
        <v/>
      </c>
      <c r="R172" s="7" t="str">
        <f t="shared" si="101"/>
        <v/>
      </c>
      <c r="S172" s="7" t="str">
        <f t="shared" si="102"/>
        <v/>
      </c>
      <c r="T172" s="7" t="str">
        <f t="shared" si="103"/>
        <v/>
      </c>
      <c r="U172" s="8" t="str">
        <f t="shared" si="104"/>
        <v/>
      </c>
      <c r="V172" s="8" t="str">
        <f t="shared" si="105"/>
        <v/>
      </c>
      <c r="W172" s="9" t="str">
        <f t="shared" si="106"/>
        <v/>
      </c>
      <c r="X172" s="10" t="str">
        <f t="shared" si="107"/>
        <v/>
      </c>
      <c r="Y172" s="10" t="str">
        <f t="shared" si="108"/>
        <v/>
      </c>
      <c r="Z172" s="10" t="str">
        <f t="shared" si="109"/>
        <v/>
      </c>
      <c r="AA172" s="9" t="str">
        <f t="shared" si="110"/>
        <v/>
      </c>
      <c r="AB172" s="9" t="str">
        <f t="shared" si="111"/>
        <v/>
      </c>
      <c r="AC172" s="9" t="str">
        <f t="shared" si="112"/>
        <v/>
      </c>
      <c r="AD172" s="7"/>
    </row>
    <row r="173" spans="2:33" ht="12.75" customHeight="1" x14ac:dyDescent="0.2">
      <c r="B173" s="1"/>
      <c r="C173" s="2"/>
      <c r="D173" s="2"/>
      <c r="E173" s="3"/>
      <c r="F173" s="3"/>
      <c r="G173" s="4"/>
      <c r="H173" s="4"/>
      <c r="I173" s="5" t="str">
        <f t="shared" si="95"/>
        <v/>
      </c>
      <c r="J173" s="6"/>
      <c r="K173" s="4"/>
      <c r="M173" s="7" t="str">
        <f t="shared" si="96"/>
        <v/>
      </c>
      <c r="N173" s="7" t="str">
        <f t="shared" si="97"/>
        <v/>
      </c>
      <c r="O173" s="7" t="str">
        <f t="shared" si="98"/>
        <v/>
      </c>
      <c r="P173" s="7" t="str">
        <f t="shared" si="99"/>
        <v/>
      </c>
      <c r="Q173" s="7" t="str">
        <f t="shared" si="100"/>
        <v/>
      </c>
      <c r="R173" s="7" t="str">
        <f t="shared" si="101"/>
        <v/>
      </c>
      <c r="S173" s="7" t="str">
        <f t="shared" si="102"/>
        <v/>
      </c>
      <c r="T173" s="7" t="str">
        <f t="shared" si="103"/>
        <v/>
      </c>
      <c r="U173" s="8" t="str">
        <f t="shared" si="104"/>
        <v/>
      </c>
      <c r="V173" s="8" t="str">
        <f t="shared" si="105"/>
        <v/>
      </c>
      <c r="W173" s="9" t="str">
        <f t="shared" si="106"/>
        <v/>
      </c>
      <c r="X173" s="10" t="str">
        <f t="shared" si="107"/>
        <v/>
      </c>
      <c r="Y173" s="10" t="str">
        <f t="shared" si="108"/>
        <v/>
      </c>
      <c r="Z173" s="10" t="str">
        <f t="shared" si="109"/>
        <v/>
      </c>
      <c r="AA173" s="9" t="str">
        <f t="shared" si="110"/>
        <v/>
      </c>
      <c r="AB173" s="9" t="str">
        <f t="shared" si="111"/>
        <v/>
      </c>
      <c r="AC173" s="9" t="str">
        <f t="shared" si="112"/>
        <v/>
      </c>
      <c r="AD173" s="7" t="str">
        <f t="shared" si="113"/>
        <v/>
      </c>
    </row>
    <row r="174" spans="2:33" ht="12.75" customHeight="1" x14ac:dyDescent="0.2">
      <c r="B174" s="1"/>
      <c r="C174" s="2"/>
      <c r="D174" s="2"/>
      <c r="E174" s="3"/>
      <c r="F174" s="3"/>
      <c r="G174" s="4"/>
      <c r="H174" s="4"/>
      <c r="I174" s="5" t="str">
        <f t="shared" si="95"/>
        <v/>
      </c>
      <c r="J174" s="6"/>
      <c r="K174" s="4"/>
      <c r="M174" s="7" t="str">
        <f t="shared" si="96"/>
        <v/>
      </c>
      <c r="N174" s="7" t="str">
        <f t="shared" si="97"/>
        <v/>
      </c>
      <c r="O174" s="7" t="str">
        <f t="shared" si="98"/>
        <v/>
      </c>
      <c r="P174" s="7" t="str">
        <f t="shared" si="99"/>
        <v/>
      </c>
      <c r="Q174" s="7" t="str">
        <f t="shared" si="100"/>
        <v/>
      </c>
      <c r="R174" s="7" t="str">
        <f t="shared" si="101"/>
        <v/>
      </c>
      <c r="S174" s="7" t="str">
        <f t="shared" si="102"/>
        <v/>
      </c>
      <c r="T174" s="7" t="str">
        <f t="shared" si="103"/>
        <v/>
      </c>
      <c r="U174" s="8" t="str">
        <f t="shared" si="104"/>
        <v/>
      </c>
      <c r="V174" s="8" t="str">
        <f t="shared" si="105"/>
        <v/>
      </c>
      <c r="W174" s="9" t="str">
        <f t="shared" si="106"/>
        <v/>
      </c>
      <c r="X174" s="10" t="str">
        <f t="shared" si="107"/>
        <v/>
      </c>
      <c r="Y174" s="10" t="str">
        <f t="shared" si="108"/>
        <v/>
      </c>
      <c r="Z174" s="10" t="str">
        <f t="shared" si="109"/>
        <v/>
      </c>
      <c r="AA174" s="9" t="str">
        <f t="shared" si="110"/>
        <v/>
      </c>
      <c r="AB174" s="9" t="str">
        <f t="shared" si="111"/>
        <v/>
      </c>
      <c r="AC174" s="9" t="str">
        <f t="shared" si="112"/>
        <v/>
      </c>
      <c r="AD174" s="7" t="str">
        <f t="shared" si="113"/>
        <v/>
      </c>
    </row>
    <row r="175" spans="2:33" ht="12.75" customHeight="1" x14ac:dyDescent="0.2">
      <c r="B175" s="1"/>
      <c r="C175" s="2"/>
      <c r="D175" s="2"/>
      <c r="E175" s="3"/>
      <c r="F175" s="3"/>
      <c r="G175" s="4"/>
      <c r="H175" s="4"/>
      <c r="I175" s="5" t="str">
        <f t="shared" si="95"/>
        <v/>
      </c>
      <c r="J175" s="6"/>
      <c r="K175" s="4"/>
      <c r="M175" s="7" t="str">
        <f t="shared" si="96"/>
        <v/>
      </c>
      <c r="N175" s="7" t="str">
        <f t="shared" si="97"/>
        <v/>
      </c>
      <c r="O175" s="7" t="str">
        <f t="shared" si="98"/>
        <v/>
      </c>
      <c r="P175" s="7" t="str">
        <f t="shared" si="99"/>
        <v/>
      </c>
      <c r="Q175" s="7" t="str">
        <f t="shared" si="100"/>
        <v/>
      </c>
      <c r="R175" s="7" t="str">
        <f t="shared" si="101"/>
        <v/>
      </c>
      <c r="S175" s="7" t="str">
        <f t="shared" si="102"/>
        <v/>
      </c>
      <c r="T175" s="7" t="str">
        <f t="shared" si="103"/>
        <v/>
      </c>
      <c r="U175" s="8" t="str">
        <f t="shared" si="104"/>
        <v/>
      </c>
      <c r="V175" s="8" t="str">
        <f t="shared" si="105"/>
        <v/>
      </c>
      <c r="W175" s="9" t="str">
        <f t="shared" si="106"/>
        <v/>
      </c>
      <c r="X175" s="10" t="str">
        <f t="shared" si="107"/>
        <v/>
      </c>
      <c r="Y175" s="10" t="str">
        <f t="shared" si="108"/>
        <v/>
      </c>
      <c r="Z175" s="10" t="str">
        <f t="shared" si="109"/>
        <v/>
      </c>
      <c r="AA175" s="9" t="str">
        <f t="shared" si="110"/>
        <v/>
      </c>
      <c r="AB175" s="9" t="str">
        <f t="shared" si="111"/>
        <v/>
      </c>
      <c r="AC175" s="9" t="str">
        <f t="shared" si="112"/>
        <v/>
      </c>
      <c r="AD175" s="7" t="str">
        <f t="shared" si="113"/>
        <v/>
      </c>
    </row>
    <row r="176" spans="2:33" ht="12.75" customHeight="1" x14ac:dyDescent="0.2">
      <c r="B176" s="1"/>
      <c r="C176" s="2"/>
      <c r="D176" s="2"/>
      <c r="E176" s="3"/>
      <c r="F176" s="3"/>
      <c r="G176" s="4"/>
      <c r="H176" s="4"/>
      <c r="I176" s="5" t="str">
        <f t="shared" si="95"/>
        <v/>
      </c>
      <c r="J176" s="6"/>
      <c r="K176" s="4"/>
      <c r="M176" s="7" t="str">
        <f t="shared" si="96"/>
        <v/>
      </c>
      <c r="N176" s="7" t="str">
        <f t="shared" si="97"/>
        <v/>
      </c>
      <c r="O176" s="7" t="str">
        <f t="shared" si="98"/>
        <v/>
      </c>
      <c r="P176" s="7" t="str">
        <f t="shared" si="99"/>
        <v/>
      </c>
      <c r="Q176" s="7" t="str">
        <f t="shared" si="100"/>
        <v/>
      </c>
      <c r="R176" s="7" t="str">
        <f t="shared" si="101"/>
        <v/>
      </c>
      <c r="S176" s="7" t="str">
        <f t="shared" si="102"/>
        <v/>
      </c>
      <c r="T176" s="7" t="str">
        <f t="shared" si="103"/>
        <v/>
      </c>
      <c r="U176" s="8" t="str">
        <f t="shared" si="104"/>
        <v/>
      </c>
      <c r="V176" s="8" t="str">
        <f t="shared" si="105"/>
        <v/>
      </c>
      <c r="W176" s="9" t="str">
        <f t="shared" si="106"/>
        <v/>
      </c>
      <c r="X176" s="10" t="str">
        <f t="shared" si="107"/>
        <v/>
      </c>
      <c r="Y176" s="10" t="str">
        <f t="shared" si="108"/>
        <v/>
      </c>
      <c r="Z176" s="10" t="str">
        <f t="shared" si="109"/>
        <v/>
      </c>
      <c r="AA176" s="9" t="str">
        <f t="shared" si="110"/>
        <v/>
      </c>
      <c r="AB176" s="9" t="str">
        <f t="shared" si="111"/>
        <v/>
      </c>
      <c r="AC176" s="9" t="str">
        <f t="shared" si="112"/>
        <v/>
      </c>
      <c r="AD176" s="7" t="str">
        <f t="shared" si="113"/>
        <v/>
      </c>
    </row>
    <row r="177" spans="2:30" ht="12.75" customHeight="1" x14ac:dyDescent="0.2">
      <c r="B177" s="1"/>
      <c r="C177" s="2"/>
      <c r="D177" s="2"/>
      <c r="E177" s="3"/>
      <c r="F177" s="3"/>
      <c r="G177" s="4"/>
      <c r="H177" s="4"/>
      <c r="I177" s="5" t="str">
        <f t="shared" si="95"/>
        <v/>
      </c>
      <c r="J177" s="6"/>
      <c r="K177" s="4"/>
      <c r="M177" s="7" t="str">
        <f t="shared" si="96"/>
        <v/>
      </c>
      <c r="N177" s="7" t="str">
        <f t="shared" si="97"/>
        <v/>
      </c>
      <c r="O177" s="7" t="str">
        <f t="shared" si="98"/>
        <v/>
      </c>
      <c r="P177" s="7" t="str">
        <f t="shared" si="99"/>
        <v/>
      </c>
      <c r="Q177" s="7" t="str">
        <f t="shared" si="100"/>
        <v/>
      </c>
      <c r="R177" s="7" t="str">
        <f t="shared" si="101"/>
        <v/>
      </c>
      <c r="S177" s="7" t="str">
        <f t="shared" si="102"/>
        <v/>
      </c>
      <c r="T177" s="7" t="str">
        <f t="shared" si="103"/>
        <v/>
      </c>
      <c r="U177" s="8" t="str">
        <f t="shared" si="104"/>
        <v/>
      </c>
      <c r="V177" s="8" t="str">
        <f t="shared" si="105"/>
        <v/>
      </c>
      <c r="W177" s="9" t="str">
        <f t="shared" si="106"/>
        <v/>
      </c>
      <c r="X177" s="10" t="str">
        <f t="shared" si="107"/>
        <v/>
      </c>
      <c r="Y177" s="10" t="str">
        <f t="shared" si="108"/>
        <v/>
      </c>
      <c r="Z177" s="10" t="str">
        <f t="shared" si="109"/>
        <v/>
      </c>
      <c r="AA177" s="9" t="str">
        <f t="shared" si="110"/>
        <v/>
      </c>
      <c r="AB177" s="9" t="str">
        <f t="shared" si="111"/>
        <v/>
      </c>
      <c r="AC177" s="9" t="str">
        <f t="shared" si="112"/>
        <v/>
      </c>
      <c r="AD177" s="7" t="str">
        <f t="shared" si="113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7"/>
  <sheetViews>
    <sheetView showRowColHeaders="0" showOutlineSymbols="0" topLeftCell="B136" workbookViewId="0">
      <selection activeCell="J2" sqref="J2:J164"/>
    </sheetView>
  </sheetViews>
  <sheetFormatPr defaultColWidth="9.140625" defaultRowHeight="12.75" customHeight="1" x14ac:dyDescent="0.2"/>
  <cols>
    <col min="1" max="1" width="0" hidden="1" customWidth="1"/>
    <col min="2" max="4" width="10.140625" customWidth="1"/>
    <col min="5" max="6" width="14" customWidth="1"/>
    <col min="7" max="8" width="13.85546875" customWidth="1"/>
    <col min="9" max="9" width="12.7109375" customWidth="1"/>
    <col min="10" max="11" width="13.140625" customWidth="1"/>
    <col min="12" max="12" width="25.85546875" customWidth="1"/>
    <col min="13" max="18" width="16" customWidth="1"/>
    <col min="19" max="20" width="17.85546875" customWidth="1"/>
    <col min="21" max="23" width="13" customWidth="1"/>
    <col min="24" max="26" width="0" hidden="1" customWidth="1"/>
    <col min="27" max="28" width="14.28515625" customWidth="1"/>
    <col min="29" max="32" width="10.140625" customWidth="1"/>
    <col min="33" max="33" width="17.140625" customWidth="1"/>
  </cols>
  <sheetData>
    <row r="1" spans="1:33" ht="64.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3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2.75" customHeight="1" x14ac:dyDescent="0.2">
      <c r="B2" s="1" t="s">
        <v>33</v>
      </c>
      <c r="C2" s="2" t="s">
        <v>372</v>
      </c>
      <c r="D2" s="2">
        <v>5.2314862841740251E-6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5.859375E-2</v>
      </c>
      <c r="K2" s="4">
        <v>30.37109375</v>
      </c>
      <c r="L2" s="12" t="s">
        <v>35</v>
      </c>
      <c r="M2" s="7">
        <f t="shared" ref="M2:M33" si="1">IF(ISNUMBER(G2),IF(G2+H2=0,0,(G2/(G2+H2))*E2),"")</f>
        <v>0.05</v>
      </c>
      <c r="N2" s="7">
        <f t="shared" ref="N2:N33" si="2">IF(ISNUMBER(H2),IF(G2+H2=0,0,(H2/(G2+H2))*E2),"")</f>
        <v>0.05</v>
      </c>
      <c r="O2" s="7">
        <f t="shared" ref="O2:O33" si="3">IF(ISNUMBER(M2),0.195*(1+0.0184*(K2-21))*M2*1000,"")</f>
        <v>11.43117421875</v>
      </c>
      <c r="P2" s="7">
        <f t="shared" ref="P2:P33" si="4">IF(ISNUMBER(M2),IF(M2&gt;N2,M2-N2,0),"")</f>
        <v>0</v>
      </c>
      <c r="Q2" s="7">
        <f t="shared" ref="Q2:Q33" si="5">IF(ISNUMBER(M2),IF(M2&gt;N2,N2,M2),"")</f>
        <v>0.05</v>
      </c>
      <c r="R2" s="7">
        <f t="shared" ref="R2:R33" si="6">IF(ISNUMBER(M2),((0.195*(1+(0.0184*(K2-21)))*P2)+(0.07*(1+(0.0248*(K2-21)))*Q2))*1000,"")</f>
        <v>4.3134109375000005</v>
      </c>
      <c r="S2" s="7">
        <f t="shared" ref="S2:S33" si="7">IF(ISNUMBER(M2),IF(O2-R2=0,0,((P2-M2)*(O2-J2)/(O2-R2))+M2),"")</f>
        <v>-2.9888723601614237E-2</v>
      </c>
      <c r="T2" s="7">
        <f t="shared" ref="T2:T33" si="8">IF(ISNUMBER(R2),IF(O2-R2=0,0,Q2*(O2-J2)/(O2-R2)),"")</f>
        <v>7.9888723601614239E-2</v>
      </c>
      <c r="U2" s="8">
        <f t="shared" ref="U2:U33" si="9">IF(ISNUMBER(M2),IF(M2=0,0,((M2-S2)/M2)),"")</f>
        <v>1.5977744720322846</v>
      </c>
      <c r="V2" s="8">
        <f t="shared" ref="V2:V33" si="10">IF(ISNUMBER(Q2),IF(Q2=0,0,T2/Q2),"")</f>
        <v>1.5977744720322846</v>
      </c>
      <c r="W2" s="9">
        <f t="shared" ref="W2:W33" si="11">IF(ISNUMBER(U2),IF(U2=1,0,(U2/(1-U2))),"")</f>
        <v>-2.6728717046083426</v>
      </c>
      <c r="X2" s="10">
        <f t="shared" ref="X2:X33" si="12">IF(ROW(A2)=11,AVERAGE($X$2:$X$10),IF(ISNUMBER(I3),IF(I3-I2=0,0,(W3-W2)/(I3-I2)),""))</f>
        <v>0</v>
      </c>
      <c r="Y2" s="10">
        <f t="shared" ref="Y2:Y33" si="13">IF(ROW(A2)=11,IF(ISNUMBER(I$2),AVERAGE($Y$2:$Y$10),""),IF(ISNUMBER(I2),$X$11*I2-W2,""))</f>
        <v>2.6728717046083426</v>
      </c>
      <c r="Z2" s="10">
        <f t="shared" ref="Z2:Z33" si="14">IF(ISNUMBER(I2),$X$11*I2-$Y$11,"")</f>
        <v>-2.6703441356547599</v>
      </c>
      <c r="AA2" s="9">
        <f t="shared" ref="AA2:AA33" si="15">IF(AND(ISNUMBER(Z4),ROW(A2)=2),IF(M2=0,0,X$11/M2),"")</f>
        <v>0</v>
      </c>
      <c r="AB2" s="9">
        <f t="shared" ref="AB2:AB33" si="16">IF(ISNUMBER(G2),IF(S2=0,0,((G2+H2)*(M2-S2))/(60000*0.4*(S2^2))),"")</f>
        <v>0.59618285929167514</v>
      </c>
      <c r="AC2" s="9">
        <f t="shared" ref="AC2:AC33" si="17">IF(ISNUMBER(AB2),IF(AB2&lt;=0,0,LOG(AB2)),"")</f>
        <v>-0.22462051441887335</v>
      </c>
      <c r="AD2" s="7">
        <f t="shared" ref="AD2:AD33" si="18">IF(ISNUMBER(K2),IF(K2=0,0,1/K2),"")</f>
        <v>3.2926045016077168E-2</v>
      </c>
      <c r="AE2" s="5">
        <v>30.6640625</v>
      </c>
      <c r="AF2" s="5">
        <v>199.90234375</v>
      </c>
      <c r="AG2" s="9">
        <v>4.1856724404907633E-3</v>
      </c>
    </row>
    <row r="3" spans="1:33" ht="12.75" customHeight="1" x14ac:dyDescent="0.2">
      <c r="B3" s="1" t="s">
        <v>36</v>
      </c>
      <c r="C3" s="2" t="s">
        <v>373</v>
      </c>
      <c r="D3" s="2">
        <v>2.9791670385748148E-5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5.859375E-2</v>
      </c>
      <c r="K3" s="4">
        <v>30.37109375</v>
      </c>
      <c r="L3" s="12" t="s">
        <v>35</v>
      </c>
      <c r="M3" s="7">
        <f t="shared" si="1"/>
        <v>0.05</v>
      </c>
      <c r="N3" s="7">
        <f t="shared" si="2"/>
        <v>0.05</v>
      </c>
      <c r="O3" s="7">
        <f t="shared" si="3"/>
        <v>11.43117421875</v>
      </c>
      <c r="P3" s="7">
        <f t="shared" si="4"/>
        <v>0</v>
      </c>
      <c r="Q3" s="7">
        <f t="shared" si="5"/>
        <v>0.05</v>
      </c>
      <c r="R3" s="7">
        <f t="shared" si="6"/>
        <v>4.3134109375000005</v>
      </c>
      <c r="S3" s="7">
        <f t="shared" si="7"/>
        <v>-2.9888723601614237E-2</v>
      </c>
      <c r="T3" s="7">
        <f t="shared" si="8"/>
        <v>7.9888723601614239E-2</v>
      </c>
      <c r="U3" s="8">
        <f t="shared" si="9"/>
        <v>1.5977744720322846</v>
      </c>
      <c r="V3" s="8">
        <f t="shared" si="10"/>
        <v>1.5977744720322846</v>
      </c>
      <c r="W3" s="9">
        <f t="shared" si="11"/>
        <v>-2.6728717046083426</v>
      </c>
      <c r="X3" s="10">
        <f t="shared" si="12"/>
        <v>0</v>
      </c>
      <c r="Y3" s="10">
        <f t="shared" si="13"/>
        <v>2.6728717046083426</v>
      </c>
      <c r="Z3" s="10">
        <f t="shared" si="14"/>
        <v>-2.6703441356547599</v>
      </c>
      <c r="AA3" s="9" t="str">
        <f t="shared" si="15"/>
        <v/>
      </c>
      <c r="AB3" s="9">
        <f t="shared" si="16"/>
        <v>0.59618285929167514</v>
      </c>
      <c r="AC3" s="9">
        <f t="shared" si="17"/>
        <v>-0.22462051441887335</v>
      </c>
      <c r="AD3" s="7">
        <f t="shared" si="18"/>
        <v>3.2926045016077168E-2</v>
      </c>
      <c r="AE3" s="5">
        <v>30.6640625</v>
      </c>
      <c r="AF3" s="5">
        <v>199.90234375</v>
      </c>
      <c r="AG3" s="9">
        <v>6.1826535666789084E-3</v>
      </c>
    </row>
    <row r="4" spans="1:33" ht="12.75" customHeight="1" x14ac:dyDescent="0.2">
      <c r="B4" s="1" t="s">
        <v>38</v>
      </c>
      <c r="C4" s="2" t="s">
        <v>374</v>
      </c>
      <c r="D4" s="2">
        <v>4.6944449422881007E-5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5.859375E-2</v>
      </c>
      <c r="K4" s="4">
        <v>30.37109375</v>
      </c>
      <c r="L4" s="12" t="s">
        <v>35</v>
      </c>
      <c r="M4" s="7">
        <f t="shared" si="1"/>
        <v>0.05</v>
      </c>
      <c r="N4" s="7">
        <f t="shared" si="2"/>
        <v>0.05</v>
      </c>
      <c r="O4" s="7">
        <f t="shared" si="3"/>
        <v>11.43117421875</v>
      </c>
      <c r="P4" s="7">
        <f t="shared" si="4"/>
        <v>0</v>
      </c>
      <c r="Q4" s="7">
        <f t="shared" si="5"/>
        <v>0.05</v>
      </c>
      <c r="R4" s="7">
        <f t="shared" si="6"/>
        <v>4.3134109375000005</v>
      </c>
      <c r="S4" s="7">
        <f t="shared" si="7"/>
        <v>-2.9888723601614237E-2</v>
      </c>
      <c r="T4" s="7">
        <f t="shared" si="8"/>
        <v>7.9888723601614239E-2</v>
      </c>
      <c r="U4" s="8">
        <f t="shared" si="9"/>
        <v>1.5977744720322846</v>
      </c>
      <c r="V4" s="8">
        <f t="shared" si="10"/>
        <v>1.5977744720322846</v>
      </c>
      <c r="W4" s="9">
        <f t="shared" si="11"/>
        <v>-2.6728717046083426</v>
      </c>
      <c r="X4" s="10">
        <f t="shared" si="12"/>
        <v>0</v>
      </c>
      <c r="Y4" s="10">
        <f t="shared" si="13"/>
        <v>2.6728717046083426</v>
      </c>
      <c r="Z4" s="10">
        <f t="shared" si="14"/>
        <v>-2.6703441356547599</v>
      </c>
      <c r="AA4" s="9" t="str">
        <f t="shared" si="15"/>
        <v/>
      </c>
      <c r="AB4" s="9">
        <f t="shared" si="16"/>
        <v>0.59618285929167514</v>
      </c>
      <c r="AC4" s="9">
        <f t="shared" si="17"/>
        <v>-0.22462051441887335</v>
      </c>
      <c r="AD4" s="7">
        <f t="shared" si="18"/>
        <v>3.2926045016077168E-2</v>
      </c>
      <c r="AE4" s="5">
        <v>30.6640625</v>
      </c>
      <c r="AF4" s="5">
        <v>199.90234375</v>
      </c>
      <c r="AG4" s="9">
        <v>6.1826535666789084E-3</v>
      </c>
    </row>
    <row r="5" spans="1:33" ht="12.75" customHeight="1" x14ac:dyDescent="0.2">
      <c r="B5" s="1" t="s">
        <v>40</v>
      </c>
      <c r="C5" s="2" t="s">
        <v>375</v>
      </c>
      <c r="D5" s="2">
        <v>7.0775466156192124E-5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4.8828125E-2</v>
      </c>
      <c r="K5" s="4">
        <v>30.37109375</v>
      </c>
      <c r="L5" s="12" t="s">
        <v>35</v>
      </c>
      <c r="M5" s="7">
        <f t="shared" si="1"/>
        <v>0.05</v>
      </c>
      <c r="N5" s="7">
        <f t="shared" si="2"/>
        <v>0.05</v>
      </c>
      <c r="O5" s="7">
        <f t="shared" si="3"/>
        <v>11.43117421875</v>
      </c>
      <c r="P5" s="7">
        <f t="shared" si="4"/>
        <v>0</v>
      </c>
      <c r="Q5" s="7">
        <f t="shared" si="5"/>
        <v>0.05</v>
      </c>
      <c r="R5" s="7">
        <f t="shared" si="6"/>
        <v>4.3134109375000005</v>
      </c>
      <c r="S5" s="7">
        <f t="shared" si="7"/>
        <v>-2.9957323979388273E-2</v>
      </c>
      <c r="T5" s="7">
        <f t="shared" si="8"/>
        <v>7.9957323979388276E-2</v>
      </c>
      <c r="U5" s="8">
        <f t="shared" si="9"/>
        <v>1.5991464795877655</v>
      </c>
      <c r="V5" s="8">
        <f t="shared" si="10"/>
        <v>1.5991464795877655</v>
      </c>
      <c r="W5" s="9">
        <f t="shared" si="11"/>
        <v>-2.6690409341769583</v>
      </c>
      <c r="X5" s="10">
        <f t="shared" si="12"/>
        <v>0</v>
      </c>
      <c r="Y5" s="10">
        <f t="shared" si="13"/>
        <v>2.6690409341769583</v>
      </c>
      <c r="Z5" s="10">
        <f t="shared" si="14"/>
        <v>-2.6703441356547599</v>
      </c>
      <c r="AA5" s="9" t="str">
        <f t="shared" si="15"/>
        <v/>
      </c>
      <c r="AB5" s="9">
        <f t="shared" si="16"/>
        <v>0.59396514321803373</v>
      </c>
      <c r="AC5" s="9">
        <f t="shared" si="17"/>
        <v>-0.22623904079699719</v>
      </c>
      <c r="AD5" s="7">
        <f t="shared" si="18"/>
        <v>3.2926045016077168E-2</v>
      </c>
      <c r="AE5" s="5">
        <v>30.56640625</v>
      </c>
      <c r="AF5" s="5">
        <v>199.90234375</v>
      </c>
      <c r="AG5" s="9">
        <v>6.1826535666789084E-3</v>
      </c>
    </row>
    <row r="6" spans="1:33" ht="12.75" customHeight="1" x14ac:dyDescent="0.2">
      <c r="B6" s="1" t="s">
        <v>42</v>
      </c>
      <c r="C6" s="2" t="s">
        <v>376</v>
      </c>
      <c r="D6" s="2">
        <v>9.4606482889503241E-5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4.8828125E-2</v>
      </c>
      <c r="K6" s="4">
        <v>30.37109375</v>
      </c>
      <c r="L6" s="12" t="s">
        <v>35</v>
      </c>
      <c r="M6" s="7">
        <f t="shared" si="1"/>
        <v>0.05</v>
      </c>
      <c r="N6" s="7">
        <f t="shared" si="2"/>
        <v>0.05</v>
      </c>
      <c r="O6" s="7">
        <f t="shared" si="3"/>
        <v>11.43117421875</v>
      </c>
      <c r="P6" s="7">
        <f t="shared" si="4"/>
        <v>0</v>
      </c>
      <c r="Q6" s="7">
        <f t="shared" si="5"/>
        <v>0.05</v>
      </c>
      <c r="R6" s="7">
        <f t="shared" si="6"/>
        <v>4.3134109375000005</v>
      </c>
      <c r="S6" s="7">
        <f t="shared" si="7"/>
        <v>-2.9957323979388273E-2</v>
      </c>
      <c r="T6" s="7">
        <f t="shared" si="8"/>
        <v>7.9957323979388276E-2</v>
      </c>
      <c r="U6" s="8">
        <f t="shared" si="9"/>
        <v>1.5991464795877655</v>
      </c>
      <c r="V6" s="8">
        <f t="shared" si="10"/>
        <v>1.5991464795877655</v>
      </c>
      <c r="W6" s="9">
        <f t="shared" si="11"/>
        <v>-2.6690409341769583</v>
      </c>
      <c r="X6" s="10">
        <f t="shared" si="12"/>
        <v>0</v>
      </c>
      <c r="Y6" s="10">
        <f t="shared" si="13"/>
        <v>2.6690409341769583</v>
      </c>
      <c r="Z6" s="10">
        <f t="shared" si="14"/>
        <v>-2.6703441356547599</v>
      </c>
      <c r="AA6" s="9" t="str">
        <f t="shared" si="15"/>
        <v/>
      </c>
      <c r="AB6" s="9">
        <f t="shared" si="16"/>
        <v>0.59396514321803373</v>
      </c>
      <c r="AC6" s="9">
        <f t="shared" si="17"/>
        <v>-0.22623904079699719</v>
      </c>
      <c r="AD6" s="7">
        <f t="shared" si="18"/>
        <v>3.2926045016077168E-2</v>
      </c>
      <c r="AE6" s="5">
        <v>30.56640625</v>
      </c>
      <c r="AF6" s="5">
        <v>199.90234375</v>
      </c>
      <c r="AG6" s="9">
        <v>6.1826535666789084E-3</v>
      </c>
    </row>
    <row r="7" spans="1:33" ht="12.75" customHeight="1" x14ac:dyDescent="0.2">
      <c r="B7" s="1" t="s">
        <v>44</v>
      </c>
      <c r="C7" s="2" t="s">
        <v>377</v>
      </c>
      <c r="D7" s="2">
        <v>1.1807870760094374E-4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5.859375E-2</v>
      </c>
      <c r="K7" s="4">
        <v>30.46875</v>
      </c>
      <c r="L7" s="12" t="s">
        <v>35</v>
      </c>
      <c r="M7" s="7">
        <f t="shared" si="1"/>
        <v>0.05</v>
      </c>
      <c r="N7" s="7">
        <f t="shared" si="2"/>
        <v>0.05</v>
      </c>
      <c r="O7" s="7">
        <f t="shared" si="3"/>
        <v>11.448693750000002</v>
      </c>
      <c r="P7" s="7">
        <f t="shared" si="4"/>
        <v>0</v>
      </c>
      <c r="Q7" s="7">
        <f t="shared" si="5"/>
        <v>0.05</v>
      </c>
      <c r="R7" s="7">
        <f t="shared" si="6"/>
        <v>4.3218875000000008</v>
      </c>
      <c r="S7" s="7">
        <f t="shared" si="7"/>
        <v>-2.9910268361792502E-2</v>
      </c>
      <c r="T7" s="7">
        <f t="shared" si="8"/>
        <v>7.9910268361792505E-2</v>
      </c>
      <c r="U7" s="8">
        <f t="shared" si="9"/>
        <v>1.59820536723585</v>
      </c>
      <c r="V7" s="8">
        <f t="shared" si="10"/>
        <v>1.59820536723585</v>
      </c>
      <c r="W7" s="9">
        <f t="shared" si="11"/>
        <v>-2.671666713090084</v>
      </c>
      <c r="X7" s="10">
        <f t="shared" si="12"/>
        <v>0</v>
      </c>
      <c r="Y7" s="10">
        <f t="shared" si="13"/>
        <v>2.671666713090084</v>
      </c>
      <c r="Z7" s="10">
        <f t="shared" si="14"/>
        <v>-2.6703441356547599</v>
      </c>
      <c r="AA7" s="9" t="str">
        <f t="shared" si="15"/>
        <v/>
      </c>
      <c r="AB7" s="9">
        <f t="shared" si="16"/>
        <v>0.59548484169913185</v>
      </c>
      <c r="AC7" s="9">
        <f t="shared" si="17"/>
        <v>-0.22512928917735803</v>
      </c>
      <c r="AD7" s="7">
        <f t="shared" si="18"/>
        <v>3.282051282051282E-2</v>
      </c>
      <c r="AE7" s="5">
        <v>30.76171875</v>
      </c>
      <c r="AF7" s="5">
        <v>199.90234375</v>
      </c>
      <c r="AG7" s="9">
        <v>6.1826535666789084E-3</v>
      </c>
    </row>
    <row r="8" spans="1:33" ht="12.75" customHeight="1" x14ac:dyDescent="0.2">
      <c r="B8" s="1" t="s">
        <v>46</v>
      </c>
      <c r="C8" s="2" t="s">
        <v>378</v>
      </c>
      <c r="D8" s="2">
        <v>1.4155093231238425E-4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4.8828125E-2</v>
      </c>
      <c r="K8" s="4">
        <v>30.37109375</v>
      </c>
      <c r="L8" s="12" t="s">
        <v>35</v>
      </c>
      <c r="M8" s="7">
        <f t="shared" si="1"/>
        <v>0.05</v>
      </c>
      <c r="N8" s="7">
        <f t="shared" si="2"/>
        <v>0.05</v>
      </c>
      <c r="O8" s="7">
        <f t="shared" si="3"/>
        <v>11.43117421875</v>
      </c>
      <c r="P8" s="7">
        <f t="shared" si="4"/>
        <v>0</v>
      </c>
      <c r="Q8" s="7">
        <f t="shared" si="5"/>
        <v>0.05</v>
      </c>
      <c r="R8" s="7">
        <f t="shared" si="6"/>
        <v>4.3134109375000005</v>
      </c>
      <c r="S8" s="7">
        <f t="shared" si="7"/>
        <v>-2.9957323979388273E-2</v>
      </c>
      <c r="T8" s="7">
        <f t="shared" si="8"/>
        <v>7.9957323979388276E-2</v>
      </c>
      <c r="U8" s="8">
        <f t="shared" si="9"/>
        <v>1.5991464795877655</v>
      </c>
      <c r="V8" s="8">
        <f t="shared" si="10"/>
        <v>1.5991464795877655</v>
      </c>
      <c r="W8" s="9">
        <f t="shared" si="11"/>
        <v>-2.6690409341769583</v>
      </c>
      <c r="X8" s="10">
        <f t="shared" si="12"/>
        <v>0</v>
      </c>
      <c r="Y8" s="10">
        <f t="shared" si="13"/>
        <v>2.6690409341769583</v>
      </c>
      <c r="Z8" s="10">
        <f t="shared" si="14"/>
        <v>-2.6703441356547599</v>
      </c>
      <c r="AA8" s="9" t="str">
        <f t="shared" si="15"/>
        <v/>
      </c>
      <c r="AB8" s="9">
        <f t="shared" si="16"/>
        <v>0.59396514321803373</v>
      </c>
      <c r="AC8" s="9">
        <f t="shared" si="17"/>
        <v>-0.22623904079699719</v>
      </c>
      <c r="AD8" s="7">
        <f t="shared" si="18"/>
        <v>3.2926045016077168E-2</v>
      </c>
      <c r="AE8" s="5">
        <v>30.46875</v>
      </c>
      <c r="AF8" s="5">
        <v>199.90234375</v>
      </c>
      <c r="AG8" s="9">
        <v>6.1826535666789084E-3</v>
      </c>
    </row>
    <row r="9" spans="1:33" ht="12.75" customHeight="1" x14ac:dyDescent="0.2">
      <c r="B9" s="1" t="s">
        <v>48</v>
      </c>
      <c r="C9" s="2" t="s">
        <v>379</v>
      </c>
      <c r="D9" s="2">
        <v>1.6502314974786714E-4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4.8828125E-2</v>
      </c>
      <c r="K9" s="4">
        <v>30.46875</v>
      </c>
      <c r="L9" s="12" t="s">
        <v>35</v>
      </c>
      <c r="M9" s="7">
        <f t="shared" si="1"/>
        <v>0.05</v>
      </c>
      <c r="N9" s="7">
        <f t="shared" si="2"/>
        <v>0.05</v>
      </c>
      <c r="O9" s="7">
        <f t="shared" si="3"/>
        <v>11.448693750000002</v>
      </c>
      <c r="P9" s="7">
        <f t="shared" si="4"/>
        <v>0</v>
      </c>
      <c r="Q9" s="7">
        <f t="shared" si="5"/>
        <v>0.05</v>
      </c>
      <c r="R9" s="7">
        <f t="shared" si="6"/>
        <v>4.3218875000000008</v>
      </c>
      <c r="S9" s="7">
        <f t="shared" si="7"/>
        <v>-2.9978781694815965E-2</v>
      </c>
      <c r="T9" s="7">
        <f t="shared" si="8"/>
        <v>7.9978781694815967E-2</v>
      </c>
      <c r="U9" s="8">
        <f t="shared" si="9"/>
        <v>1.5995756338963192</v>
      </c>
      <c r="V9" s="8">
        <f t="shared" si="10"/>
        <v>1.5995756338963192</v>
      </c>
      <c r="W9" s="9">
        <f t="shared" si="11"/>
        <v>-2.6678462957234244</v>
      </c>
      <c r="X9" s="10">
        <f t="shared" si="12"/>
        <v>0</v>
      </c>
      <c r="Y9" s="10">
        <f t="shared" si="13"/>
        <v>2.6678462957234244</v>
      </c>
      <c r="Z9" s="10">
        <f t="shared" si="14"/>
        <v>-2.6703441356547599</v>
      </c>
      <c r="AA9" s="9" t="str">
        <f t="shared" si="15"/>
        <v/>
      </c>
      <c r="AB9" s="9">
        <f t="shared" si="16"/>
        <v>0.59327434158423631</v>
      </c>
      <c r="AC9" s="9">
        <f t="shared" si="17"/>
        <v>-0.22674443398067284</v>
      </c>
      <c r="AD9" s="7">
        <f t="shared" si="18"/>
        <v>3.282051282051282E-2</v>
      </c>
      <c r="AE9" s="5">
        <v>30.46875</v>
      </c>
      <c r="AF9" s="5">
        <v>199.90234375</v>
      </c>
      <c r="AG9" s="9">
        <v>6.1826535666789084E-3</v>
      </c>
    </row>
    <row r="10" spans="1:33" ht="12.75" customHeight="1" x14ac:dyDescent="0.2">
      <c r="B10" s="1" t="s">
        <v>50</v>
      </c>
      <c r="C10" s="2" t="s">
        <v>380</v>
      </c>
      <c r="D10" s="2">
        <v>1.8849537445930764E-4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4.8828125E-2</v>
      </c>
      <c r="K10" s="4">
        <v>30.46875</v>
      </c>
      <c r="L10" s="12" t="s">
        <v>35</v>
      </c>
      <c r="M10" s="7">
        <f t="shared" si="1"/>
        <v>0.05</v>
      </c>
      <c r="N10" s="7">
        <f t="shared" si="2"/>
        <v>0.05</v>
      </c>
      <c r="O10" s="7">
        <f t="shared" si="3"/>
        <v>11.448693750000002</v>
      </c>
      <c r="P10" s="7">
        <f t="shared" si="4"/>
        <v>0</v>
      </c>
      <c r="Q10" s="7">
        <f t="shared" si="5"/>
        <v>0.05</v>
      </c>
      <c r="R10" s="7">
        <f t="shared" si="6"/>
        <v>4.3218875000000008</v>
      </c>
      <c r="S10" s="7">
        <f t="shared" si="7"/>
        <v>-2.9978781694815965E-2</v>
      </c>
      <c r="T10" s="7">
        <f t="shared" si="8"/>
        <v>7.9978781694815967E-2</v>
      </c>
      <c r="U10" s="8">
        <f t="shared" si="9"/>
        <v>1.5995756338963192</v>
      </c>
      <c r="V10" s="8">
        <f t="shared" si="10"/>
        <v>1.5995756338963192</v>
      </c>
      <c r="W10" s="9">
        <f t="shared" si="11"/>
        <v>-2.6678462957234244</v>
      </c>
      <c r="X10" s="10">
        <f t="shared" si="12"/>
        <v>0</v>
      </c>
      <c r="Y10" s="10">
        <f t="shared" si="13"/>
        <v>2.6678462957234244</v>
      </c>
      <c r="Z10" s="10">
        <f t="shared" si="14"/>
        <v>-2.6703441356547599</v>
      </c>
      <c r="AA10" s="9" t="str">
        <f t="shared" si="15"/>
        <v/>
      </c>
      <c r="AB10" s="9">
        <f t="shared" si="16"/>
        <v>0.59327434158423631</v>
      </c>
      <c r="AC10" s="9">
        <f t="shared" si="17"/>
        <v>-0.22674443398067284</v>
      </c>
      <c r="AD10" s="7">
        <f t="shared" si="18"/>
        <v>3.282051282051282E-2</v>
      </c>
      <c r="AE10" s="5">
        <v>30.46875</v>
      </c>
      <c r="AF10" s="5">
        <v>199.90234375</v>
      </c>
      <c r="AG10" s="9">
        <v>6.1826535666789084E-3</v>
      </c>
    </row>
    <row r="11" spans="1:33" ht="12.75" customHeight="1" x14ac:dyDescent="0.2">
      <c r="B11" s="1" t="s">
        <v>52</v>
      </c>
      <c r="C11" s="2" t="s">
        <v>381</v>
      </c>
      <c r="D11" s="2">
        <v>2.1215277956798673E-4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4.8828125E-2</v>
      </c>
      <c r="K11" s="4">
        <v>30.46875</v>
      </c>
      <c r="L11" s="12" t="s">
        <v>35</v>
      </c>
      <c r="M11" s="7">
        <f t="shared" si="1"/>
        <v>0.05</v>
      </c>
      <c r="N11" s="7">
        <f t="shared" si="2"/>
        <v>0.05</v>
      </c>
      <c r="O11" s="7">
        <f t="shared" si="3"/>
        <v>11.448693750000002</v>
      </c>
      <c r="P11" s="7">
        <f t="shared" si="4"/>
        <v>0</v>
      </c>
      <c r="Q11" s="7">
        <f t="shared" si="5"/>
        <v>0.05</v>
      </c>
      <c r="R11" s="7">
        <f t="shared" si="6"/>
        <v>4.3218875000000008</v>
      </c>
      <c r="S11" s="7">
        <f t="shared" si="7"/>
        <v>-2.9978781694815965E-2</v>
      </c>
      <c r="T11" s="7">
        <f t="shared" si="8"/>
        <v>7.9978781694815967E-2</v>
      </c>
      <c r="U11" s="8">
        <f t="shared" si="9"/>
        <v>1.5995756338963192</v>
      </c>
      <c r="V11" s="8">
        <f t="shared" si="10"/>
        <v>1.5995756338963192</v>
      </c>
      <c r="W11" s="9">
        <f t="shared" si="11"/>
        <v>-2.6678462957234244</v>
      </c>
      <c r="X11" s="10">
        <f t="shared" si="12"/>
        <v>0</v>
      </c>
      <c r="Y11" s="10">
        <f t="shared" si="13"/>
        <v>2.6703441356547599</v>
      </c>
      <c r="Z11" s="10">
        <f t="shared" si="14"/>
        <v>-2.6703441356547599</v>
      </c>
      <c r="AA11" s="9" t="str">
        <f t="shared" si="15"/>
        <v/>
      </c>
      <c r="AB11" s="9">
        <f t="shared" si="16"/>
        <v>0.59327434158423631</v>
      </c>
      <c r="AC11" s="9">
        <f t="shared" si="17"/>
        <v>-0.22674443398067284</v>
      </c>
      <c r="AD11" s="7">
        <f t="shared" si="18"/>
        <v>3.282051282051282E-2</v>
      </c>
      <c r="AE11" s="5">
        <v>30.46875</v>
      </c>
      <c r="AF11" s="5">
        <v>199.90234375</v>
      </c>
      <c r="AG11" s="9">
        <v>1.0176615819055199E-2</v>
      </c>
    </row>
    <row r="12" spans="1:33" ht="12.75" customHeight="1" x14ac:dyDescent="0.2">
      <c r="B12" s="1" t="s">
        <v>54</v>
      </c>
      <c r="C12" s="2" t="s">
        <v>382</v>
      </c>
      <c r="D12" s="2">
        <v>2.3598379630129784E-4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5.859375E-2</v>
      </c>
      <c r="K12" s="4">
        <v>30.46875</v>
      </c>
      <c r="L12" s="12" t="s">
        <v>35</v>
      </c>
      <c r="M12" s="7">
        <f t="shared" si="1"/>
        <v>0.05</v>
      </c>
      <c r="N12" s="7">
        <f t="shared" si="2"/>
        <v>0.05</v>
      </c>
      <c r="O12" s="7">
        <f t="shared" si="3"/>
        <v>11.448693750000002</v>
      </c>
      <c r="P12" s="7">
        <f t="shared" si="4"/>
        <v>0</v>
      </c>
      <c r="Q12" s="7">
        <f t="shared" si="5"/>
        <v>0.05</v>
      </c>
      <c r="R12" s="7">
        <f t="shared" si="6"/>
        <v>4.3218875000000008</v>
      </c>
      <c r="S12" s="7">
        <f t="shared" si="7"/>
        <v>-2.9910268361792502E-2</v>
      </c>
      <c r="T12" s="7">
        <f t="shared" si="8"/>
        <v>7.9910268361792505E-2</v>
      </c>
      <c r="U12" s="8">
        <f t="shared" si="9"/>
        <v>1.59820536723585</v>
      </c>
      <c r="V12" s="8">
        <f t="shared" si="10"/>
        <v>1.59820536723585</v>
      </c>
      <c r="W12" s="9">
        <f t="shared" si="11"/>
        <v>-2.671666713090084</v>
      </c>
      <c r="X12" s="10">
        <f t="shared" si="12"/>
        <v>0</v>
      </c>
      <c r="Y12" s="10">
        <f t="shared" si="13"/>
        <v>2.671666713090084</v>
      </c>
      <c r="Z12" s="10">
        <f t="shared" si="14"/>
        <v>-2.6703441356547599</v>
      </c>
      <c r="AA12" s="9" t="str">
        <f t="shared" si="15"/>
        <v/>
      </c>
      <c r="AB12" s="9">
        <f t="shared" si="16"/>
        <v>0.59548484169913185</v>
      </c>
      <c r="AC12" s="9">
        <f t="shared" si="17"/>
        <v>-0.22512928917735803</v>
      </c>
      <c r="AD12" s="7">
        <f t="shared" si="18"/>
        <v>3.282051282051282E-2</v>
      </c>
      <c r="AE12" s="5">
        <v>30.46875</v>
      </c>
      <c r="AF12" s="5">
        <v>199.90234375</v>
      </c>
      <c r="AG12" s="9">
        <v>6.1826535666789084E-3</v>
      </c>
    </row>
    <row r="13" spans="1:33" ht="12.75" customHeight="1" x14ac:dyDescent="0.2">
      <c r="B13" s="1" t="s">
        <v>56</v>
      </c>
      <c r="C13" s="2" t="s">
        <v>383</v>
      </c>
      <c r="D13" s="2">
        <v>2.5981482031056657E-4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5.859375E-2</v>
      </c>
      <c r="K13" s="4">
        <v>30.46875</v>
      </c>
      <c r="L13" s="12" t="s">
        <v>35</v>
      </c>
      <c r="M13" s="7">
        <f t="shared" si="1"/>
        <v>0.05</v>
      </c>
      <c r="N13" s="7">
        <f t="shared" si="2"/>
        <v>0.05</v>
      </c>
      <c r="O13" s="7">
        <f t="shared" si="3"/>
        <v>11.448693750000002</v>
      </c>
      <c r="P13" s="7">
        <f t="shared" si="4"/>
        <v>0</v>
      </c>
      <c r="Q13" s="7">
        <f t="shared" si="5"/>
        <v>0.05</v>
      </c>
      <c r="R13" s="7">
        <f t="shared" si="6"/>
        <v>4.3218875000000008</v>
      </c>
      <c r="S13" s="7">
        <f t="shared" si="7"/>
        <v>-2.9910268361792502E-2</v>
      </c>
      <c r="T13" s="7">
        <f t="shared" si="8"/>
        <v>7.9910268361792505E-2</v>
      </c>
      <c r="U13" s="8">
        <f t="shared" si="9"/>
        <v>1.59820536723585</v>
      </c>
      <c r="V13" s="8">
        <f t="shared" si="10"/>
        <v>1.59820536723585</v>
      </c>
      <c r="W13" s="9">
        <f t="shared" si="11"/>
        <v>-2.671666713090084</v>
      </c>
      <c r="X13" s="10">
        <f t="shared" si="12"/>
        <v>0</v>
      </c>
      <c r="Y13" s="10">
        <f t="shared" si="13"/>
        <v>2.671666713090084</v>
      </c>
      <c r="Z13" s="10">
        <f t="shared" si="14"/>
        <v>-2.6703441356547599</v>
      </c>
      <c r="AA13" s="9" t="str">
        <f t="shared" si="15"/>
        <v/>
      </c>
      <c r="AB13" s="9">
        <f t="shared" si="16"/>
        <v>0.59548484169913185</v>
      </c>
      <c r="AC13" s="9">
        <f t="shared" si="17"/>
        <v>-0.22512928917735803</v>
      </c>
      <c r="AD13" s="7">
        <f t="shared" si="18"/>
        <v>3.282051282051282E-2</v>
      </c>
      <c r="AE13" s="5">
        <v>30.37109375</v>
      </c>
      <c r="AF13" s="5">
        <v>199.90234375</v>
      </c>
      <c r="AG13" s="9">
        <v>6.1826535666789084E-3</v>
      </c>
    </row>
    <row r="14" spans="1:33" ht="12.75" customHeight="1" x14ac:dyDescent="0.2">
      <c r="B14" s="1" t="s">
        <v>58</v>
      </c>
      <c r="C14" s="2" t="s">
        <v>384</v>
      </c>
      <c r="D14" s="2">
        <v>2.8365741309244186E-4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7.8125E-2</v>
      </c>
      <c r="K14" s="4">
        <v>30.46875</v>
      </c>
      <c r="L14" s="12" t="s">
        <v>35</v>
      </c>
      <c r="M14" s="7">
        <f t="shared" si="1"/>
        <v>0.05</v>
      </c>
      <c r="N14" s="7">
        <f t="shared" si="2"/>
        <v>0.05</v>
      </c>
      <c r="O14" s="7">
        <f t="shared" si="3"/>
        <v>11.448693750000002</v>
      </c>
      <c r="P14" s="7">
        <f t="shared" si="4"/>
        <v>0</v>
      </c>
      <c r="Q14" s="7">
        <f t="shared" si="5"/>
        <v>0.05</v>
      </c>
      <c r="R14" s="7">
        <f t="shared" si="6"/>
        <v>4.3218875000000008</v>
      </c>
      <c r="S14" s="7">
        <f t="shared" si="7"/>
        <v>-2.977324169574555E-2</v>
      </c>
      <c r="T14" s="7">
        <f t="shared" si="8"/>
        <v>7.9773241695745553E-2</v>
      </c>
      <c r="U14" s="8">
        <f t="shared" si="9"/>
        <v>1.5954648339149109</v>
      </c>
      <c r="V14" s="8">
        <f t="shared" si="10"/>
        <v>1.5954648339149109</v>
      </c>
      <c r="W14" s="9">
        <f t="shared" si="11"/>
        <v>-2.6793602964350627</v>
      </c>
      <c r="X14" s="10">
        <f t="shared" si="12"/>
        <v>0</v>
      </c>
      <c r="Y14" s="10">
        <f t="shared" si="13"/>
        <v>2.6793602964350627</v>
      </c>
      <c r="Z14" s="10">
        <f t="shared" si="14"/>
        <v>-2.6703441356547599</v>
      </c>
      <c r="AA14" s="9" t="str">
        <f t="shared" si="15"/>
        <v/>
      </c>
      <c r="AB14" s="9">
        <f t="shared" si="16"/>
        <v>0.59994817355700303</v>
      </c>
      <c r="AC14" s="9">
        <f t="shared" si="17"/>
        <v>-0.22188626446694784</v>
      </c>
      <c r="AD14" s="7">
        <f t="shared" si="18"/>
        <v>3.282051282051282E-2</v>
      </c>
      <c r="AE14" s="5">
        <v>30.37109375</v>
      </c>
      <c r="AF14" s="5">
        <v>199.90234375</v>
      </c>
      <c r="AG14" s="9">
        <v>6.1826535666789084E-3</v>
      </c>
    </row>
    <row r="15" spans="1:33" ht="12.75" customHeight="1" x14ac:dyDescent="0.2">
      <c r="B15" s="1" t="s">
        <v>60</v>
      </c>
      <c r="C15" s="2" t="s">
        <v>385</v>
      </c>
      <c r="D15" s="2">
        <v>3.0134259577607736E-4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3.90625E-2</v>
      </c>
      <c r="K15" s="4">
        <v>30.46875</v>
      </c>
      <c r="L15" s="12" t="s">
        <v>35</v>
      </c>
      <c r="M15" s="7">
        <f t="shared" si="1"/>
        <v>0.05</v>
      </c>
      <c r="N15" s="7">
        <f t="shared" si="2"/>
        <v>0.05</v>
      </c>
      <c r="O15" s="7">
        <f t="shared" si="3"/>
        <v>11.448693750000002</v>
      </c>
      <c r="P15" s="7">
        <f t="shared" si="4"/>
        <v>0</v>
      </c>
      <c r="Q15" s="7">
        <f t="shared" si="5"/>
        <v>0.05</v>
      </c>
      <c r="R15" s="7">
        <f t="shared" si="6"/>
        <v>4.3218875000000008</v>
      </c>
      <c r="S15" s="7">
        <f t="shared" si="7"/>
        <v>-3.0047295027839441E-2</v>
      </c>
      <c r="T15" s="7">
        <f t="shared" si="8"/>
        <v>8.0047295027839444E-2</v>
      </c>
      <c r="U15" s="8">
        <f t="shared" si="9"/>
        <v>1.6009459005567888</v>
      </c>
      <c r="V15" s="8">
        <f t="shared" si="10"/>
        <v>1.6009459005567888</v>
      </c>
      <c r="W15" s="9">
        <f t="shared" si="11"/>
        <v>-2.6640433008586619</v>
      </c>
      <c r="X15" s="10">
        <f t="shared" si="12"/>
        <v>0</v>
      </c>
      <c r="Y15" s="10">
        <f t="shared" si="13"/>
        <v>2.6640433008586619</v>
      </c>
      <c r="Z15" s="10">
        <f t="shared" si="14"/>
        <v>-2.6703441356547599</v>
      </c>
      <c r="AA15" s="9" t="str">
        <f t="shared" si="15"/>
        <v/>
      </c>
      <c r="AB15" s="9">
        <f t="shared" si="16"/>
        <v>0.59107778773216713</v>
      </c>
      <c r="AC15" s="9">
        <f t="shared" si="17"/>
        <v>-0.22835536081116231</v>
      </c>
      <c r="AD15" s="7">
        <f t="shared" si="18"/>
        <v>3.282051282051282E-2</v>
      </c>
      <c r="AE15" s="5">
        <v>30.37109375</v>
      </c>
      <c r="AF15" s="5">
        <v>199.90234375</v>
      </c>
      <c r="AG15" s="9">
        <v>8.1796346928670535E-3</v>
      </c>
    </row>
    <row r="16" spans="1:33" ht="12.75" customHeight="1" x14ac:dyDescent="0.2">
      <c r="B16" s="1" t="s">
        <v>62</v>
      </c>
      <c r="C16" s="2" t="s">
        <v>386</v>
      </c>
      <c r="D16" s="2">
        <v>3.2518518855795264E-4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4.8828125E-2</v>
      </c>
      <c r="K16" s="4">
        <v>30.46875</v>
      </c>
      <c r="L16" s="12" t="s">
        <v>35</v>
      </c>
      <c r="M16" s="7">
        <f t="shared" si="1"/>
        <v>0.05</v>
      </c>
      <c r="N16" s="7">
        <f t="shared" si="2"/>
        <v>0.05</v>
      </c>
      <c r="O16" s="7">
        <f t="shared" si="3"/>
        <v>11.448693750000002</v>
      </c>
      <c r="P16" s="7">
        <f t="shared" si="4"/>
        <v>0</v>
      </c>
      <c r="Q16" s="7">
        <f t="shared" si="5"/>
        <v>0.05</v>
      </c>
      <c r="R16" s="7">
        <f t="shared" si="6"/>
        <v>4.3218875000000008</v>
      </c>
      <c r="S16" s="7">
        <f t="shared" si="7"/>
        <v>-2.9978781694815965E-2</v>
      </c>
      <c r="T16" s="7">
        <f t="shared" si="8"/>
        <v>7.9978781694815967E-2</v>
      </c>
      <c r="U16" s="8">
        <f t="shared" si="9"/>
        <v>1.5995756338963192</v>
      </c>
      <c r="V16" s="8">
        <f t="shared" si="10"/>
        <v>1.5995756338963192</v>
      </c>
      <c r="W16" s="9">
        <f t="shared" si="11"/>
        <v>-2.6678462957234244</v>
      </c>
      <c r="X16" s="10">
        <f t="shared" si="12"/>
        <v>0</v>
      </c>
      <c r="Y16" s="10">
        <f t="shared" si="13"/>
        <v>2.6678462957234244</v>
      </c>
      <c r="Z16" s="10">
        <f t="shared" si="14"/>
        <v>-2.6703441356547599</v>
      </c>
      <c r="AA16" s="9" t="str">
        <f t="shared" si="15"/>
        <v/>
      </c>
      <c r="AB16" s="9">
        <f t="shared" si="16"/>
        <v>0.59327434158423631</v>
      </c>
      <c r="AC16" s="9">
        <f t="shared" si="17"/>
        <v>-0.22674443398067284</v>
      </c>
      <c r="AD16" s="7">
        <f t="shared" si="18"/>
        <v>3.282051282051282E-2</v>
      </c>
      <c r="AE16" s="5">
        <v>30.37109375</v>
      </c>
      <c r="AF16" s="5">
        <v>199.90234375</v>
      </c>
      <c r="AG16" s="9">
        <v>6.1826535666789084E-3</v>
      </c>
    </row>
    <row r="17" spans="2:33" ht="12.75" customHeight="1" x14ac:dyDescent="0.2">
      <c r="B17" s="1" t="s">
        <v>64</v>
      </c>
      <c r="C17" s="2" t="s">
        <v>387</v>
      </c>
      <c r="D17" s="2">
        <v>3.4901620529126376E-4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3.90625E-2</v>
      </c>
      <c r="K17" s="4">
        <v>30.46875</v>
      </c>
      <c r="L17" s="12" t="s">
        <v>35</v>
      </c>
      <c r="M17" s="7">
        <f t="shared" si="1"/>
        <v>0.05</v>
      </c>
      <c r="N17" s="7">
        <f t="shared" si="2"/>
        <v>0.05</v>
      </c>
      <c r="O17" s="7">
        <f t="shared" si="3"/>
        <v>11.448693750000002</v>
      </c>
      <c r="P17" s="7">
        <f t="shared" si="4"/>
        <v>0</v>
      </c>
      <c r="Q17" s="7">
        <f t="shared" si="5"/>
        <v>0.05</v>
      </c>
      <c r="R17" s="7">
        <f t="shared" si="6"/>
        <v>4.3218875000000008</v>
      </c>
      <c r="S17" s="7">
        <f t="shared" si="7"/>
        <v>-3.0047295027839441E-2</v>
      </c>
      <c r="T17" s="7">
        <f t="shared" si="8"/>
        <v>8.0047295027839444E-2</v>
      </c>
      <c r="U17" s="8">
        <f t="shared" si="9"/>
        <v>1.6009459005567888</v>
      </c>
      <c r="V17" s="8">
        <f t="shared" si="10"/>
        <v>1.6009459005567888</v>
      </c>
      <c r="W17" s="9">
        <f t="shared" si="11"/>
        <v>-2.6640433008586619</v>
      </c>
      <c r="X17" s="10">
        <f t="shared" si="12"/>
        <v>0</v>
      </c>
      <c r="Y17" s="10">
        <f t="shared" si="13"/>
        <v>2.6640433008586619</v>
      </c>
      <c r="Z17" s="10">
        <f t="shared" si="14"/>
        <v>-2.6703441356547599</v>
      </c>
      <c r="AA17" s="9" t="str">
        <f t="shared" si="15"/>
        <v/>
      </c>
      <c r="AB17" s="9">
        <f t="shared" si="16"/>
        <v>0.59107778773216713</v>
      </c>
      <c r="AC17" s="9">
        <f t="shared" si="17"/>
        <v>-0.22835536081116231</v>
      </c>
      <c r="AD17" s="7">
        <f t="shared" si="18"/>
        <v>3.282051282051282E-2</v>
      </c>
      <c r="AE17" s="5">
        <v>30.37109375</v>
      </c>
      <c r="AF17" s="5">
        <v>199.90234375</v>
      </c>
      <c r="AG17" s="9">
        <v>6.1826535666789084E-3</v>
      </c>
    </row>
    <row r="18" spans="2:33" ht="12.75" customHeight="1" x14ac:dyDescent="0.2">
      <c r="B18" s="1" t="s">
        <v>66</v>
      </c>
      <c r="C18" s="2" t="s">
        <v>388</v>
      </c>
      <c r="D18" s="2">
        <v>3.7284722930053249E-4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4.8828125E-2</v>
      </c>
      <c r="K18" s="4">
        <v>30.46875</v>
      </c>
      <c r="L18" s="12" t="s">
        <v>35</v>
      </c>
      <c r="M18" s="7">
        <f t="shared" si="1"/>
        <v>0.05</v>
      </c>
      <c r="N18" s="7">
        <f t="shared" si="2"/>
        <v>0.05</v>
      </c>
      <c r="O18" s="7">
        <f t="shared" si="3"/>
        <v>11.448693750000002</v>
      </c>
      <c r="P18" s="7">
        <f t="shared" si="4"/>
        <v>0</v>
      </c>
      <c r="Q18" s="7">
        <f t="shared" si="5"/>
        <v>0.05</v>
      </c>
      <c r="R18" s="7">
        <f t="shared" si="6"/>
        <v>4.3218875000000008</v>
      </c>
      <c r="S18" s="7">
        <f t="shared" si="7"/>
        <v>-2.9978781694815965E-2</v>
      </c>
      <c r="T18" s="7">
        <f t="shared" si="8"/>
        <v>7.9978781694815967E-2</v>
      </c>
      <c r="U18" s="8">
        <f t="shared" si="9"/>
        <v>1.5995756338963192</v>
      </c>
      <c r="V18" s="8">
        <f t="shared" si="10"/>
        <v>1.5995756338963192</v>
      </c>
      <c r="W18" s="9">
        <f t="shared" si="11"/>
        <v>-2.6678462957234244</v>
      </c>
      <c r="X18" s="10">
        <f t="shared" si="12"/>
        <v>0</v>
      </c>
      <c r="Y18" s="10">
        <f t="shared" si="13"/>
        <v>2.6678462957234244</v>
      </c>
      <c r="Z18" s="10">
        <f t="shared" si="14"/>
        <v>-2.6703441356547599</v>
      </c>
      <c r="AA18" s="9" t="str">
        <f t="shared" si="15"/>
        <v/>
      </c>
      <c r="AB18" s="9">
        <f t="shared" si="16"/>
        <v>0.59327434158423631</v>
      </c>
      <c r="AC18" s="9">
        <f t="shared" si="17"/>
        <v>-0.22674443398067284</v>
      </c>
      <c r="AD18" s="7">
        <f t="shared" si="18"/>
        <v>3.282051282051282E-2</v>
      </c>
      <c r="AE18" s="5">
        <v>30.37109375</v>
      </c>
      <c r="AF18" s="5">
        <v>199.90234375</v>
      </c>
      <c r="AG18" s="9">
        <v>6.1826535666789084E-3</v>
      </c>
    </row>
    <row r="19" spans="2:33" ht="12.75" customHeight="1" x14ac:dyDescent="0.2">
      <c r="B19" s="1" t="s">
        <v>68</v>
      </c>
      <c r="C19" s="2" t="s">
        <v>389</v>
      </c>
      <c r="D19" s="2">
        <v>3.9667824603384361E-4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3.90625E-2</v>
      </c>
      <c r="K19" s="4">
        <v>30.078125</v>
      </c>
      <c r="L19" s="12" t="s">
        <v>35</v>
      </c>
      <c r="M19" s="7">
        <f t="shared" si="1"/>
        <v>0.05</v>
      </c>
      <c r="N19" s="7">
        <f t="shared" si="2"/>
        <v>0.05</v>
      </c>
      <c r="O19" s="7">
        <f t="shared" si="3"/>
        <v>11.378615625</v>
      </c>
      <c r="P19" s="7">
        <f t="shared" si="4"/>
        <v>0</v>
      </c>
      <c r="Q19" s="7">
        <f t="shared" si="5"/>
        <v>0.05</v>
      </c>
      <c r="R19" s="7">
        <f t="shared" si="6"/>
        <v>4.2879812500000005</v>
      </c>
      <c r="S19" s="7">
        <f t="shared" si="7"/>
        <v>-2.9961485286709638E-2</v>
      </c>
      <c r="T19" s="7">
        <f t="shared" si="8"/>
        <v>7.9961485286709641E-2</v>
      </c>
      <c r="U19" s="8">
        <f t="shared" si="9"/>
        <v>1.5992297057341927</v>
      </c>
      <c r="V19" s="8">
        <f t="shared" si="10"/>
        <v>1.5992297057341927</v>
      </c>
      <c r="W19" s="9">
        <f t="shared" si="11"/>
        <v>-2.6688091234975952</v>
      </c>
      <c r="X19" s="10">
        <f t="shared" si="12"/>
        <v>0</v>
      </c>
      <c r="Y19" s="10">
        <f t="shared" si="13"/>
        <v>2.6688091234975952</v>
      </c>
      <c r="Z19" s="10">
        <f t="shared" si="14"/>
        <v>-2.6703441356547599</v>
      </c>
      <c r="AA19" s="9" t="str">
        <f t="shared" si="15"/>
        <v/>
      </c>
      <c r="AB19" s="9">
        <f t="shared" si="16"/>
        <v>0.59383106855552092</v>
      </c>
      <c r="AC19" s="9">
        <f t="shared" si="17"/>
        <v>-0.22633708435996278</v>
      </c>
      <c r="AD19" s="7">
        <f t="shared" si="18"/>
        <v>3.3246753246753247E-2</v>
      </c>
      <c r="AE19" s="5">
        <v>30.37109375</v>
      </c>
      <c r="AF19" s="5">
        <v>199.90234375</v>
      </c>
      <c r="AG19" s="9">
        <v>1.953125E-2</v>
      </c>
    </row>
    <row r="20" spans="2:33" ht="12.75" customHeight="1" x14ac:dyDescent="0.2">
      <c r="B20" s="1" t="s">
        <v>70</v>
      </c>
      <c r="C20" s="2" t="s">
        <v>390</v>
      </c>
      <c r="D20" s="2">
        <v>4.2050926276715472E-4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3.90625E-2</v>
      </c>
      <c r="K20" s="4">
        <v>30.37109375</v>
      </c>
      <c r="L20" s="12" t="s">
        <v>35</v>
      </c>
      <c r="M20" s="7">
        <f t="shared" si="1"/>
        <v>0.05</v>
      </c>
      <c r="N20" s="7">
        <f t="shared" si="2"/>
        <v>0.05</v>
      </c>
      <c r="O20" s="7">
        <f t="shared" si="3"/>
        <v>11.43117421875</v>
      </c>
      <c r="P20" s="7">
        <f t="shared" si="4"/>
        <v>0</v>
      </c>
      <c r="Q20" s="7">
        <f t="shared" si="5"/>
        <v>0.05</v>
      </c>
      <c r="R20" s="7">
        <f t="shared" si="6"/>
        <v>4.3134109375000005</v>
      </c>
      <c r="S20" s="7">
        <f t="shared" si="7"/>
        <v>-3.0025924357162323E-2</v>
      </c>
      <c r="T20" s="7">
        <f t="shared" si="8"/>
        <v>8.0025924357162326E-2</v>
      </c>
      <c r="U20" s="8">
        <f t="shared" si="9"/>
        <v>1.6005184871432465</v>
      </c>
      <c r="V20" s="8">
        <f t="shared" si="10"/>
        <v>1.6005184871432465</v>
      </c>
      <c r="W20" s="9">
        <f t="shared" si="11"/>
        <v>-2.6652276681058478</v>
      </c>
      <c r="X20" s="10">
        <f t="shared" si="12"/>
        <v>0</v>
      </c>
      <c r="Y20" s="10">
        <f t="shared" si="13"/>
        <v>2.6652276681058478</v>
      </c>
      <c r="Z20" s="10">
        <f t="shared" si="14"/>
        <v>-2.6703441356547599</v>
      </c>
      <c r="AA20" s="9" t="str">
        <f t="shared" si="15"/>
        <v/>
      </c>
      <c r="AB20" s="9">
        <f t="shared" si="16"/>
        <v>0.59176144729747848</v>
      </c>
      <c r="AC20" s="9">
        <f t="shared" si="17"/>
        <v>-0.22785333213138179</v>
      </c>
      <c r="AD20" s="7">
        <f t="shared" si="18"/>
        <v>3.2926045016077168E-2</v>
      </c>
      <c r="AE20" s="5">
        <v>30.37109375</v>
      </c>
      <c r="AF20" s="5">
        <v>199.90234375</v>
      </c>
      <c r="AG20" s="9">
        <v>8.1796346928670535E-3</v>
      </c>
    </row>
    <row r="21" spans="2:33" ht="12.75" customHeight="1" x14ac:dyDescent="0.2">
      <c r="B21" s="1" t="s">
        <v>72</v>
      </c>
      <c r="C21" s="2" t="s">
        <v>391</v>
      </c>
      <c r="D21" s="2">
        <v>4.4435185554903001E-4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4.8828125E-2</v>
      </c>
      <c r="K21" s="4">
        <v>30.37109375</v>
      </c>
      <c r="L21" s="12" t="s">
        <v>35</v>
      </c>
      <c r="M21" s="7">
        <f t="shared" si="1"/>
        <v>0.05</v>
      </c>
      <c r="N21" s="7">
        <f t="shared" si="2"/>
        <v>0.05</v>
      </c>
      <c r="O21" s="7">
        <f t="shared" si="3"/>
        <v>11.43117421875</v>
      </c>
      <c r="P21" s="7">
        <f t="shared" si="4"/>
        <v>0</v>
      </c>
      <c r="Q21" s="7">
        <f t="shared" si="5"/>
        <v>0.05</v>
      </c>
      <c r="R21" s="7">
        <f t="shared" si="6"/>
        <v>4.3134109375000005</v>
      </c>
      <c r="S21" s="7">
        <f t="shared" si="7"/>
        <v>-2.9957323979388273E-2</v>
      </c>
      <c r="T21" s="7">
        <f t="shared" si="8"/>
        <v>7.9957323979388276E-2</v>
      </c>
      <c r="U21" s="8">
        <f t="shared" si="9"/>
        <v>1.5991464795877655</v>
      </c>
      <c r="V21" s="8">
        <f t="shared" si="10"/>
        <v>1.5991464795877655</v>
      </c>
      <c r="W21" s="9">
        <f t="shared" si="11"/>
        <v>-2.6690409341769583</v>
      </c>
      <c r="X21" s="10">
        <f t="shared" si="12"/>
        <v>0</v>
      </c>
      <c r="Y21" s="10">
        <f t="shared" si="13"/>
        <v>2.6690409341769583</v>
      </c>
      <c r="Z21" s="10">
        <f t="shared" si="14"/>
        <v>-2.6703441356547599</v>
      </c>
      <c r="AA21" s="9" t="str">
        <f t="shared" si="15"/>
        <v/>
      </c>
      <c r="AB21" s="9">
        <f t="shared" si="16"/>
        <v>0.59396514321803373</v>
      </c>
      <c r="AC21" s="9">
        <f t="shared" si="17"/>
        <v>-0.22623904079699719</v>
      </c>
      <c r="AD21" s="7">
        <f t="shared" si="18"/>
        <v>3.2926045016077168E-2</v>
      </c>
      <c r="AE21" s="5">
        <v>30.2734375</v>
      </c>
      <c r="AF21" s="5">
        <v>199.90234375</v>
      </c>
      <c r="AG21" s="9">
        <v>6.1826535666789084E-3</v>
      </c>
    </row>
    <row r="22" spans="2:33" ht="12.75" customHeight="1" x14ac:dyDescent="0.2">
      <c r="B22" s="1" t="s">
        <v>74</v>
      </c>
      <c r="C22" s="2" t="s">
        <v>392</v>
      </c>
      <c r="D22" s="2">
        <v>4.6818287228234112E-4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3.90625E-2</v>
      </c>
      <c r="K22" s="4">
        <v>30.46875</v>
      </c>
      <c r="L22" s="12" t="s">
        <v>35</v>
      </c>
      <c r="M22" s="7">
        <f t="shared" si="1"/>
        <v>0.05</v>
      </c>
      <c r="N22" s="7">
        <f t="shared" si="2"/>
        <v>0.05</v>
      </c>
      <c r="O22" s="7">
        <f t="shared" si="3"/>
        <v>11.448693750000002</v>
      </c>
      <c r="P22" s="7">
        <f t="shared" si="4"/>
        <v>0</v>
      </c>
      <c r="Q22" s="7">
        <f t="shared" si="5"/>
        <v>0.05</v>
      </c>
      <c r="R22" s="7">
        <f t="shared" si="6"/>
        <v>4.3218875000000008</v>
      </c>
      <c r="S22" s="7">
        <f t="shared" si="7"/>
        <v>-3.0047295027839441E-2</v>
      </c>
      <c r="T22" s="7">
        <f t="shared" si="8"/>
        <v>8.0047295027839444E-2</v>
      </c>
      <c r="U22" s="8">
        <f t="shared" si="9"/>
        <v>1.6009459005567888</v>
      </c>
      <c r="V22" s="8">
        <f t="shared" si="10"/>
        <v>1.6009459005567888</v>
      </c>
      <c r="W22" s="9">
        <f t="shared" si="11"/>
        <v>-2.6640433008586619</v>
      </c>
      <c r="X22" s="10">
        <f t="shared" si="12"/>
        <v>0</v>
      </c>
      <c r="Y22" s="10">
        <f t="shared" si="13"/>
        <v>2.6640433008586619</v>
      </c>
      <c r="Z22" s="10">
        <f t="shared" si="14"/>
        <v>-2.6703441356547599</v>
      </c>
      <c r="AA22" s="9" t="str">
        <f t="shared" si="15"/>
        <v/>
      </c>
      <c r="AB22" s="9">
        <f t="shared" si="16"/>
        <v>0.59107778773216713</v>
      </c>
      <c r="AC22" s="9">
        <f t="shared" si="17"/>
        <v>-0.22835536081116231</v>
      </c>
      <c r="AD22" s="7">
        <f t="shared" si="18"/>
        <v>3.282051282051282E-2</v>
      </c>
      <c r="AE22" s="5">
        <v>30.2734375</v>
      </c>
      <c r="AF22" s="5">
        <v>199.90234375</v>
      </c>
      <c r="AG22" s="9">
        <v>6.1826535666789084E-3</v>
      </c>
    </row>
    <row r="23" spans="2:33" ht="12.75" customHeight="1" x14ac:dyDescent="0.2">
      <c r="B23" s="1" t="s">
        <v>76</v>
      </c>
      <c r="C23" s="2" t="s">
        <v>393</v>
      </c>
      <c r="D23" s="2">
        <v>4.9201388901565224E-4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6.8359375E-2</v>
      </c>
      <c r="K23" s="4">
        <v>30.46875</v>
      </c>
      <c r="L23" s="12" t="s">
        <v>35</v>
      </c>
      <c r="M23" s="7">
        <f t="shared" si="1"/>
        <v>0.05</v>
      </c>
      <c r="N23" s="7">
        <f t="shared" si="2"/>
        <v>0.05</v>
      </c>
      <c r="O23" s="7">
        <f t="shared" si="3"/>
        <v>11.448693750000002</v>
      </c>
      <c r="P23" s="7">
        <f t="shared" si="4"/>
        <v>0</v>
      </c>
      <c r="Q23" s="7">
        <f t="shared" si="5"/>
        <v>0.05</v>
      </c>
      <c r="R23" s="7">
        <f t="shared" si="6"/>
        <v>4.3218875000000008</v>
      </c>
      <c r="S23" s="7">
        <f t="shared" si="7"/>
        <v>-2.9841755028769026E-2</v>
      </c>
      <c r="T23" s="7">
        <f t="shared" si="8"/>
        <v>7.9841755028769029E-2</v>
      </c>
      <c r="U23" s="8">
        <f t="shared" si="9"/>
        <v>1.5968351005753805</v>
      </c>
      <c r="V23" s="8">
        <f t="shared" si="10"/>
        <v>1.5968351005753805</v>
      </c>
      <c r="W23" s="9">
        <f t="shared" si="11"/>
        <v>-2.6755046729589922</v>
      </c>
      <c r="X23" s="10">
        <f t="shared" si="12"/>
        <v>0</v>
      </c>
      <c r="Y23" s="10">
        <f t="shared" si="13"/>
        <v>2.6755046729589922</v>
      </c>
      <c r="Z23" s="10">
        <f t="shared" si="14"/>
        <v>-2.6703441356547599</v>
      </c>
      <c r="AA23" s="9" t="str">
        <f t="shared" si="15"/>
        <v/>
      </c>
      <c r="AB23" s="9">
        <f t="shared" si="16"/>
        <v>0.59770941094218799</v>
      </c>
      <c r="AC23" s="9">
        <f t="shared" si="17"/>
        <v>-0.22350990614040955</v>
      </c>
      <c r="AD23" s="7">
        <f t="shared" si="18"/>
        <v>3.282051282051282E-2</v>
      </c>
      <c r="AE23" s="5">
        <v>30.2734375</v>
      </c>
      <c r="AF23" s="5">
        <v>199.90234375</v>
      </c>
      <c r="AG23" s="9">
        <v>6.1826535666789084E-3</v>
      </c>
    </row>
    <row r="24" spans="2:33" ht="12.75" customHeight="1" x14ac:dyDescent="0.2">
      <c r="B24" s="1" t="s">
        <v>78</v>
      </c>
      <c r="C24" s="2" t="s">
        <v>394</v>
      </c>
      <c r="D24" s="2">
        <v>5.0988425937248394E-4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3.90625E-2</v>
      </c>
      <c r="K24" s="4">
        <v>30.46875</v>
      </c>
      <c r="L24" s="12" t="s">
        <v>35</v>
      </c>
      <c r="M24" s="7">
        <f t="shared" si="1"/>
        <v>0.05</v>
      </c>
      <c r="N24" s="7">
        <f t="shared" si="2"/>
        <v>0.05</v>
      </c>
      <c r="O24" s="7">
        <f t="shared" si="3"/>
        <v>11.448693750000002</v>
      </c>
      <c r="P24" s="7">
        <f t="shared" si="4"/>
        <v>0</v>
      </c>
      <c r="Q24" s="7">
        <f t="shared" si="5"/>
        <v>0.05</v>
      </c>
      <c r="R24" s="7">
        <f t="shared" si="6"/>
        <v>4.3218875000000008</v>
      </c>
      <c r="S24" s="7">
        <f t="shared" si="7"/>
        <v>-3.0047295027839441E-2</v>
      </c>
      <c r="T24" s="7">
        <f t="shared" si="8"/>
        <v>8.0047295027839444E-2</v>
      </c>
      <c r="U24" s="8">
        <f t="shared" si="9"/>
        <v>1.6009459005567888</v>
      </c>
      <c r="V24" s="8">
        <f t="shared" si="10"/>
        <v>1.6009459005567888</v>
      </c>
      <c r="W24" s="9">
        <f t="shared" si="11"/>
        <v>-2.6640433008586619</v>
      </c>
      <c r="X24" s="10">
        <f t="shared" si="12"/>
        <v>0</v>
      </c>
      <c r="Y24" s="10">
        <f t="shared" si="13"/>
        <v>2.6640433008586619</v>
      </c>
      <c r="Z24" s="10">
        <f t="shared" si="14"/>
        <v>-2.6703441356547599</v>
      </c>
      <c r="AA24" s="9" t="str">
        <f t="shared" si="15"/>
        <v/>
      </c>
      <c r="AB24" s="9">
        <f t="shared" si="16"/>
        <v>0.59107778773216713</v>
      </c>
      <c r="AC24" s="9">
        <f t="shared" si="17"/>
        <v>-0.22835536081116231</v>
      </c>
      <c r="AD24" s="7">
        <f t="shared" si="18"/>
        <v>3.282051282051282E-2</v>
      </c>
      <c r="AE24" s="5">
        <v>30.2734375</v>
      </c>
      <c r="AF24" s="5">
        <v>199.90234375</v>
      </c>
      <c r="AG24" s="9">
        <v>6.1826535666789084E-3</v>
      </c>
    </row>
    <row r="25" spans="2:33" ht="12.75" customHeight="1" x14ac:dyDescent="0.2">
      <c r="B25" s="1" t="s">
        <v>80</v>
      </c>
      <c r="C25" s="2" t="s">
        <v>395</v>
      </c>
      <c r="D25" s="2">
        <v>5.3372685215435922E-4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3.90625E-2</v>
      </c>
      <c r="K25" s="4">
        <v>31.54296875</v>
      </c>
      <c r="L25" s="12" t="s">
        <v>35</v>
      </c>
      <c r="M25" s="7">
        <f t="shared" si="1"/>
        <v>0.05</v>
      </c>
      <c r="N25" s="7">
        <f t="shared" si="2"/>
        <v>0.05</v>
      </c>
      <c r="O25" s="7">
        <f t="shared" si="3"/>
        <v>11.64140859375</v>
      </c>
      <c r="P25" s="7">
        <f t="shared" si="4"/>
        <v>0</v>
      </c>
      <c r="Q25" s="7">
        <f t="shared" si="5"/>
        <v>0.05</v>
      </c>
      <c r="R25" s="7">
        <f t="shared" si="6"/>
        <v>4.4151296875000003</v>
      </c>
      <c r="S25" s="7">
        <f t="shared" si="7"/>
        <v>-3.0278842294027317E-2</v>
      </c>
      <c r="T25" s="7">
        <f t="shared" si="8"/>
        <v>8.0278842294027319E-2</v>
      </c>
      <c r="U25" s="8">
        <f t="shared" si="9"/>
        <v>1.6055768458805464</v>
      </c>
      <c r="V25" s="8">
        <f t="shared" si="10"/>
        <v>1.6055768458805464</v>
      </c>
      <c r="W25" s="9">
        <f t="shared" si="11"/>
        <v>-2.6513180891946715</v>
      </c>
      <c r="X25" s="10">
        <f t="shared" si="12"/>
        <v>0</v>
      </c>
      <c r="Y25" s="10">
        <f t="shared" si="13"/>
        <v>2.6513180891946715</v>
      </c>
      <c r="Z25" s="10">
        <f t="shared" si="14"/>
        <v>-2.6703441356547599</v>
      </c>
      <c r="AA25" s="9" t="str">
        <f t="shared" si="15"/>
        <v/>
      </c>
      <c r="AB25" s="9">
        <f t="shared" si="16"/>
        <v>0.58375593611949517</v>
      </c>
      <c r="AC25" s="9">
        <f t="shared" si="17"/>
        <v>-0.2337686901331841</v>
      </c>
      <c r="AD25" s="7">
        <f t="shared" si="18"/>
        <v>3.1702786377708979E-2</v>
      </c>
      <c r="AE25" s="5">
        <v>30.37109375</v>
      </c>
      <c r="AF25" s="5">
        <v>199.90234375</v>
      </c>
      <c r="AG25" s="9">
        <v>6.1826535666789084E-3</v>
      </c>
    </row>
    <row r="26" spans="2:33" ht="12.75" customHeight="1" x14ac:dyDescent="0.2">
      <c r="B26" s="1" t="s">
        <v>82</v>
      </c>
      <c r="C26" s="2" t="s">
        <v>396</v>
      </c>
      <c r="D26" s="2">
        <v>5.5755787616362795E-4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3.90625E-2</v>
      </c>
      <c r="K26" s="4">
        <v>30.37109375</v>
      </c>
      <c r="L26" s="12" t="s">
        <v>35</v>
      </c>
      <c r="M26" s="7">
        <f t="shared" si="1"/>
        <v>0.05</v>
      </c>
      <c r="N26" s="7">
        <f t="shared" si="2"/>
        <v>0.05</v>
      </c>
      <c r="O26" s="7">
        <f t="shared" si="3"/>
        <v>11.43117421875</v>
      </c>
      <c r="P26" s="7">
        <f t="shared" si="4"/>
        <v>0</v>
      </c>
      <c r="Q26" s="7">
        <f t="shared" si="5"/>
        <v>0.05</v>
      </c>
      <c r="R26" s="7">
        <f t="shared" si="6"/>
        <v>4.3134109375000005</v>
      </c>
      <c r="S26" s="7">
        <f t="shared" si="7"/>
        <v>-3.0025924357162323E-2</v>
      </c>
      <c r="T26" s="7">
        <f t="shared" si="8"/>
        <v>8.0025924357162326E-2</v>
      </c>
      <c r="U26" s="8">
        <f t="shared" si="9"/>
        <v>1.6005184871432465</v>
      </c>
      <c r="V26" s="8">
        <f t="shared" si="10"/>
        <v>1.6005184871432465</v>
      </c>
      <c r="W26" s="9">
        <f t="shared" si="11"/>
        <v>-2.6652276681058478</v>
      </c>
      <c r="X26" s="10">
        <f t="shared" si="12"/>
        <v>0</v>
      </c>
      <c r="Y26" s="10">
        <f t="shared" si="13"/>
        <v>2.6652276681058478</v>
      </c>
      <c r="Z26" s="10">
        <f t="shared" si="14"/>
        <v>-2.6703441356547599</v>
      </c>
      <c r="AA26" s="9" t="str">
        <f t="shared" si="15"/>
        <v/>
      </c>
      <c r="AB26" s="9">
        <f t="shared" si="16"/>
        <v>0.59176144729747848</v>
      </c>
      <c r="AC26" s="9">
        <f t="shared" si="17"/>
        <v>-0.22785333213138179</v>
      </c>
      <c r="AD26" s="7">
        <f t="shared" si="18"/>
        <v>3.2926045016077168E-2</v>
      </c>
      <c r="AE26" s="5">
        <v>30.2734375</v>
      </c>
      <c r="AF26" s="5">
        <v>199.90234375</v>
      </c>
      <c r="AG26" s="9">
        <v>6.1826535666789084E-3</v>
      </c>
    </row>
    <row r="27" spans="2:33" ht="12.75" customHeight="1" x14ac:dyDescent="0.2">
      <c r="B27" s="1" t="s">
        <v>84</v>
      </c>
      <c r="C27" s="2" t="s">
        <v>397</v>
      </c>
      <c r="D27" s="2">
        <v>5.8138889289693907E-4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3.90625E-2</v>
      </c>
      <c r="K27" s="4">
        <v>30.37109375</v>
      </c>
      <c r="L27" s="12" t="s">
        <v>35</v>
      </c>
      <c r="M27" s="7">
        <f t="shared" si="1"/>
        <v>0.05</v>
      </c>
      <c r="N27" s="7">
        <f t="shared" si="2"/>
        <v>0.05</v>
      </c>
      <c r="O27" s="7">
        <f t="shared" si="3"/>
        <v>11.43117421875</v>
      </c>
      <c r="P27" s="7">
        <f t="shared" si="4"/>
        <v>0</v>
      </c>
      <c r="Q27" s="7">
        <f t="shared" si="5"/>
        <v>0.05</v>
      </c>
      <c r="R27" s="7">
        <f t="shared" si="6"/>
        <v>4.3134109375000005</v>
      </c>
      <c r="S27" s="7">
        <f t="shared" si="7"/>
        <v>-3.0025924357162323E-2</v>
      </c>
      <c r="T27" s="7">
        <f t="shared" si="8"/>
        <v>8.0025924357162326E-2</v>
      </c>
      <c r="U27" s="8">
        <f t="shared" si="9"/>
        <v>1.6005184871432465</v>
      </c>
      <c r="V27" s="8">
        <f t="shared" si="10"/>
        <v>1.6005184871432465</v>
      </c>
      <c r="W27" s="9">
        <f t="shared" si="11"/>
        <v>-2.6652276681058478</v>
      </c>
      <c r="X27" s="10">
        <f t="shared" si="12"/>
        <v>0</v>
      </c>
      <c r="Y27" s="10">
        <f t="shared" si="13"/>
        <v>2.6652276681058478</v>
      </c>
      <c r="Z27" s="10">
        <f t="shared" si="14"/>
        <v>-2.6703441356547599</v>
      </c>
      <c r="AA27" s="9" t="str">
        <f t="shared" si="15"/>
        <v/>
      </c>
      <c r="AB27" s="9">
        <f t="shared" si="16"/>
        <v>0.59176144729747848</v>
      </c>
      <c r="AC27" s="9">
        <f t="shared" si="17"/>
        <v>-0.22785333213138179</v>
      </c>
      <c r="AD27" s="7">
        <f t="shared" si="18"/>
        <v>3.2926045016077168E-2</v>
      </c>
      <c r="AE27" s="5">
        <v>30.2734375</v>
      </c>
      <c r="AF27" s="5">
        <v>199.90234375</v>
      </c>
      <c r="AG27" s="9">
        <v>6.1826535666789084E-3</v>
      </c>
    </row>
    <row r="28" spans="2:33" ht="12.75" customHeight="1" x14ac:dyDescent="0.2">
      <c r="B28" s="1" t="s">
        <v>86</v>
      </c>
      <c r="C28" s="2" t="s">
        <v>398</v>
      </c>
      <c r="D28" s="2">
        <v>6.0504629800561816E-4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3.90625E-2</v>
      </c>
      <c r="K28" s="4">
        <v>30.37109375</v>
      </c>
      <c r="L28" s="12" t="s">
        <v>35</v>
      </c>
      <c r="M28" s="7">
        <f t="shared" si="1"/>
        <v>0.05</v>
      </c>
      <c r="N28" s="7">
        <f t="shared" si="2"/>
        <v>0.05</v>
      </c>
      <c r="O28" s="7">
        <f t="shared" si="3"/>
        <v>11.43117421875</v>
      </c>
      <c r="P28" s="7">
        <f t="shared" si="4"/>
        <v>0</v>
      </c>
      <c r="Q28" s="7">
        <f t="shared" si="5"/>
        <v>0.05</v>
      </c>
      <c r="R28" s="7">
        <f t="shared" si="6"/>
        <v>4.3134109375000005</v>
      </c>
      <c r="S28" s="7">
        <f t="shared" si="7"/>
        <v>-3.0025924357162323E-2</v>
      </c>
      <c r="T28" s="7">
        <f t="shared" si="8"/>
        <v>8.0025924357162326E-2</v>
      </c>
      <c r="U28" s="8">
        <f t="shared" si="9"/>
        <v>1.6005184871432465</v>
      </c>
      <c r="V28" s="8">
        <f t="shared" si="10"/>
        <v>1.6005184871432465</v>
      </c>
      <c r="W28" s="9">
        <f t="shared" si="11"/>
        <v>-2.6652276681058478</v>
      </c>
      <c r="X28" s="10">
        <f t="shared" si="12"/>
        <v>0</v>
      </c>
      <c r="Y28" s="10">
        <f t="shared" si="13"/>
        <v>2.6652276681058478</v>
      </c>
      <c r="Z28" s="10">
        <f t="shared" si="14"/>
        <v>-2.6703441356547599</v>
      </c>
      <c r="AA28" s="9" t="str">
        <f t="shared" si="15"/>
        <v/>
      </c>
      <c r="AB28" s="9">
        <f t="shared" si="16"/>
        <v>0.59176144729747848</v>
      </c>
      <c r="AC28" s="9">
        <f t="shared" si="17"/>
        <v>-0.22785333213138179</v>
      </c>
      <c r="AD28" s="7">
        <f t="shared" si="18"/>
        <v>3.2926045016077168E-2</v>
      </c>
      <c r="AE28" s="5">
        <v>30.2734375</v>
      </c>
      <c r="AF28" s="5">
        <v>199.90234375</v>
      </c>
      <c r="AG28" s="9">
        <v>6.1826535666789084E-3</v>
      </c>
    </row>
    <row r="29" spans="2:33" ht="12.75" customHeight="1" x14ac:dyDescent="0.2">
      <c r="B29" s="1" t="s">
        <v>88</v>
      </c>
      <c r="C29" s="2" t="s">
        <v>399</v>
      </c>
      <c r="D29" s="2">
        <v>6.2887732201488689E-4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3.90625E-2</v>
      </c>
      <c r="K29" s="4">
        <v>30.46875</v>
      </c>
      <c r="L29" s="12" t="s">
        <v>35</v>
      </c>
      <c r="M29" s="7">
        <f t="shared" si="1"/>
        <v>0.05</v>
      </c>
      <c r="N29" s="7">
        <f t="shared" si="2"/>
        <v>0.05</v>
      </c>
      <c r="O29" s="7">
        <f t="shared" si="3"/>
        <v>11.448693750000002</v>
      </c>
      <c r="P29" s="7">
        <f t="shared" si="4"/>
        <v>0</v>
      </c>
      <c r="Q29" s="7">
        <f t="shared" si="5"/>
        <v>0.05</v>
      </c>
      <c r="R29" s="7">
        <f t="shared" si="6"/>
        <v>4.3218875000000008</v>
      </c>
      <c r="S29" s="7">
        <f t="shared" si="7"/>
        <v>-3.0047295027839441E-2</v>
      </c>
      <c r="T29" s="7">
        <f t="shared" si="8"/>
        <v>8.0047295027839444E-2</v>
      </c>
      <c r="U29" s="8">
        <f t="shared" si="9"/>
        <v>1.6009459005567888</v>
      </c>
      <c r="V29" s="8">
        <f t="shared" si="10"/>
        <v>1.6009459005567888</v>
      </c>
      <c r="W29" s="9">
        <f t="shared" si="11"/>
        <v>-2.6640433008586619</v>
      </c>
      <c r="X29" s="10">
        <f t="shared" si="12"/>
        <v>0</v>
      </c>
      <c r="Y29" s="10">
        <f t="shared" si="13"/>
        <v>2.6640433008586619</v>
      </c>
      <c r="Z29" s="10">
        <f t="shared" si="14"/>
        <v>-2.6703441356547599</v>
      </c>
      <c r="AA29" s="9" t="str">
        <f t="shared" si="15"/>
        <v/>
      </c>
      <c r="AB29" s="9">
        <f t="shared" si="16"/>
        <v>0.59107778773216713</v>
      </c>
      <c r="AC29" s="9">
        <f t="shared" si="17"/>
        <v>-0.22835536081116231</v>
      </c>
      <c r="AD29" s="7">
        <f t="shared" si="18"/>
        <v>3.282051282051282E-2</v>
      </c>
      <c r="AE29" s="5">
        <v>30.2734375</v>
      </c>
      <c r="AF29" s="5">
        <v>199.90234375</v>
      </c>
      <c r="AG29" s="9">
        <v>6.1826535666789084E-3</v>
      </c>
    </row>
    <row r="30" spans="2:33" ht="12.75" customHeight="1" x14ac:dyDescent="0.2">
      <c r="B30" s="1" t="s">
        <v>90</v>
      </c>
      <c r="C30" s="2" t="s">
        <v>400</v>
      </c>
      <c r="D30" s="2">
        <v>6.52708338748198E-4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3.90625E-2</v>
      </c>
      <c r="K30" s="4">
        <v>30.46875</v>
      </c>
      <c r="L30" s="12" t="s">
        <v>35</v>
      </c>
      <c r="M30" s="7">
        <f t="shared" si="1"/>
        <v>0.05</v>
      </c>
      <c r="N30" s="7">
        <f t="shared" si="2"/>
        <v>0.05</v>
      </c>
      <c r="O30" s="7">
        <f t="shared" si="3"/>
        <v>11.448693750000002</v>
      </c>
      <c r="P30" s="7">
        <f t="shared" si="4"/>
        <v>0</v>
      </c>
      <c r="Q30" s="7">
        <f t="shared" si="5"/>
        <v>0.05</v>
      </c>
      <c r="R30" s="7">
        <f t="shared" si="6"/>
        <v>4.3218875000000008</v>
      </c>
      <c r="S30" s="7">
        <f t="shared" si="7"/>
        <v>-3.0047295027839441E-2</v>
      </c>
      <c r="T30" s="7">
        <f t="shared" si="8"/>
        <v>8.0047295027839444E-2</v>
      </c>
      <c r="U30" s="8">
        <f t="shared" si="9"/>
        <v>1.6009459005567888</v>
      </c>
      <c r="V30" s="8">
        <f t="shared" si="10"/>
        <v>1.6009459005567888</v>
      </c>
      <c r="W30" s="9">
        <f t="shared" si="11"/>
        <v>-2.6640433008586619</v>
      </c>
      <c r="X30" s="10">
        <f t="shared" si="12"/>
        <v>0</v>
      </c>
      <c r="Y30" s="10">
        <f t="shared" si="13"/>
        <v>2.6640433008586619</v>
      </c>
      <c r="Z30" s="10">
        <f t="shared" si="14"/>
        <v>-2.6703441356547599</v>
      </c>
      <c r="AA30" s="9" t="str">
        <f t="shared" si="15"/>
        <v/>
      </c>
      <c r="AB30" s="9">
        <f t="shared" si="16"/>
        <v>0.59107778773216713</v>
      </c>
      <c r="AC30" s="9">
        <f t="shared" si="17"/>
        <v>-0.22835536081116231</v>
      </c>
      <c r="AD30" s="7">
        <f t="shared" si="18"/>
        <v>3.282051282051282E-2</v>
      </c>
      <c r="AE30" s="5">
        <v>30.2734375</v>
      </c>
      <c r="AF30" s="5">
        <v>199.90234375</v>
      </c>
      <c r="AG30" s="9">
        <v>6.1826535666789084E-3</v>
      </c>
    </row>
    <row r="31" spans="2:33" ht="12.75" customHeight="1" x14ac:dyDescent="0.2">
      <c r="B31" s="1" t="s">
        <v>92</v>
      </c>
      <c r="C31" s="2" t="s">
        <v>401</v>
      </c>
      <c r="D31" s="2">
        <v>6.7636574385687709E-4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3.90625E-2</v>
      </c>
      <c r="K31" s="4">
        <v>30.46875</v>
      </c>
      <c r="L31" s="12" t="s">
        <v>35</v>
      </c>
      <c r="M31" s="7">
        <f t="shared" si="1"/>
        <v>0.05</v>
      </c>
      <c r="N31" s="7">
        <f t="shared" si="2"/>
        <v>0.05</v>
      </c>
      <c r="O31" s="7">
        <f t="shared" si="3"/>
        <v>11.448693750000002</v>
      </c>
      <c r="P31" s="7">
        <f t="shared" si="4"/>
        <v>0</v>
      </c>
      <c r="Q31" s="7">
        <f t="shared" si="5"/>
        <v>0.05</v>
      </c>
      <c r="R31" s="7">
        <f t="shared" si="6"/>
        <v>4.3218875000000008</v>
      </c>
      <c r="S31" s="7">
        <f t="shared" si="7"/>
        <v>-3.0047295027839441E-2</v>
      </c>
      <c r="T31" s="7">
        <f t="shared" si="8"/>
        <v>8.0047295027839444E-2</v>
      </c>
      <c r="U31" s="8">
        <f t="shared" si="9"/>
        <v>1.6009459005567888</v>
      </c>
      <c r="V31" s="8">
        <f t="shared" si="10"/>
        <v>1.6009459005567888</v>
      </c>
      <c r="W31" s="9">
        <f t="shared" si="11"/>
        <v>-2.6640433008586619</v>
      </c>
      <c r="X31" s="10">
        <f t="shared" si="12"/>
        <v>0</v>
      </c>
      <c r="Y31" s="10">
        <f t="shared" si="13"/>
        <v>2.6640433008586619</v>
      </c>
      <c r="Z31" s="10">
        <f t="shared" si="14"/>
        <v>-2.6703441356547599</v>
      </c>
      <c r="AA31" s="9" t="str">
        <f t="shared" si="15"/>
        <v/>
      </c>
      <c r="AB31" s="9">
        <f t="shared" si="16"/>
        <v>0.59107778773216713</v>
      </c>
      <c r="AC31" s="9">
        <f t="shared" si="17"/>
        <v>-0.22835536081116231</v>
      </c>
      <c r="AD31" s="7">
        <f t="shared" si="18"/>
        <v>3.282051282051282E-2</v>
      </c>
      <c r="AE31" s="5">
        <v>30.2734375</v>
      </c>
      <c r="AF31" s="5">
        <v>199.90234375</v>
      </c>
      <c r="AG31" s="9">
        <v>6.1826535666789084E-3</v>
      </c>
    </row>
    <row r="32" spans="2:33" ht="12.75" customHeight="1" x14ac:dyDescent="0.2">
      <c r="B32" s="1" t="s">
        <v>94</v>
      </c>
      <c r="C32" s="2" t="s">
        <v>402</v>
      </c>
      <c r="D32" s="2">
        <v>7.0019676059018821E-4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3.90625E-2</v>
      </c>
      <c r="K32" s="4">
        <v>30.46875</v>
      </c>
      <c r="L32" s="12" t="s">
        <v>35</v>
      </c>
      <c r="M32" s="7">
        <f t="shared" si="1"/>
        <v>0.05</v>
      </c>
      <c r="N32" s="7">
        <f t="shared" si="2"/>
        <v>0.05</v>
      </c>
      <c r="O32" s="7">
        <f t="shared" si="3"/>
        <v>11.448693750000002</v>
      </c>
      <c r="P32" s="7">
        <f t="shared" si="4"/>
        <v>0</v>
      </c>
      <c r="Q32" s="7">
        <f t="shared" si="5"/>
        <v>0.05</v>
      </c>
      <c r="R32" s="7">
        <f t="shared" si="6"/>
        <v>4.3218875000000008</v>
      </c>
      <c r="S32" s="7">
        <f t="shared" si="7"/>
        <v>-3.0047295027839441E-2</v>
      </c>
      <c r="T32" s="7">
        <f t="shared" si="8"/>
        <v>8.0047295027839444E-2</v>
      </c>
      <c r="U32" s="8">
        <f t="shared" si="9"/>
        <v>1.6009459005567888</v>
      </c>
      <c r="V32" s="8">
        <f t="shared" si="10"/>
        <v>1.6009459005567888</v>
      </c>
      <c r="W32" s="9">
        <f t="shared" si="11"/>
        <v>-2.6640433008586619</v>
      </c>
      <c r="X32" s="10">
        <f t="shared" si="12"/>
        <v>0</v>
      </c>
      <c r="Y32" s="10">
        <f t="shared" si="13"/>
        <v>2.6640433008586619</v>
      </c>
      <c r="Z32" s="10">
        <f t="shared" si="14"/>
        <v>-2.6703441356547599</v>
      </c>
      <c r="AA32" s="9" t="str">
        <f t="shared" si="15"/>
        <v/>
      </c>
      <c r="AB32" s="9">
        <f t="shared" si="16"/>
        <v>0.59107778773216713</v>
      </c>
      <c r="AC32" s="9">
        <f t="shared" si="17"/>
        <v>-0.22835536081116231</v>
      </c>
      <c r="AD32" s="7">
        <f t="shared" si="18"/>
        <v>3.282051282051282E-2</v>
      </c>
      <c r="AE32" s="5">
        <v>30.2734375</v>
      </c>
      <c r="AF32" s="5">
        <v>199.90234375</v>
      </c>
      <c r="AG32" s="9">
        <v>4.1856724404907633E-3</v>
      </c>
    </row>
    <row r="33" spans="2:33" ht="12.75" customHeight="1" x14ac:dyDescent="0.2">
      <c r="B33" s="1" t="s">
        <v>96</v>
      </c>
      <c r="C33" s="2" t="s">
        <v>403</v>
      </c>
      <c r="D33" s="2">
        <v>7.180671309470199E-4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3.90625E-2</v>
      </c>
      <c r="K33" s="4">
        <v>30.46875</v>
      </c>
      <c r="L33" s="12" t="s">
        <v>35</v>
      </c>
      <c r="M33" s="7">
        <f t="shared" si="1"/>
        <v>0.05</v>
      </c>
      <c r="N33" s="7">
        <f t="shared" si="2"/>
        <v>0.05</v>
      </c>
      <c r="O33" s="7">
        <f t="shared" si="3"/>
        <v>11.448693750000002</v>
      </c>
      <c r="P33" s="7">
        <f t="shared" si="4"/>
        <v>0</v>
      </c>
      <c r="Q33" s="7">
        <f t="shared" si="5"/>
        <v>0.05</v>
      </c>
      <c r="R33" s="7">
        <f t="shared" si="6"/>
        <v>4.3218875000000008</v>
      </c>
      <c r="S33" s="7">
        <f t="shared" si="7"/>
        <v>-3.0047295027839441E-2</v>
      </c>
      <c r="T33" s="7">
        <f t="shared" si="8"/>
        <v>8.0047295027839444E-2</v>
      </c>
      <c r="U33" s="8">
        <f t="shared" si="9"/>
        <v>1.6009459005567888</v>
      </c>
      <c r="V33" s="8">
        <f t="shared" si="10"/>
        <v>1.6009459005567888</v>
      </c>
      <c r="W33" s="9">
        <f t="shared" si="11"/>
        <v>-2.6640433008586619</v>
      </c>
      <c r="X33" s="10">
        <f t="shared" si="12"/>
        <v>0</v>
      </c>
      <c r="Y33" s="10">
        <f t="shared" si="13"/>
        <v>2.6640433008586619</v>
      </c>
      <c r="Z33" s="10">
        <f t="shared" si="14"/>
        <v>-2.6703441356547599</v>
      </c>
      <c r="AA33" s="9" t="str">
        <f t="shared" si="15"/>
        <v/>
      </c>
      <c r="AB33" s="9">
        <f t="shared" si="16"/>
        <v>0.59107778773216713</v>
      </c>
      <c r="AC33" s="9">
        <f t="shared" si="17"/>
        <v>-0.22835536081116231</v>
      </c>
      <c r="AD33" s="7">
        <f t="shared" si="18"/>
        <v>3.282051282051282E-2</v>
      </c>
      <c r="AE33" s="5">
        <v>30.2734375</v>
      </c>
      <c r="AF33" s="5">
        <v>199.90234375</v>
      </c>
      <c r="AG33" s="9">
        <v>4.1856724404907633E-3</v>
      </c>
    </row>
    <row r="34" spans="2:33" ht="12.75" customHeight="1" x14ac:dyDescent="0.2">
      <c r="B34" s="1" t="s">
        <v>98</v>
      </c>
      <c r="C34" s="2" t="s">
        <v>404</v>
      </c>
      <c r="D34" s="2">
        <v>7.4189815495628864E-4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19">IF(ISNUMBER(G34),IF(G34+H34=0,0,0.4*60*1000/(G34+H34)),"")</f>
        <v>150</v>
      </c>
      <c r="J34" s="6">
        <v>3.90625E-2</v>
      </c>
      <c r="K34" s="4">
        <v>30.46875</v>
      </c>
      <c r="L34" s="12" t="s">
        <v>35</v>
      </c>
      <c r="M34" s="7">
        <f t="shared" ref="M34:M65" si="20">IF(ISNUMBER(G34),IF(G34+H34=0,0,(G34/(G34+H34))*E34),"")</f>
        <v>0.05</v>
      </c>
      <c r="N34" s="7">
        <f t="shared" ref="N34:N65" si="21">IF(ISNUMBER(H34),IF(G34+H34=0,0,(H34/(G34+H34))*E34),"")</f>
        <v>0.05</v>
      </c>
      <c r="O34" s="7">
        <f t="shared" ref="O34:O65" si="22">IF(ISNUMBER(M34),0.195*(1+0.0184*(K34-21))*M34*1000,"")</f>
        <v>11.448693750000002</v>
      </c>
      <c r="P34" s="7">
        <f t="shared" ref="P34:P65" si="23">IF(ISNUMBER(M34),IF(M34&gt;N34,M34-N34,0),"")</f>
        <v>0</v>
      </c>
      <c r="Q34" s="7">
        <f t="shared" ref="Q34:Q65" si="24">IF(ISNUMBER(M34),IF(M34&gt;N34,N34,M34),"")</f>
        <v>0.05</v>
      </c>
      <c r="R34" s="7">
        <f t="shared" ref="R34:R65" si="25">IF(ISNUMBER(M34),((0.195*(1+(0.0184*(K34-21)))*P34)+(0.07*(1+(0.0248*(K34-21)))*Q34))*1000,"")</f>
        <v>4.3218875000000008</v>
      </c>
      <c r="S34" s="7">
        <f t="shared" ref="S34:S65" si="26">IF(ISNUMBER(M34),IF(O34-R34=0,0,((P34-M34)*(O34-J34)/(O34-R34))+M34),"")</f>
        <v>-3.0047295027839441E-2</v>
      </c>
      <c r="T34" s="7">
        <f t="shared" ref="T34:T65" si="27">IF(ISNUMBER(R34),IF(O34-R34=0,0,Q34*(O34-J34)/(O34-R34)),"")</f>
        <v>8.0047295027839444E-2</v>
      </c>
      <c r="U34" s="8">
        <f t="shared" ref="U34:U65" si="28">IF(ISNUMBER(M34),IF(M34=0,0,((M34-S34)/M34)),"")</f>
        <v>1.6009459005567888</v>
      </c>
      <c r="V34" s="8">
        <f t="shared" ref="V34:V65" si="29">IF(ISNUMBER(Q34),IF(Q34=0,0,T34/Q34),"")</f>
        <v>1.6009459005567888</v>
      </c>
      <c r="W34" s="9">
        <f t="shared" ref="W34:W65" si="30">IF(ISNUMBER(U34),IF(U34=1,0,(U34/(1-U34))),"")</f>
        <v>-2.6640433008586619</v>
      </c>
      <c r="X34" s="10">
        <f t="shared" ref="X34:X65" si="31">IF(ROW(A34)=11,AVERAGE($X$2:$X$10),IF(ISNUMBER(I35),IF(I35-I34=0,0,(W35-W34)/(I35-I34)),""))</f>
        <v>0</v>
      </c>
      <c r="Y34" s="10">
        <f t="shared" ref="Y34:Y65" si="32">IF(ROW(A34)=11,IF(ISNUMBER(I$2),AVERAGE($Y$2:$Y$10),""),IF(ISNUMBER(I34),$X$11*I34-W34,""))</f>
        <v>2.6640433008586619</v>
      </c>
      <c r="Z34" s="10">
        <f t="shared" ref="Z34:Z65" si="33">IF(ISNUMBER(I34),$X$11*I34-$Y$11,"")</f>
        <v>-2.6703441356547599</v>
      </c>
      <c r="AA34" s="9" t="str">
        <f t="shared" ref="AA34:AA65" si="34">IF(AND(ISNUMBER(Z36),ROW(A34)=2),IF(M34=0,0,X$11/M34),"")</f>
        <v/>
      </c>
      <c r="AB34" s="9">
        <f t="shared" ref="AB34:AB65" si="35">IF(ISNUMBER(G34),IF(S34=0,0,((G34+H34)*(M34-S34))/(60000*0.4*(S34^2))),"")</f>
        <v>0.59107778773216713</v>
      </c>
      <c r="AC34" s="9">
        <f t="shared" ref="AC34:AC65" si="36">IF(ISNUMBER(AB34),IF(AB34&lt;=0,0,LOG(AB34)),"")</f>
        <v>-0.22835536081116231</v>
      </c>
      <c r="AD34" s="7">
        <f t="shared" ref="AD34:AD65" si="37">IF(ISNUMBER(K34),IF(K34=0,0,1/K34),"")</f>
        <v>3.282051282051282E-2</v>
      </c>
      <c r="AE34" s="5">
        <v>30.2734375</v>
      </c>
      <c r="AF34" s="5">
        <v>199.90234375</v>
      </c>
      <c r="AG34" s="9">
        <v>6.1826535666789084E-3</v>
      </c>
    </row>
    <row r="35" spans="2:33" ht="12.75" customHeight="1" x14ac:dyDescent="0.2">
      <c r="B35" s="1" t="s">
        <v>100</v>
      </c>
      <c r="C35" s="2" t="s">
        <v>405</v>
      </c>
      <c r="D35" s="2">
        <v>7.6574074773816392E-4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19"/>
        <v>150</v>
      </c>
      <c r="J35" s="6">
        <v>4.8828125E-2</v>
      </c>
      <c r="K35" s="4">
        <v>30.37109375</v>
      </c>
      <c r="L35" s="12" t="s">
        <v>35</v>
      </c>
      <c r="M35" s="7">
        <f t="shared" si="20"/>
        <v>0.05</v>
      </c>
      <c r="N35" s="7">
        <f t="shared" si="21"/>
        <v>0.05</v>
      </c>
      <c r="O35" s="7">
        <f t="shared" si="22"/>
        <v>11.43117421875</v>
      </c>
      <c r="P35" s="7">
        <f t="shared" si="23"/>
        <v>0</v>
      </c>
      <c r="Q35" s="7">
        <f t="shared" si="24"/>
        <v>0.05</v>
      </c>
      <c r="R35" s="7">
        <f t="shared" si="25"/>
        <v>4.3134109375000005</v>
      </c>
      <c r="S35" s="7">
        <f t="shared" si="26"/>
        <v>-2.9957323979388273E-2</v>
      </c>
      <c r="T35" s="7">
        <f t="shared" si="27"/>
        <v>7.9957323979388276E-2</v>
      </c>
      <c r="U35" s="8">
        <f t="shared" si="28"/>
        <v>1.5991464795877655</v>
      </c>
      <c r="V35" s="8">
        <f t="shared" si="29"/>
        <v>1.5991464795877655</v>
      </c>
      <c r="W35" s="9">
        <f t="shared" si="30"/>
        <v>-2.6690409341769583</v>
      </c>
      <c r="X35" s="10">
        <f t="shared" si="31"/>
        <v>0</v>
      </c>
      <c r="Y35" s="10">
        <f t="shared" si="32"/>
        <v>2.6690409341769583</v>
      </c>
      <c r="Z35" s="10">
        <f t="shared" si="33"/>
        <v>-2.6703441356547599</v>
      </c>
      <c r="AA35" s="9" t="str">
        <f t="shared" si="34"/>
        <v/>
      </c>
      <c r="AB35" s="9">
        <f t="shared" si="35"/>
        <v>0.59396514321803373</v>
      </c>
      <c r="AC35" s="9">
        <f t="shared" si="36"/>
        <v>-0.22623904079699719</v>
      </c>
      <c r="AD35" s="7">
        <f t="shared" si="37"/>
        <v>3.2926045016077168E-2</v>
      </c>
      <c r="AE35" s="5">
        <v>30.2734375</v>
      </c>
      <c r="AF35" s="5">
        <v>199.90234375</v>
      </c>
      <c r="AG35" s="9">
        <v>6.1826535666789084E-3</v>
      </c>
    </row>
    <row r="36" spans="2:33" ht="12.75" customHeight="1" x14ac:dyDescent="0.2">
      <c r="B36" s="1" t="s">
        <v>102</v>
      </c>
      <c r="C36" s="2" t="s">
        <v>406</v>
      </c>
      <c r="D36" s="2">
        <v>7.8957176447147503E-4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19"/>
        <v>150</v>
      </c>
      <c r="J36" s="6">
        <v>3.90625E-2</v>
      </c>
      <c r="K36" s="4">
        <v>30.37109375</v>
      </c>
      <c r="L36" s="12" t="s">
        <v>35</v>
      </c>
      <c r="M36" s="7">
        <f t="shared" si="20"/>
        <v>0.05</v>
      </c>
      <c r="N36" s="7">
        <f t="shared" si="21"/>
        <v>0.05</v>
      </c>
      <c r="O36" s="7">
        <f t="shared" si="22"/>
        <v>11.43117421875</v>
      </c>
      <c r="P36" s="7">
        <f t="shared" si="23"/>
        <v>0</v>
      </c>
      <c r="Q36" s="7">
        <f t="shared" si="24"/>
        <v>0.05</v>
      </c>
      <c r="R36" s="7">
        <f t="shared" si="25"/>
        <v>4.3134109375000005</v>
      </c>
      <c r="S36" s="7">
        <f t="shared" si="26"/>
        <v>-3.0025924357162323E-2</v>
      </c>
      <c r="T36" s="7">
        <f t="shared" si="27"/>
        <v>8.0025924357162326E-2</v>
      </c>
      <c r="U36" s="8">
        <f t="shared" si="28"/>
        <v>1.6005184871432465</v>
      </c>
      <c r="V36" s="8">
        <f t="shared" si="29"/>
        <v>1.6005184871432465</v>
      </c>
      <c r="W36" s="9">
        <f t="shared" si="30"/>
        <v>-2.6652276681058478</v>
      </c>
      <c r="X36" s="10">
        <f t="shared" si="31"/>
        <v>0</v>
      </c>
      <c r="Y36" s="10">
        <f t="shared" si="32"/>
        <v>2.6652276681058478</v>
      </c>
      <c r="Z36" s="10">
        <f t="shared" si="33"/>
        <v>-2.6703441356547599</v>
      </c>
      <c r="AA36" s="9" t="str">
        <f t="shared" si="34"/>
        <v/>
      </c>
      <c r="AB36" s="9">
        <f t="shared" si="35"/>
        <v>0.59176144729747848</v>
      </c>
      <c r="AC36" s="9">
        <f t="shared" si="36"/>
        <v>-0.22785333213138179</v>
      </c>
      <c r="AD36" s="7">
        <f t="shared" si="37"/>
        <v>3.2926045016077168E-2</v>
      </c>
      <c r="AE36" s="5">
        <v>30.2734375</v>
      </c>
      <c r="AF36" s="5">
        <v>199.90234375</v>
      </c>
      <c r="AG36" s="9">
        <v>4.1856724404907633E-3</v>
      </c>
    </row>
    <row r="37" spans="2:33" ht="12.75" customHeight="1" x14ac:dyDescent="0.2">
      <c r="B37" s="1" t="s">
        <v>104</v>
      </c>
      <c r="C37" s="2" t="s">
        <v>407</v>
      </c>
      <c r="D37" s="2">
        <v>8.1340278120478615E-4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19"/>
        <v>150</v>
      </c>
      <c r="J37" s="6">
        <v>3.90625E-2</v>
      </c>
      <c r="K37" s="4">
        <v>30.37109375</v>
      </c>
      <c r="L37" s="12" t="s">
        <v>35</v>
      </c>
      <c r="M37" s="7">
        <f t="shared" si="20"/>
        <v>0.05</v>
      </c>
      <c r="N37" s="7">
        <f t="shared" si="21"/>
        <v>0.05</v>
      </c>
      <c r="O37" s="7">
        <f t="shared" si="22"/>
        <v>11.43117421875</v>
      </c>
      <c r="P37" s="7">
        <f t="shared" si="23"/>
        <v>0</v>
      </c>
      <c r="Q37" s="7">
        <f t="shared" si="24"/>
        <v>0.05</v>
      </c>
      <c r="R37" s="7">
        <f t="shared" si="25"/>
        <v>4.3134109375000005</v>
      </c>
      <c r="S37" s="7">
        <f t="shared" si="26"/>
        <v>-3.0025924357162323E-2</v>
      </c>
      <c r="T37" s="7">
        <f t="shared" si="27"/>
        <v>8.0025924357162326E-2</v>
      </c>
      <c r="U37" s="8">
        <f t="shared" si="28"/>
        <v>1.6005184871432465</v>
      </c>
      <c r="V37" s="8">
        <f t="shared" si="29"/>
        <v>1.6005184871432465</v>
      </c>
      <c r="W37" s="9">
        <f t="shared" si="30"/>
        <v>-2.6652276681058478</v>
      </c>
      <c r="X37" s="10">
        <f t="shared" si="31"/>
        <v>0</v>
      </c>
      <c r="Y37" s="10">
        <f t="shared" si="32"/>
        <v>2.6652276681058478</v>
      </c>
      <c r="Z37" s="10">
        <f t="shared" si="33"/>
        <v>-2.6703441356547599</v>
      </c>
      <c r="AA37" s="9" t="str">
        <f t="shared" si="34"/>
        <v/>
      </c>
      <c r="AB37" s="9">
        <f t="shared" si="35"/>
        <v>0.59176144729747848</v>
      </c>
      <c r="AC37" s="9">
        <f t="shared" si="36"/>
        <v>-0.22785333213138179</v>
      </c>
      <c r="AD37" s="7">
        <f t="shared" si="37"/>
        <v>3.2926045016077168E-2</v>
      </c>
      <c r="AE37" s="5">
        <v>30.2734375</v>
      </c>
      <c r="AF37" s="5">
        <v>199.90234375</v>
      </c>
      <c r="AG37" s="9">
        <v>6.1826535666789084E-3</v>
      </c>
    </row>
    <row r="38" spans="2:33" ht="12.75" customHeight="1" x14ac:dyDescent="0.2">
      <c r="B38" s="1" t="s">
        <v>106</v>
      </c>
      <c r="C38" s="2" t="s">
        <v>408</v>
      </c>
      <c r="D38" s="2">
        <v>8.3723379793809727E-4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19"/>
        <v>150</v>
      </c>
      <c r="J38" s="6">
        <v>3.90625E-2</v>
      </c>
      <c r="K38" s="4">
        <v>30.37109375</v>
      </c>
      <c r="L38" s="12" t="s">
        <v>35</v>
      </c>
      <c r="M38" s="7">
        <f t="shared" si="20"/>
        <v>0.05</v>
      </c>
      <c r="N38" s="7">
        <f t="shared" si="21"/>
        <v>0.05</v>
      </c>
      <c r="O38" s="7">
        <f t="shared" si="22"/>
        <v>11.43117421875</v>
      </c>
      <c r="P38" s="7">
        <f t="shared" si="23"/>
        <v>0</v>
      </c>
      <c r="Q38" s="7">
        <f t="shared" si="24"/>
        <v>0.05</v>
      </c>
      <c r="R38" s="7">
        <f t="shared" si="25"/>
        <v>4.3134109375000005</v>
      </c>
      <c r="S38" s="7">
        <f t="shared" si="26"/>
        <v>-3.0025924357162323E-2</v>
      </c>
      <c r="T38" s="7">
        <f t="shared" si="27"/>
        <v>8.0025924357162326E-2</v>
      </c>
      <c r="U38" s="8">
        <f t="shared" si="28"/>
        <v>1.6005184871432465</v>
      </c>
      <c r="V38" s="8">
        <f t="shared" si="29"/>
        <v>1.6005184871432465</v>
      </c>
      <c r="W38" s="9">
        <f t="shared" si="30"/>
        <v>-2.6652276681058478</v>
      </c>
      <c r="X38" s="10">
        <f t="shared" si="31"/>
        <v>0</v>
      </c>
      <c r="Y38" s="10">
        <f t="shared" si="32"/>
        <v>2.6652276681058478</v>
      </c>
      <c r="Z38" s="10">
        <f t="shared" si="33"/>
        <v>-2.6703441356547599</v>
      </c>
      <c r="AA38" s="9" t="str">
        <f t="shared" si="34"/>
        <v/>
      </c>
      <c r="AB38" s="9">
        <f t="shared" si="35"/>
        <v>0.59176144729747848</v>
      </c>
      <c r="AC38" s="9">
        <f t="shared" si="36"/>
        <v>-0.22785333213138179</v>
      </c>
      <c r="AD38" s="7">
        <f t="shared" si="37"/>
        <v>3.2926045016077168E-2</v>
      </c>
      <c r="AE38" s="5">
        <v>30.2734375</v>
      </c>
      <c r="AF38" s="5">
        <v>199.90234375</v>
      </c>
      <c r="AG38" s="9">
        <v>4.1856724404907633E-3</v>
      </c>
    </row>
    <row r="39" spans="2:33" ht="12.75" customHeight="1" x14ac:dyDescent="0.2">
      <c r="B39" s="1" t="s">
        <v>108</v>
      </c>
      <c r="C39" s="2" t="s">
        <v>409</v>
      </c>
      <c r="D39" s="2">
        <v>8.61064821947366E-4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19"/>
        <v>150</v>
      </c>
      <c r="J39" s="6">
        <v>3.90625E-2</v>
      </c>
      <c r="K39" s="4">
        <v>30.46875</v>
      </c>
      <c r="L39" s="12" t="s">
        <v>35</v>
      </c>
      <c r="M39" s="7">
        <f t="shared" si="20"/>
        <v>0.05</v>
      </c>
      <c r="N39" s="7">
        <f t="shared" si="21"/>
        <v>0.05</v>
      </c>
      <c r="O39" s="7">
        <f t="shared" si="22"/>
        <v>11.448693750000002</v>
      </c>
      <c r="P39" s="7">
        <f t="shared" si="23"/>
        <v>0</v>
      </c>
      <c r="Q39" s="7">
        <f t="shared" si="24"/>
        <v>0.05</v>
      </c>
      <c r="R39" s="7">
        <f t="shared" si="25"/>
        <v>4.3218875000000008</v>
      </c>
      <c r="S39" s="7">
        <f t="shared" si="26"/>
        <v>-3.0047295027839441E-2</v>
      </c>
      <c r="T39" s="7">
        <f t="shared" si="27"/>
        <v>8.0047295027839444E-2</v>
      </c>
      <c r="U39" s="8">
        <f t="shared" si="28"/>
        <v>1.6009459005567888</v>
      </c>
      <c r="V39" s="8">
        <f t="shared" si="29"/>
        <v>1.6009459005567888</v>
      </c>
      <c r="W39" s="9">
        <f t="shared" si="30"/>
        <v>-2.6640433008586619</v>
      </c>
      <c r="X39" s="10">
        <f t="shared" si="31"/>
        <v>0</v>
      </c>
      <c r="Y39" s="10">
        <f t="shared" si="32"/>
        <v>2.6640433008586619</v>
      </c>
      <c r="Z39" s="10">
        <f t="shared" si="33"/>
        <v>-2.6703441356547599</v>
      </c>
      <c r="AA39" s="9" t="str">
        <f t="shared" si="34"/>
        <v/>
      </c>
      <c r="AB39" s="9">
        <f t="shared" si="35"/>
        <v>0.59107778773216713</v>
      </c>
      <c r="AC39" s="9">
        <f t="shared" si="36"/>
        <v>-0.22835536081116231</v>
      </c>
      <c r="AD39" s="7">
        <f t="shared" si="37"/>
        <v>3.282051282051282E-2</v>
      </c>
      <c r="AE39" s="5">
        <v>30.2734375</v>
      </c>
      <c r="AF39" s="5">
        <v>199.90234375</v>
      </c>
      <c r="AG39" s="9">
        <v>4.1856724404907633E-3</v>
      </c>
    </row>
    <row r="40" spans="2:33" ht="12.75" customHeight="1" x14ac:dyDescent="0.2">
      <c r="B40" s="1" t="s">
        <v>110</v>
      </c>
      <c r="C40" s="2" t="s">
        <v>410</v>
      </c>
      <c r="D40" s="2">
        <v>8.8490740745328367E-4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19"/>
        <v>150</v>
      </c>
      <c r="J40" s="6">
        <v>3.90625E-2</v>
      </c>
      <c r="K40" s="4">
        <v>30.37109375</v>
      </c>
      <c r="L40" s="12" t="s">
        <v>35</v>
      </c>
      <c r="M40" s="7">
        <f t="shared" si="20"/>
        <v>0.05</v>
      </c>
      <c r="N40" s="7">
        <f t="shared" si="21"/>
        <v>0.05</v>
      </c>
      <c r="O40" s="7">
        <f t="shared" si="22"/>
        <v>11.43117421875</v>
      </c>
      <c r="P40" s="7">
        <f t="shared" si="23"/>
        <v>0</v>
      </c>
      <c r="Q40" s="7">
        <f t="shared" si="24"/>
        <v>0.05</v>
      </c>
      <c r="R40" s="7">
        <f t="shared" si="25"/>
        <v>4.3134109375000005</v>
      </c>
      <c r="S40" s="7">
        <f t="shared" si="26"/>
        <v>-3.0025924357162323E-2</v>
      </c>
      <c r="T40" s="7">
        <f t="shared" si="27"/>
        <v>8.0025924357162326E-2</v>
      </c>
      <c r="U40" s="8">
        <f t="shared" si="28"/>
        <v>1.6005184871432465</v>
      </c>
      <c r="V40" s="8">
        <f t="shared" si="29"/>
        <v>1.6005184871432465</v>
      </c>
      <c r="W40" s="9">
        <f t="shared" si="30"/>
        <v>-2.6652276681058478</v>
      </c>
      <c r="X40" s="10">
        <f t="shared" si="31"/>
        <v>0</v>
      </c>
      <c r="Y40" s="10">
        <f t="shared" si="32"/>
        <v>2.6652276681058478</v>
      </c>
      <c r="Z40" s="10">
        <f t="shared" si="33"/>
        <v>-2.6703441356547599</v>
      </c>
      <c r="AA40" s="9" t="str">
        <f t="shared" si="34"/>
        <v/>
      </c>
      <c r="AB40" s="9">
        <f t="shared" si="35"/>
        <v>0.59176144729747848</v>
      </c>
      <c r="AC40" s="9">
        <f t="shared" si="36"/>
        <v>-0.22785333213138179</v>
      </c>
      <c r="AD40" s="7">
        <f t="shared" si="37"/>
        <v>3.2926045016077168E-2</v>
      </c>
      <c r="AE40" s="5">
        <v>30.2734375</v>
      </c>
      <c r="AF40" s="5">
        <v>199.90234375</v>
      </c>
      <c r="AG40" s="9">
        <v>4.1856724404907633E-3</v>
      </c>
    </row>
    <row r="41" spans="2:33" ht="12.75" customHeight="1" x14ac:dyDescent="0.2">
      <c r="B41" s="1" t="s">
        <v>112</v>
      </c>
      <c r="C41" s="2" t="s">
        <v>411</v>
      </c>
      <c r="D41" s="2">
        <v>9.0277777781011537E-4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19"/>
        <v>150</v>
      </c>
      <c r="J41" s="6">
        <v>3.90625E-2</v>
      </c>
      <c r="K41" s="4">
        <v>30.37109375</v>
      </c>
      <c r="L41" s="12" t="s">
        <v>35</v>
      </c>
      <c r="M41" s="7">
        <f t="shared" si="20"/>
        <v>0.05</v>
      </c>
      <c r="N41" s="7">
        <f t="shared" si="21"/>
        <v>0.05</v>
      </c>
      <c r="O41" s="7">
        <f t="shared" si="22"/>
        <v>11.43117421875</v>
      </c>
      <c r="P41" s="7">
        <f t="shared" si="23"/>
        <v>0</v>
      </c>
      <c r="Q41" s="7">
        <f t="shared" si="24"/>
        <v>0.05</v>
      </c>
      <c r="R41" s="7">
        <f t="shared" si="25"/>
        <v>4.3134109375000005</v>
      </c>
      <c r="S41" s="7">
        <f t="shared" si="26"/>
        <v>-3.0025924357162323E-2</v>
      </c>
      <c r="T41" s="7">
        <f t="shared" si="27"/>
        <v>8.0025924357162326E-2</v>
      </c>
      <c r="U41" s="8">
        <f t="shared" si="28"/>
        <v>1.6005184871432465</v>
      </c>
      <c r="V41" s="8">
        <f t="shared" si="29"/>
        <v>1.6005184871432465</v>
      </c>
      <c r="W41" s="9">
        <f t="shared" si="30"/>
        <v>-2.6652276681058478</v>
      </c>
      <c r="X41" s="10">
        <f t="shared" si="31"/>
        <v>0</v>
      </c>
      <c r="Y41" s="10">
        <f t="shared" si="32"/>
        <v>2.6652276681058478</v>
      </c>
      <c r="Z41" s="10">
        <f t="shared" si="33"/>
        <v>-2.6703441356547599</v>
      </c>
      <c r="AA41" s="9" t="str">
        <f t="shared" si="34"/>
        <v/>
      </c>
      <c r="AB41" s="9">
        <f t="shared" si="35"/>
        <v>0.59176144729747848</v>
      </c>
      <c r="AC41" s="9">
        <f t="shared" si="36"/>
        <v>-0.22785333213138179</v>
      </c>
      <c r="AD41" s="7">
        <f t="shared" si="37"/>
        <v>3.2926045016077168E-2</v>
      </c>
      <c r="AE41" s="5">
        <v>30.2734375</v>
      </c>
      <c r="AF41" s="5">
        <v>199.90234375</v>
      </c>
      <c r="AG41" s="9">
        <v>4.1856724404907633E-3</v>
      </c>
    </row>
    <row r="42" spans="2:33" ht="12.75" customHeight="1" x14ac:dyDescent="0.2">
      <c r="B42" s="1" t="s">
        <v>114</v>
      </c>
      <c r="C42" s="2" t="s">
        <v>412</v>
      </c>
      <c r="D42" s="2">
        <v>9.2643519019475207E-4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19"/>
        <v>150</v>
      </c>
      <c r="J42" s="6">
        <v>3.90625E-2</v>
      </c>
      <c r="K42" s="4">
        <v>30.37109375</v>
      </c>
      <c r="L42" s="12" t="s">
        <v>35</v>
      </c>
      <c r="M42" s="7">
        <f t="shared" si="20"/>
        <v>0.05</v>
      </c>
      <c r="N42" s="7">
        <f t="shared" si="21"/>
        <v>0.05</v>
      </c>
      <c r="O42" s="7">
        <f t="shared" si="22"/>
        <v>11.43117421875</v>
      </c>
      <c r="P42" s="7">
        <f t="shared" si="23"/>
        <v>0</v>
      </c>
      <c r="Q42" s="7">
        <f t="shared" si="24"/>
        <v>0.05</v>
      </c>
      <c r="R42" s="7">
        <f t="shared" si="25"/>
        <v>4.3134109375000005</v>
      </c>
      <c r="S42" s="7">
        <f t="shared" si="26"/>
        <v>-3.0025924357162323E-2</v>
      </c>
      <c r="T42" s="7">
        <f t="shared" si="27"/>
        <v>8.0025924357162326E-2</v>
      </c>
      <c r="U42" s="8">
        <f t="shared" si="28"/>
        <v>1.6005184871432465</v>
      </c>
      <c r="V42" s="8">
        <f t="shared" si="29"/>
        <v>1.6005184871432465</v>
      </c>
      <c r="W42" s="9">
        <f t="shared" si="30"/>
        <v>-2.6652276681058478</v>
      </c>
      <c r="X42" s="10">
        <f t="shared" si="31"/>
        <v>0</v>
      </c>
      <c r="Y42" s="10">
        <f t="shared" si="32"/>
        <v>2.6652276681058478</v>
      </c>
      <c r="Z42" s="10">
        <f t="shared" si="33"/>
        <v>-2.6703441356547599</v>
      </c>
      <c r="AA42" s="9" t="str">
        <f t="shared" si="34"/>
        <v/>
      </c>
      <c r="AB42" s="9">
        <f t="shared" si="35"/>
        <v>0.59176144729747848</v>
      </c>
      <c r="AC42" s="9">
        <f t="shared" si="36"/>
        <v>-0.22785333213138179</v>
      </c>
      <c r="AD42" s="7">
        <f t="shared" si="37"/>
        <v>3.2926045016077168E-2</v>
      </c>
      <c r="AE42" s="5">
        <v>30.2734375</v>
      </c>
      <c r="AF42" s="5">
        <v>199.90234375</v>
      </c>
      <c r="AG42" s="9">
        <v>4.1856724404907633E-3</v>
      </c>
    </row>
    <row r="43" spans="2:33" ht="12.75" customHeight="1" x14ac:dyDescent="0.2">
      <c r="B43" s="1" t="s">
        <v>116</v>
      </c>
      <c r="C43" s="2" t="s">
        <v>413</v>
      </c>
      <c r="D43" s="2">
        <v>9.5026620692806318E-4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19"/>
        <v>150</v>
      </c>
      <c r="J43" s="6">
        <v>3.90625E-2</v>
      </c>
      <c r="K43" s="4">
        <v>30.37109375</v>
      </c>
      <c r="L43" s="12" t="s">
        <v>35</v>
      </c>
      <c r="M43" s="7">
        <f t="shared" si="20"/>
        <v>0.05</v>
      </c>
      <c r="N43" s="7">
        <f t="shared" si="21"/>
        <v>0.05</v>
      </c>
      <c r="O43" s="7">
        <f t="shared" si="22"/>
        <v>11.43117421875</v>
      </c>
      <c r="P43" s="7">
        <f t="shared" si="23"/>
        <v>0</v>
      </c>
      <c r="Q43" s="7">
        <f t="shared" si="24"/>
        <v>0.05</v>
      </c>
      <c r="R43" s="7">
        <f t="shared" si="25"/>
        <v>4.3134109375000005</v>
      </c>
      <c r="S43" s="7">
        <f t="shared" si="26"/>
        <v>-3.0025924357162323E-2</v>
      </c>
      <c r="T43" s="7">
        <f t="shared" si="27"/>
        <v>8.0025924357162326E-2</v>
      </c>
      <c r="U43" s="8">
        <f t="shared" si="28"/>
        <v>1.6005184871432465</v>
      </c>
      <c r="V43" s="8">
        <f t="shared" si="29"/>
        <v>1.6005184871432465</v>
      </c>
      <c r="W43" s="9">
        <f t="shared" si="30"/>
        <v>-2.6652276681058478</v>
      </c>
      <c r="X43" s="10">
        <f t="shared" si="31"/>
        <v>0</v>
      </c>
      <c r="Y43" s="10">
        <f t="shared" si="32"/>
        <v>2.6652276681058478</v>
      </c>
      <c r="Z43" s="10">
        <f t="shared" si="33"/>
        <v>-2.6703441356547599</v>
      </c>
      <c r="AA43" s="9" t="str">
        <f t="shared" si="34"/>
        <v/>
      </c>
      <c r="AB43" s="9">
        <f t="shared" si="35"/>
        <v>0.59176144729747848</v>
      </c>
      <c r="AC43" s="9">
        <f t="shared" si="36"/>
        <v>-0.22785333213138179</v>
      </c>
      <c r="AD43" s="7">
        <f t="shared" si="37"/>
        <v>3.2926045016077168E-2</v>
      </c>
      <c r="AE43" s="5">
        <v>30.2734375</v>
      </c>
      <c r="AF43" s="5">
        <v>199.90234375</v>
      </c>
      <c r="AG43" s="9">
        <v>4.1856724404907633E-3</v>
      </c>
    </row>
    <row r="44" spans="2:33" ht="12.75" customHeight="1" x14ac:dyDescent="0.2">
      <c r="B44" s="1" t="s">
        <v>118</v>
      </c>
      <c r="C44" s="2" t="s">
        <v>414</v>
      </c>
      <c r="D44" s="2">
        <v>9.7391204326413572E-4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19"/>
        <v>150</v>
      </c>
      <c r="J44" s="6">
        <v>3.90625E-2</v>
      </c>
      <c r="K44" s="4">
        <v>30.37109375</v>
      </c>
      <c r="L44" s="12" t="s">
        <v>35</v>
      </c>
      <c r="M44" s="7">
        <f t="shared" si="20"/>
        <v>0.05</v>
      </c>
      <c r="N44" s="7">
        <f t="shared" si="21"/>
        <v>0.05</v>
      </c>
      <c r="O44" s="7">
        <f t="shared" si="22"/>
        <v>11.43117421875</v>
      </c>
      <c r="P44" s="7">
        <f t="shared" si="23"/>
        <v>0</v>
      </c>
      <c r="Q44" s="7">
        <f t="shared" si="24"/>
        <v>0.05</v>
      </c>
      <c r="R44" s="7">
        <f t="shared" si="25"/>
        <v>4.3134109375000005</v>
      </c>
      <c r="S44" s="7">
        <f t="shared" si="26"/>
        <v>-3.0025924357162323E-2</v>
      </c>
      <c r="T44" s="7">
        <f t="shared" si="27"/>
        <v>8.0025924357162326E-2</v>
      </c>
      <c r="U44" s="8">
        <f t="shared" si="28"/>
        <v>1.6005184871432465</v>
      </c>
      <c r="V44" s="8">
        <f t="shared" si="29"/>
        <v>1.6005184871432465</v>
      </c>
      <c r="W44" s="9">
        <f t="shared" si="30"/>
        <v>-2.6652276681058478</v>
      </c>
      <c r="X44" s="10">
        <f t="shared" si="31"/>
        <v>0</v>
      </c>
      <c r="Y44" s="10">
        <f t="shared" si="32"/>
        <v>2.6652276681058478</v>
      </c>
      <c r="Z44" s="10">
        <f t="shared" si="33"/>
        <v>-2.6703441356547599</v>
      </c>
      <c r="AA44" s="9" t="str">
        <f t="shared" si="34"/>
        <v/>
      </c>
      <c r="AB44" s="9">
        <f t="shared" si="35"/>
        <v>0.59176144729747848</v>
      </c>
      <c r="AC44" s="9">
        <f t="shared" si="36"/>
        <v>-0.22785333213138179</v>
      </c>
      <c r="AD44" s="7">
        <f t="shared" si="37"/>
        <v>3.2926045016077168E-2</v>
      </c>
      <c r="AE44" s="5">
        <v>30.2734375</v>
      </c>
      <c r="AF44" s="5">
        <v>199.90234375</v>
      </c>
      <c r="AG44" s="9">
        <v>4.1856724404907633E-3</v>
      </c>
    </row>
    <row r="45" spans="2:33" ht="12.75" customHeight="1" x14ac:dyDescent="0.2">
      <c r="B45" s="1" t="s">
        <v>120</v>
      </c>
      <c r="C45" s="2" t="s">
        <v>415</v>
      </c>
      <c r="D45" s="2">
        <v>9.97754636046011E-4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19"/>
        <v>150</v>
      </c>
      <c r="J45" s="6">
        <v>3.90625E-2</v>
      </c>
      <c r="K45" s="4">
        <v>30.37109375</v>
      </c>
      <c r="L45" s="12" t="s">
        <v>35</v>
      </c>
      <c r="M45" s="7">
        <f t="shared" si="20"/>
        <v>0.05</v>
      </c>
      <c r="N45" s="7">
        <f t="shared" si="21"/>
        <v>0.05</v>
      </c>
      <c r="O45" s="7">
        <f t="shared" si="22"/>
        <v>11.43117421875</v>
      </c>
      <c r="P45" s="7">
        <f t="shared" si="23"/>
        <v>0</v>
      </c>
      <c r="Q45" s="7">
        <f t="shared" si="24"/>
        <v>0.05</v>
      </c>
      <c r="R45" s="7">
        <f t="shared" si="25"/>
        <v>4.3134109375000005</v>
      </c>
      <c r="S45" s="7">
        <f t="shared" si="26"/>
        <v>-3.0025924357162323E-2</v>
      </c>
      <c r="T45" s="7">
        <f t="shared" si="27"/>
        <v>8.0025924357162326E-2</v>
      </c>
      <c r="U45" s="8">
        <f t="shared" si="28"/>
        <v>1.6005184871432465</v>
      </c>
      <c r="V45" s="8">
        <f t="shared" si="29"/>
        <v>1.6005184871432465</v>
      </c>
      <c r="W45" s="9">
        <f t="shared" si="30"/>
        <v>-2.6652276681058478</v>
      </c>
      <c r="X45" s="10">
        <f t="shared" si="31"/>
        <v>0</v>
      </c>
      <c r="Y45" s="10">
        <f t="shared" si="32"/>
        <v>2.6652276681058478</v>
      </c>
      <c r="Z45" s="10">
        <f t="shared" si="33"/>
        <v>-2.6703441356547599</v>
      </c>
      <c r="AA45" s="9" t="str">
        <f t="shared" si="34"/>
        <v/>
      </c>
      <c r="AB45" s="9">
        <f t="shared" si="35"/>
        <v>0.59176144729747848</v>
      </c>
      <c r="AC45" s="9">
        <f t="shared" si="36"/>
        <v>-0.22785333213138179</v>
      </c>
      <c r="AD45" s="7">
        <f t="shared" si="37"/>
        <v>3.2926045016077168E-2</v>
      </c>
      <c r="AE45" s="5">
        <v>30.17578125</v>
      </c>
      <c r="AF45" s="5">
        <v>199.90234375</v>
      </c>
      <c r="AG45" s="9">
        <v>4.1856724404907633E-3</v>
      </c>
    </row>
    <row r="46" spans="2:33" ht="12.75" customHeight="1" x14ac:dyDescent="0.2">
      <c r="B46" s="1" t="s">
        <v>122</v>
      </c>
      <c r="C46" s="2" t="s">
        <v>416</v>
      </c>
      <c r="D46" s="2">
        <v>1.0215856527793221E-3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19"/>
        <v>150</v>
      </c>
      <c r="J46" s="6">
        <v>3.90625E-2</v>
      </c>
      <c r="K46" s="4">
        <v>30.37109375</v>
      </c>
      <c r="L46" s="12" t="s">
        <v>35</v>
      </c>
      <c r="M46" s="7">
        <f t="shared" si="20"/>
        <v>0.05</v>
      </c>
      <c r="N46" s="7">
        <f t="shared" si="21"/>
        <v>0.05</v>
      </c>
      <c r="O46" s="7">
        <f t="shared" si="22"/>
        <v>11.43117421875</v>
      </c>
      <c r="P46" s="7">
        <f t="shared" si="23"/>
        <v>0</v>
      </c>
      <c r="Q46" s="7">
        <f t="shared" si="24"/>
        <v>0.05</v>
      </c>
      <c r="R46" s="7">
        <f t="shared" si="25"/>
        <v>4.3134109375000005</v>
      </c>
      <c r="S46" s="7">
        <f t="shared" si="26"/>
        <v>-3.0025924357162323E-2</v>
      </c>
      <c r="T46" s="7">
        <f t="shared" si="27"/>
        <v>8.0025924357162326E-2</v>
      </c>
      <c r="U46" s="8">
        <f t="shared" si="28"/>
        <v>1.6005184871432465</v>
      </c>
      <c r="V46" s="8">
        <f t="shared" si="29"/>
        <v>1.6005184871432465</v>
      </c>
      <c r="W46" s="9">
        <f t="shared" si="30"/>
        <v>-2.6652276681058478</v>
      </c>
      <c r="X46" s="10">
        <f t="shared" si="31"/>
        <v>0</v>
      </c>
      <c r="Y46" s="10">
        <f t="shared" si="32"/>
        <v>2.6652276681058478</v>
      </c>
      <c r="Z46" s="10">
        <f t="shared" si="33"/>
        <v>-2.6703441356547599</v>
      </c>
      <c r="AA46" s="9" t="str">
        <f t="shared" si="34"/>
        <v/>
      </c>
      <c r="AB46" s="9">
        <f t="shared" si="35"/>
        <v>0.59176144729747848</v>
      </c>
      <c r="AC46" s="9">
        <f t="shared" si="36"/>
        <v>-0.22785333213138179</v>
      </c>
      <c r="AD46" s="7">
        <f t="shared" si="37"/>
        <v>3.2926045016077168E-2</v>
      </c>
      <c r="AE46" s="5">
        <v>30.17578125</v>
      </c>
      <c r="AF46" s="5">
        <v>199.90234375</v>
      </c>
      <c r="AG46" s="9">
        <v>4.1856724404907633E-3</v>
      </c>
    </row>
    <row r="47" spans="2:33" ht="12.75" customHeight="1" x14ac:dyDescent="0.2">
      <c r="B47" s="1" t="s">
        <v>124</v>
      </c>
      <c r="C47" s="2" t="s">
        <v>417</v>
      </c>
      <c r="D47" s="2">
        <v>1.0454166695126332E-3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19"/>
        <v>150</v>
      </c>
      <c r="J47" s="6">
        <v>3.90625E-2</v>
      </c>
      <c r="K47" s="4">
        <v>30.37109375</v>
      </c>
      <c r="L47" s="12" t="s">
        <v>35</v>
      </c>
      <c r="M47" s="7">
        <f t="shared" si="20"/>
        <v>0.05</v>
      </c>
      <c r="N47" s="7">
        <f t="shared" si="21"/>
        <v>0.05</v>
      </c>
      <c r="O47" s="7">
        <f t="shared" si="22"/>
        <v>11.43117421875</v>
      </c>
      <c r="P47" s="7">
        <f t="shared" si="23"/>
        <v>0</v>
      </c>
      <c r="Q47" s="7">
        <f t="shared" si="24"/>
        <v>0.05</v>
      </c>
      <c r="R47" s="7">
        <f t="shared" si="25"/>
        <v>4.3134109375000005</v>
      </c>
      <c r="S47" s="7">
        <f t="shared" si="26"/>
        <v>-3.0025924357162323E-2</v>
      </c>
      <c r="T47" s="7">
        <f t="shared" si="27"/>
        <v>8.0025924357162326E-2</v>
      </c>
      <c r="U47" s="8">
        <f t="shared" si="28"/>
        <v>1.6005184871432465</v>
      </c>
      <c r="V47" s="8">
        <f t="shared" si="29"/>
        <v>1.6005184871432465</v>
      </c>
      <c r="W47" s="9">
        <f t="shared" si="30"/>
        <v>-2.6652276681058478</v>
      </c>
      <c r="X47" s="10">
        <f t="shared" si="31"/>
        <v>0</v>
      </c>
      <c r="Y47" s="10">
        <f t="shared" si="32"/>
        <v>2.6652276681058478</v>
      </c>
      <c r="Z47" s="10">
        <f t="shared" si="33"/>
        <v>-2.6703441356547599</v>
      </c>
      <c r="AA47" s="9" t="str">
        <f t="shared" si="34"/>
        <v/>
      </c>
      <c r="AB47" s="9">
        <f t="shared" si="35"/>
        <v>0.59176144729747848</v>
      </c>
      <c r="AC47" s="9">
        <f t="shared" si="36"/>
        <v>-0.22785333213138179</v>
      </c>
      <c r="AD47" s="7">
        <f t="shared" si="37"/>
        <v>3.2926045016077168E-2</v>
      </c>
      <c r="AE47" s="5">
        <v>30.17578125</v>
      </c>
      <c r="AF47" s="5">
        <v>199.90234375</v>
      </c>
      <c r="AG47" s="9">
        <v>4.1856724404907633E-3</v>
      </c>
    </row>
    <row r="48" spans="2:33" ht="12.75" customHeight="1" x14ac:dyDescent="0.2">
      <c r="B48" s="1" t="s">
        <v>126</v>
      </c>
      <c r="C48" s="2" t="s">
        <v>418</v>
      </c>
      <c r="D48" s="2">
        <v>1.0692476862459444E-3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19"/>
        <v>150</v>
      </c>
      <c r="J48" s="6">
        <v>4.8828125E-2</v>
      </c>
      <c r="K48" s="4">
        <v>30.37109375</v>
      </c>
      <c r="L48" s="12" t="s">
        <v>35</v>
      </c>
      <c r="M48" s="7">
        <f t="shared" si="20"/>
        <v>0.05</v>
      </c>
      <c r="N48" s="7">
        <f t="shared" si="21"/>
        <v>0.05</v>
      </c>
      <c r="O48" s="7">
        <f t="shared" si="22"/>
        <v>11.43117421875</v>
      </c>
      <c r="P48" s="7">
        <f t="shared" si="23"/>
        <v>0</v>
      </c>
      <c r="Q48" s="7">
        <f t="shared" si="24"/>
        <v>0.05</v>
      </c>
      <c r="R48" s="7">
        <f t="shared" si="25"/>
        <v>4.3134109375000005</v>
      </c>
      <c r="S48" s="7">
        <f t="shared" si="26"/>
        <v>-2.9957323979388273E-2</v>
      </c>
      <c r="T48" s="7">
        <f t="shared" si="27"/>
        <v>7.9957323979388276E-2</v>
      </c>
      <c r="U48" s="8">
        <f t="shared" si="28"/>
        <v>1.5991464795877655</v>
      </c>
      <c r="V48" s="8">
        <f t="shared" si="29"/>
        <v>1.5991464795877655</v>
      </c>
      <c r="W48" s="9">
        <f t="shared" si="30"/>
        <v>-2.6690409341769583</v>
      </c>
      <c r="X48" s="10">
        <f t="shared" si="31"/>
        <v>0</v>
      </c>
      <c r="Y48" s="10">
        <f t="shared" si="32"/>
        <v>2.6690409341769583</v>
      </c>
      <c r="Z48" s="10">
        <f t="shared" si="33"/>
        <v>-2.6703441356547599</v>
      </c>
      <c r="AA48" s="9" t="str">
        <f t="shared" si="34"/>
        <v/>
      </c>
      <c r="AB48" s="9">
        <f t="shared" si="35"/>
        <v>0.59396514321803373</v>
      </c>
      <c r="AC48" s="9">
        <f t="shared" si="36"/>
        <v>-0.22623904079699719</v>
      </c>
      <c r="AD48" s="7">
        <f t="shared" si="37"/>
        <v>3.2926045016077168E-2</v>
      </c>
      <c r="AE48" s="5">
        <v>30.17578125</v>
      </c>
      <c r="AF48" s="5">
        <v>199.90234375</v>
      </c>
      <c r="AG48" s="9">
        <v>4.1856724404907633E-3</v>
      </c>
    </row>
    <row r="49" spans="2:33" ht="12.75" customHeight="1" x14ac:dyDescent="0.2">
      <c r="B49" s="1" t="s">
        <v>128</v>
      </c>
      <c r="C49" s="2" t="s">
        <v>419</v>
      </c>
      <c r="D49" s="2">
        <v>1.0930787102552131E-3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19"/>
        <v>150</v>
      </c>
      <c r="J49" s="6">
        <v>3.90625E-2</v>
      </c>
      <c r="K49" s="4">
        <v>30.37109375</v>
      </c>
      <c r="L49" s="12" t="s">
        <v>35</v>
      </c>
      <c r="M49" s="7">
        <f t="shared" si="20"/>
        <v>0.05</v>
      </c>
      <c r="N49" s="7">
        <f t="shared" si="21"/>
        <v>0.05</v>
      </c>
      <c r="O49" s="7">
        <f t="shared" si="22"/>
        <v>11.43117421875</v>
      </c>
      <c r="P49" s="7">
        <f t="shared" si="23"/>
        <v>0</v>
      </c>
      <c r="Q49" s="7">
        <f t="shared" si="24"/>
        <v>0.05</v>
      </c>
      <c r="R49" s="7">
        <f t="shared" si="25"/>
        <v>4.3134109375000005</v>
      </c>
      <c r="S49" s="7">
        <f t="shared" si="26"/>
        <v>-3.0025924357162323E-2</v>
      </c>
      <c r="T49" s="7">
        <f t="shared" si="27"/>
        <v>8.0025924357162326E-2</v>
      </c>
      <c r="U49" s="8">
        <f t="shared" si="28"/>
        <v>1.6005184871432465</v>
      </c>
      <c r="V49" s="8">
        <f t="shared" si="29"/>
        <v>1.6005184871432465</v>
      </c>
      <c r="W49" s="9">
        <f t="shared" si="30"/>
        <v>-2.6652276681058478</v>
      </c>
      <c r="X49" s="10">
        <f t="shared" si="31"/>
        <v>0</v>
      </c>
      <c r="Y49" s="10">
        <f t="shared" si="32"/>
        <v>2.6652276681058478</v>
      </c>
      <c r="Z49" s="10">
        <f t="shared" si="33"/>
        <v>-2.6703441356547599</v>
      </c>
      <c r="AA49" s="9" t="str">
        <f t="shared" si="34"/>
        <v/>
      </c>
      <c r="AB49" s="9">
        <f t="shared" si="35"/>
        <v>0.59176144729747848</v>
      </c>
      <c r="AC49" s="9">
        <f t="shared" si="36"/>
        <v>-0.22785333213138179</v>
      </c>
      <c r="AD49" s="7">
        <f t="shared" si="37"/>
        <v>3.2926045016077168E-2</v>
      </c>
      <c r="AE49" s="5">
        <v>30.2734375</v>
      </c>
      <c r="AF49" s="5">
        <v>199.90234375</v>
      </c>
      <c r="AG49" s="9">
        <v>4.1856724404907633E-3</v>
      </c>
    </row>
    <row r="50" spans="2:33" ht="12.75" customHeight="1" x14ac:dyDescent="0.2">
      <c r="B50" s="1" t="s">
        <v>130</v>
      </c>
      <c r="C50" s="2" t="s">
        <v>420</v>
      </c>
      <c r="D50" s="2">
        <v>1.1167361153638922E-3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19"/>
        <v>150</v>
      </c>
      <c r="J50" s="6">
        <v>4.8828125E-2</v>
      </c>
      <c r="K50" s="4">
        <v>30.37109375</v>
      </c>
      <c r="L50" s="12" t="s">
        <v>35</v>
      </c>
      <c r="M50" s="7">
        <f t="shared" si="20"/>
        <v>0.05</v>
      </c>
      <c r="N50" s="7">
        <f t="shared" si="21"/>
        <v>0.05</v>
      </c>
      <c r="O50" s="7">
        <f t="shared" si="22"/>
        <v>11.43117421875</v>
      </c>
      <c r="P50" s="7">
        <f t="shared" si="23"/>
        <v>0</v>
      </c>
      <c r="Q50" s="7">
        <f t="shared" si="24"/>
        <v>0.05</v>
      </c>
      <c r="R50" s="7">
        <f t="shared" si="25"/>
        <v>4.3134109375000005</v>
      </c>
      <c r="S50" s="7">
        <f t="shared" si="26"/>
        <v>-2.9957323979388273E-2</v>
      </c>
      <c r="T50" s="7">
        <f t="shared" si="27"/>
        <v>7.9957323979388276E-2</v>
      </c>
      <c r="U50" s="8">
        <f t="shared" si="28"/>
        <v>1.5991464795877655</v>
      </c>
      <c r="V50" s="8">
        <f t="shared" si="29"/>
        <v>1.5991464795877655</v>
      </c>
      <c r="W50" s="9">
        <f t="shared" si="30"/>
        <v>-2.6690409341769583</v>
      </c>
      <c r="X50" s="10">
        <f t="shared" si="31"/>
        <v>0</v>
      </c>
      <c r="Y50" s="10">
        <f t="shared" si="32"/>
        <v>2.6690409341769583</v>
      </c>
      <c r="Z50" s="10">
        <f t="shared" si="33"/>
        <v>-2.6703441356547599</v>
      </c>
      <c r="AA50" s="9" t="str">
        <f t="shared" si="34"/>
        <v/>
      </c>
      <c r="AB50" s="9">
        <f t="shared" si="35"/>
        <v>0.59396514321803373</v>
      </c>
      <c r="AC50" s="9">
        <f t="shared" si="36"/>
        <v>-0.22623904079699719</v>
      </c>
      <c r="AD50" s="7">
        <f t="shared" si="37"/>
        <v>3.2926045016077168E-2</v>
      </c>
      <c r="AE50" s="5">
        <v>30.17578125</v>
      </c>
      <c r="AF50" s="5">
        <v>199.90234375</v>
      </c>
      <c r="AG50" s="9">
        <v>4.1856724404907633E-3</v>
      </c>
    </row>
    <row r="51" spans="2:33" ht="12.75" customHeight="1" x14ac:dyDescent="0.2">
      <c r="B51" s="1" t="s">
        <v>132</v>
      </c>
      <c r="C51" s="2" t="s">
        <v>421</v>
      </c>
      <c r="D51" s="2">
        <v>1.1346064857207239E-3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19"/>
        <v>150</v>
      </c>
      <c r="J51" s="6">
        <v>3.90625E-2</v>
      </c>
      <c r="K51" s="4">
        <v>30.37109375</v>
      </c>
      <c r="L51" s="12" t="s">
        <v>35</v>
      </c>
      <c r="M51" s="7">
        <f t="shared" si="20"/>
        <v>0.05</v>
      </c>
      <c r="N51" s="7">
        <f t="shared" si="21"/>
        <v>0.05</v>
      </c>
      <c r="O51" s="7">
        <f t="shared" si="22"/>
        <v>11.43117421875</v>
      </c>
      <c r="P51" s="7">
        <f t="shared" si="23"/>
        <v>0</v>
      </c>
      <c r="Q51" s="7">
        <f t="shared" si="24"/>
        <v>0.05</v>
      </c>
      <c r="R51" s="7">
        <f t="shared" si="25"/>
        <v>4.3134109375000005</v>
      </c>
      <c r="S51" s="7">
        <f t="shared" si="26"/>
        <v>-3.0025924357162323E-2</v>
      </c>
      <c r="T51" s="7">
        <f t="shared" si="27"/>
        <v>8.0025924357162326E-2</v>
      </c>
      <c r="U51" s="8">
        <f t="shared" si="28"/>
        <v>1.6005184871432465</v>
      </c>
      <c r="V51" s="8">
        <f t="shared" si="29"/>
        <v>1.6005184871432465</v>
      </c>
      <c r="W51" s="9">
        <f t="shared" si="30"/>
        <v>-2.6652276681058478</v>
      </c>
      <c r="X51" s="10">
        <f t="shared" si="31"/>
        <v>0</v>
      </c>
      <c r="Y51" s="10">
        <f t="shared" si="32"/>
        <v>2.6652276681058478</v>
      </c>
      <c r="Z51" s="10">
        <f t="shared" si="33"/>
        <v>-2.6703441356547599</v>
      </c>
      <c r="AA51" s="9" t="str">
        <f t="shared" si="34"/>
        <v/>
      </c>
      <c r="AB51" s="9">
        <f t="shared" si="35"/>
        <v>0.59176144729747848</v>
      </c>
      <c r="AC51" s="9">
        <f t="shared" si="36"/>
        <v>-0.22785333213138179</v>
      </c>
      <c r="AD51" s="7">
        <f t="shared" si="37"/>
        <v>3.2926045016077168E-2</v>
      </c>
      <c r="AE51" s="5">
        <v>31.15234375</v>
      </c>
      <c r="AF51" s="5">
        <v>199.90234375</v>
      </c>
      <c r="AG51" s="9">
        <v>4.1856724404907633E-3</v>
      </c>
    </row>
    <row r="52" spans="2:33" ht="12.75" customHeight="1" x14ac:dyDescent="0.2">
      <c r="B52" s="1" t="s">
        <v>134</v>
      </c>
      <c r="C52" s="2" t="s">
        <v>422</v>
      </c>
      <c r="D52" s="2">
        <v>1.1584490785025991E-3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19"/>
        <v>150</v>
      </c>
      <c r="J52" s="6">
        <v>3.90625E-2</v>
      </c>
      <c r="K52" s="4">
        <v>30.37109375</v>
      </c>
      <c r="L52" s="12" t="s">
        <v>35</v>
      </c>
      <c r="M52" s="7">
        <f t="shared" si="20"/>
        <v>0.05</v>
      </c>
      <c r="N52" s="7">
        <f t="shared" si="21"/>
        <v>0.05</v>
      </c>
      <c r="O52" s="7">
        <f t="shared" si="22"/>
        <v>11.43117421875</v>
      </c>
      <c r="P52" s="7">
        <f t="shared" si="23"/>
        <v>0</v>
      </c>
      <c r="Q52" s="7">
        <f t="shared" si="24"/>
        <v>0.05</v>
      </c>
      <c r="R52" s="7">
        <f t="shared" si="25"/>
        <v>4.3134109375000005</v>
      </c>
      <c r="S52" s="7">
        <f t="shared" si="26"/>
        <v>-3.0025924357162323E-2</v>
      </c>
      <c r="T52" s="7">
        <f t="shared" si="27"/>
        <v>8.0025924357162326E-2</v>
      </c>
      <c r="U52" s="8">
        <f t="shared" si="28"/>
        <v>1.6005184871432465</v>
      </c>
      <c r="V52" s="8">
        <f t="shared" si="29"/>
        <v>1.6005184871432465</v>
      </c>
      <c r="W52" s="9">
        <f t="shared" si="30"/>
        <v>-2.6652276681058478</v>
      </c>
      <c r="X52" s="10">
        <f t="shared" si="31"/>
        <v>0</v>
      </c>
      <c r="Y52" s="10">
        <f t="shared" si="32"/>
        <v>2.6652276681058478</v>
      </c>
      <c r="Z52" s="10">
        <f t="shared" si="33"/>
        <v>-2.6703441356547599</v>
      </c>
      <c r="AA52" s="9" t="str">
        <f t="shared" si="34"/>
        <v/>
      </c>
      <c r="AB52" s="9">
        <f t="shared" si="35"/>
        <v>0.59176144729747848</v>
      </c>
      <c r="AC52" s="9">
        <f t="shared" si="36"/>
        <v>-0.22785333213138179</v>
      </c>
      <c r="AD52" s="7">
        <f t="shared" si="37"/>
        <v>3.2926045016077168E-2</v>
      </c>
      <c r="AE52" s="5">
        <v>30.17578125</v>
      </c>
      <c r="AF52" s="5">
        <v>199.90234375</v>
      </c>
      <c r="AG52" s="9">
        <v>4.1856724404907633E-3</v>
      </c>
    </row>
    <row r="53" spans="2:33" ht="12.75" customHeight="1" x14ac:dyDescent="0.2">
      <c r="B53" s="1" t="s">
        <v>136</v>
      </c>
      <c r="C53" s="2" t="s">
        <v>423</v>
      </c>
      <c r="D53" s="2">
        <v>1.1822800952359103E-3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19"/>
        <v>150</v>
      </c>
      <c r="J53" s="6">
        <v>3.90625E-2</v>
      </c>
      <c r="K53" s="4">
        <v>30.2734375</v>
      </c>
      <c r="L53" s="12" t="s">
        <v>35</v>
      </c>
      <c r="M53" s="7">
        <f t="shared" si="20"/>
        <v>0.05</v>
      </c>
      <c r="N53" s="7">
        <f t="shared" si="21"/>
        <v>0.05</v>
      </c>
      <c r="O53" s="7">
        <f t="shared" si="22"/>
        <v>11.413654687500001</v>
      </c>
      <c r="P53" s="7">
        <f t="shared" si="23"/>
        <v>0</v>
      </c>
      <c r="Q53" s="7">
        <f t="shared" si="24"/>
        <v>0.05</v>
      </c>
      <c r="R53" s="7">
        <f t="shared" si="25"/>
        <v>4.3049343750000002</v>
      </c>
      <c r="S53" s="7">
        <f t="shared" si="26"/>
        <v>-3.0004499315431463E-2</v>
      </c>
      <c r="T53" s="7">
        <f t="shared" si="27"/>
        <v>8.0004499315431465E-2</v>
      </c>
      <c r="U53" s="8">
        <f t="shared" si="28"/>
        <v>1.6000899863086293</v>
      </c>
      <c r="V53" s="8">
        <f t="shared" si="29"/>
        <v>1.6000899863086293</v>
      </c>
      <c r="W53" s="9">
        <f t="shared" si="30"/>
        <v>-2.6664167421812217</v>
      </c>
      <c r="X53" s="10">
        <f t="shared" si="31"/>
        <v>0</v>
      </c>
      <c r="Y53" s="10">
        <f t="shared" si="32"/>
        <v>2.6664167421812217</v>
      </c>
      <c r="Z53" s="10">
        <f t="shared" si="33"/>
        <v>-2.6703441356547599</v>
      </c>
      <c r="AA53" s="9" t="str">
        <f t="shared" si="34"/>
        <v/>
      </c>
      <c r="AB53" s="9">
        <f t="shared" si="35"/>
        <v>0.59244820010707988</v>
      </c>
      <c r="AC53" s="9">
        <f t="shared" si="36"/>
        <v>-0.22734961559819766</v>
      </c>
      <c r="AD53" s="7">
        <f t="shared" si="37"/>
        <v>3.303225806451613E-2</v>
      </c>
      <c r="AE53" s="5">
        <v>30.17578125</v>
      </c>
      <c r="AF53" s="5">
        <v>199.90234375</v>
      </c>
      <c r="AG53" s="9">
        <v>4.1856724404907633E-3</v>
      </c>
    </row>
    <row r="54" spans="2:33" ht="12.75" customHeight="1" x14ac:dyDescent="0.2">
      <c r="B54" s="1" t="s">
        <v>138</v>
      </c>
      <c r="C54" s="2" t="s">
        <v>424</v>
      </c>
      <c r="D54" s="2">
        <v>1.2061111119692214E-3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19"/>
        <v>150</v>
      </c>
      <c r="J54" s="6">
        <v>3.90625E-2</v>
      </c>
      <c r="K54" s="4">
        <v>30.2734375</v>
      </c>
      <c r="L54" s="12" t="s">
        <v>35</v>
      </c>
      <c r="M54" s="7">
        <f t="shared" si="20"/>
        <v>0.05</v>
      </c>
      <c r="N54" s="7">
        <f t="shared" si="21"/>
        <v>0.05</v>
      </c>
      <c r="O54" s="7">
        <f t="shared" si="22"/>
        <v>11.413654687500001</v>
      </c>
      <c r="P54" s="7">
        <f t="shared" si="23"/>
        <v>0</v>
      </c>
      <c r="Q54" s="7">
        <f t="shared" si="24"/>
        <v>0.05</v>
      </c>
      <c r="R54" s="7">
        <f t="shared" si="25"/>
        <v>4.3049343750000002</v>
      </c>
      <c r="S54" s="7">
        <f t="shared" si="26"/>
        <v>-3.0004499315431463E-2</v>
      </c>
      <c r="T54" s="7">
        <f t="shared" si="27"/>
        <v>8.0004499315431465E-2</v>
      </c>
      <c r="U54" s="8">
        <f t="shared" si="28"/>
        <v>1.6000899863086293</v>
      </c>
      <c r="V54" s="8">
        <f t="shared" si="29"/>
        <v>1.6000899863086293</v>
      </c>
      <c r="W54" s="9">
        <f t="shared" si="30"/>
        <v>-2.6664167421812217</v>
      </c>
      <c r="X54" s="10">
        <f t="shared" si="31"/>
        <v>0</v>
      </c>
      <c r="Y54" s="10">
        <f t="shared" si="32"/>
        <v>2.6664167421812217</v>
      </c>
      <c r="Z54" s="10">
        <f t="shared" si="33"/>
        <v>-2.6703441356547599</v>
      </c>
      <c r="AA54" s="9" t="str">
        <f t="shared" si="34"/>
        <v/>
      </c>
      <c r="AB54" s="9">
        <f t="shared" si="35"/>
        <v>0.59244820010707988</v>
      </c>
      <c r="AC54" s="9">
        <f t="shared" si="36"/>
        <v>-0.22734961559819766</v>
      </c>
      <c r="AD54" s="7">
        <f t="shared" si="37"/>
        <v>3.303225806451613E-2</v>
      </c>
      <c r="AE54" s="5">
        <v>30.17578125</v>
      </c>
      <c r="AF54" s="5">
        <v>199.90234375</v>
      </c>
      <c r="AG54" s="9">
        <v>6.1826535666789084E-3</v>
      </c>
    </row>
    <row r="55" spans="2:33" ht="12.75" customHeight="1" x14ac:dyDescent="0.2">
      <c r="B55" s="1" t="s">
        <v>140</v>
      </c>
      <c r="C55" s="2" t="s">
        <v>425</v>
      </c>
      <c r="D55" s="2">
        <v>1.2299421359784901E-3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19"/>
        <v>150</v>
      </c>
      <c r="J55" s="6">
        <v>3.90625E-2</v>
      </c>
      <c r="K55" s="4">
        <v>30.2734375</v>
      </c>
      <c r="L55" s="12" t="s">
        <v>35</v>
      </c>
      <c r="M55" s="7">
        <f t="shared" si="20"/>
        <v>0.05</v>
      </c>
      <c r="N55" s="7">
        <f t="shared" si="21"/>
        <v>0.05</v>
      </c>
      <c r="O55" s="7">
        <f t="shared" si="22"/>
        <v>11.413654687500001</v>
      </c>
      <c r="P55" s="7">
        <f t="shared" si="23"/>
        <v>0</v>
      </c>
      <c r="Q55" s="7">
        <f t="shared" si="24"/>
        <v>0.05</v>
      </c>
      <c r="R55" s="7">
        <f t="shared" si="25"/>
        <v>4.3049343750000002</v>
      </c>
      <c r="S55" s="7">
        <f t="shared" si="26"/>
        <v>-3.0004499315431463E-2</v>
      </c>
      <c r="T55" s="7">
        <f t="shared" si="27"/>
        <v>8.0004499315431465E-2</v>
      </c>
      <c r="U55" s="8">
        <f t="shared" si="28"/>
        <v>1.6000899863086293</v>
      </c>
      <c r="V55" s="8">
        <f t="shared" si="29"/>
        <v>1.6000899863086293</v>
      </c>
      <c r="W55" s="9">
        <f t="shared" si="30"/>
        <v>-2.6664167421812217</v>
      </c>
      <c r="X55" s="10">
        <f t="shared" si="31"/>
        <v>0</v>
      </c>
      <c r="Y55" s="10">
        <f t="shared" si="32"/>
        <v>2.6664167421812217</v>
      </c>
      <c r="Z55" s="10">
        <f t="shared" si="33"/>
        <v>-2.6703441356547599</v>
      </c>
      <c r="AA55" s="9" t="str">
        <f t="shared" si="34"/>
        <v/>
      </c>
      <c r="AB55" s="9">
        <f t="shared" si="35"/>
        <v>0.59244820010707988</v>
      </c>
      <c r="AC55" s="9">
        <f t="shared" si="36"/>
        <v>-0.22734961559819766</v>
      </c>
      <c r="AD55" s="7">
        <f t="shared" si="37"/>
        <v>3.303225806451613E-2</v>
      </c>
      <c r="AE55" s="5">
        <v>30.17578125</v>
      </c>
      <c r="AF55" s="5">
        <v>199.90234375</v>
      </c>
      <c r="AG55" s="9">
        <v>4.1856724404907633E-3</v>
      </c>
    </row>
    <row r="56" spans="2:33" ht="12.75" customHeight="1" x14ac:dyDescent="0.2">
      <c r="B56" s="1" t="s">
        <v>142</v>
      </c>
      <c r="C56" s="2" t="s">
        <v>426</v>
      </c>
      <c r="D56" s="2">
        <v>1.2537731527118012E-3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19"/>
        <v>150</v>
      </c>
      <c r="J56" s="6">
        <v>3.90625E-2</v>
      </c>
      <c r="K56" s="4">
        <v>30.2734375</v>
      </c>
      <c r="L56" s="12" t="s">
        <v>35</v>
      </c>
      <c r="M56" s="7">
        <f t="shared" si="20"/>
        <v>0.05</v>
      </c>
      <c r="N56" s="7">
        <f t="shared" si="21"/>
        <v>0.05</v>
      </c>
      <c r="O56" s="7">
        <f t="shared" si="22"/>
        <v>11.413654687500001</v>
      </c>
      <c r="P56" s="7">
        <f t="shared" si="23"/>
        <v>0</v>
      </c>
      <c r="Q56" s="7">
        <f t="shared" si="24"/>
        <v>0.05</v>
      </c>
      <c r="R56" s="7">
        <f t="shared" si="25"/>
        <v>4.3049343750000002</v>
      </c>
      <c r="S56" s="7">
        <f t="shared" si="26"/>
        <v>-3.0004499315431463E-2</v>
      </c>
      <c r="T56" s="7">
        <f t="shared" si="27"/>
        <v>8.0004499315431465E-2</v>
      </c>
      <c r="U56" s="8">
        <f t="shared" si="28"/>
        <v>1.6000899863086293</v>
      </c>
      <c r="V56" s="8">
        <f t="shared" si="29"/>
        <v>1.6000899863086293</v>
      </c>
      <c r="W56" s="9">
        <f t="shared" si="30"/>
        <v>-2.6664167421812217</v>
      </c>
      <c r="X56" s="10">
        <f t="shared" si="31"/>
        <v>0</v>
      </c>
      <c r="Y56" s="10">
        <f t="shared" si="32"/>
        <v>2.6664167421812217</v>
      </c>
      <c r="Z56" s="10">
        <f t="shared" si="33"/>
        <v>-2.6703441356547599</v>
      </c>
      <c r="AA56" s="9" t="str">
        <f t="shared" si="34"/>
        <v/>
      </c>
      <c r="AB56" s="9">
        <f t="shared" si="35"/>
        <v>0.59244820010707988</v>
      </c>
      <c r="AC56" s="9">
        <f t="shared" si="36"/>
        <v>-0.22734961559819766</v>
      </c>
      <c r="AD56" s="7">
        <f t="shared" si="37"/>
        <v>3.303225806451613E-2</v>
      </c>
      <c r="AE56" s="5">
        <v>30.17578125</v>
      </c>
      <c r="AF56" s="5">
        <v>199.90234375</v>
      </c>
      <c r="AG56" s="9">
        <v>4.1856724404907633E-3</v>
      </c>
    </row>
    <row r="57" spans="2:33" ht="12.75" customHeight="1" x14ac:dyDescent="0.2">
      <c r="B57" s="1" t="s">
        <v>144</v>
      </c>
      <c r="C57" s="2" t="s">
        <v>427</v>
      </c>
      <c r="D57" s="2">
        <v>1.2774305578204803E-3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19"/>
        <v>150</v>
      </c>
      <c r="J57" s="6">
        <v>4.8828125E-2</v>
      </c>
      <c r="K57" s="4">
        <v>30.2734375</v>
      </c>
      <c r="L57" s="12" t="s">
        <v>35</v>
      </c>
      <c r="M57" s="7">
        <f t="shared" si="20"/>
        <v>0.05</v>
      </c>
      <c r="N57" s="7">
        <f t="shared" si="21"/>
        <v>0.05</v>
      </c>
      <c r="O57" s="7">
        <f t="shared" si="22"/>
        <v>11.413654687500001</v>
      </c>
      <c r="P57" s="7">
        <f t="shared" si="23"/>
        <v>0</v>
      </c>
      <c r="Q57" s="7">
        <f t="shared" si="24"/>
        <v>0.05</v>
      </c>
      <c r="R57" s="7">
        <f t="shared" si="25"/>
        <v>4.3049343750000002</v>
      </c>
      <c r="S57" s="7">
        <f t="shared" si="26"/>
        <v>-2.9935811671448417E-2</v>
      </c>
      <c r="T57" s="7">
        <f t="shared" si="27"/>
        <v>7.993581167144842E-2</v>
      </c>
      <c r="U57" s="8">
        <f t="shared" si="28"/>
        <v>1.5987162334289684</v>
      </c>
      <c r="V57" s="8">
        <f t="shared" si="29"/>
        <v>1.5987162334289684</v>
      </c>
      <c r="W57" s="9">
        <f t="shared" si="30"/>
        <v>-2.6702403311712439</v>
      </c>
      <c r="X57" s="10">
        <f t="shared" si="31"/>
        <v>0</v>
      </c>
      <c r="Y57" s="10">
        <f t="shared" si="32"/>
        <v>2.6702403311712439</v>
      </c>
      <c r="Z57" s="10">
        <f t="shared" si="33"/>
        <v>-2.6703441356547599</v>
      </c>
      <c r="AA57" s="9" t="str">
        <f t="shared" si="34"/>
        <v/>
      </c>
      <c r="AB57" s="9">
        <f t="shared" si="35"/>
        <v>0.59465907933896944</v>
      </c>
      <c r="AC57" s="9">
        <f t="shared" si="36"/>
        <v>-0.225731945860454</v>
      </c>
      <c r="AD57" s="7">
        <f t="shared" si="37"/>
        <v>3.303225806451613E-2</v>
      </c>
      <c r="AE57" s="5">
        <v>30.17578125</v>
      </c>
      <c r="AF57" s="5">
        <v>199.90234375</v>
      </c>
      <c r="AG57" s="9">
        <v>4.1856724404907633E-3</v>
      </c>
    </row>
    <row r="58" spans="2:33" ht="12.75" customHeight="1" x14ac:dyDescent="0.2">
      <c r="B58" s="1" t="s">
        <v>146</v>
      </c>
      <c r="C58" s="2" t="s">
        <v>428</v>
      </c>
      <c r="D58" s="2">
        <v>1.3012615745537914E-3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19"/>
        <v>150</v>
      </c>
      <c r="J58" s="6">
        <v>3.90625E-2</v>
      </c>
      <c r="K58" s="4">
        <v>30.2734375</v>
      </c>
      <c r="L58" s="12" t="s">
        <v>35</v>
      </c>
      <c r="M58" s="7">
        <f t="shared" si="20"/>
        <v>0.05</v>
      </c>
      <c r="N58" s="7">
        <f t="shared" si="21"/>
        <v>0.05</v>
      </c>
      <c r="O58" s="7">
        <f t="shared" si="22"/>
        <v>11.413654687500001</v>
      </c>
      <c r="P58" s="7">
        <f t="shared" si="23"/>
        <v>0</v>
      </c>
      <c r="Q58" s="7">
        <f t="shared" si="24"/>
        <v>0.05</v>
      </c>
      <c r="R58" s="7">
        <f t="shared" si="25"/>
        <v>4.3049343750000002</v>
      </c>
      <c r="S58" s="7">
        <f t="shared" si="26"/>
        <v>-3.0004499315431463E-2</v>
      </c>
      <c r="T58" s="7">
        <f t="shared" si="27"/>
        <v>8.0004499315431465E-2</v>
      </c>
      <c r="U58" s="8">
        <f t="shared" si="28"/>
        <v>1.6000899863086293</v>
      </c>
      <c r="V58" s="8">
        <f t="shared" si="29"/>
        <v>1.6000899863086293</v>
      </c>
      <c r="W58" s="9">
        <f t="shared" si="30"/>
        <v>-2.6664167421812217</v>
      </c>
      <c r="X58" s="10">
        <f t="shared" si="31"/>
        <v>0</v>
      </c>
      <c r="Y58" s="10">
        <f t="shared" si="32"/>
        <v>2.6664167421812217</v>
      </c>
      <c r="Z58" s="10">
        <f t="shared" si="33"/>
        <v>-2.6703441356547599</v>
      </c>
      <c r="AA58" s="9" t="str">
        <f t="shared" si="34"/>
        <v/>
      </c>
      <c r="AB58" s="9">
        <f t="shared" si="35"/>
        <v>0.59244820010707988</v>
      </c>
      <c r="AC58" s="9">
        <f t="shared" si="36"/>
        <v>-0.22734961559819766</v>
      </c>
      <c r="AD58" s="7">
        <f t="shared" si="37"/>
        <v>3.303225806451613E-2</v>
      </c>
      <c r="AE58" s="5">
        <v>30.17578125</v>
      </c>
      <c r="AF58" s="5">
        <v>199.90234375</v>
      </c>
      <c r="AG58" s="9">
        <v>4.1856724404907633E-3</v>
      </c>
    </row>
    <row r="59" spans="2:33" ht="12.75" customHeight="1" x14ac:dyDescent="0.2">
      <c r="B59" s="1" t="s">
        <v>148</v>
      </c>
      <c r="C59" s="2" t="s">
        <v>429</v>
      </c>
      <c r="D59" s="2">
        <v>1.3249189869384281E-3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19"/>
        <v>150</v>
      </c>
      <c r="J59" s="6">
        <v>3.90625E-2</v>
      </c>
      <c r="K59" s="4">
        <v>30.2734375</v>
      </c>
      <c r="L59" s="12" t="s">
        <v>35</v>
      </c>
      <c r="M59" s="7">
        <f t="shared" si="20"/>
        <v>0.05</v>
      </c>
      <c r="N59" s="7">
        <f t="shared" si="21"/>
        <v>0.05</v>
      </c>
      <c r="O59" s="7">
        <f t="shared" si="22"/>
        <v>11.413654687500001</v>
      </c>
      <c r="P59" s="7">
        <f t="shared" si="23"/>
        <v>0</v>
      </c>
      <c r="Q59" s="7">
        <f t="shared" si="24"/>
        <v>0.05</v>
      </c>
      <c r="R59" s="7">
        <f t="shared" si="25"/>
        <v>4.3049343750000002</v>
      </c>
      <c r="S59" s="7">
        <f t="shared" si="26"/>
        <v>-3.0004499315431463E-2</v>
      </c>
      <c r="T59" s="7">
        <f t="shared" si="27"/>
        <v>8.0004499315431465E-2</v>
      </c>
      <c r="U59" s="8">
        <f t="shared" si="28"/>
        <v>1.6000899863086293</v>
      </c>
      <c r="V59" s="8">
        <f t="shared" si="29"/>
        <v>1.6000899863086293</v>
      </c>
      <c r="W59" s="9">
        <f t="shared" si="30"/>
        <v>-2.6664167421812217</v>
      </c>
      <c r="X59" s="10">
        <f t="shared" si="31"/>
        <v>0</v>
      </c>
      <c r="Y59" s="10">
        <f t="shared" si="32"/>
        <v>2.6664167421812217</v>
      </c>
      <c r="Z59" s="10">
        <f t="shared" si="33"/>
        <v>-2.6703441356547599</v>
      </c>
      <c r="AA59" s="9" t="str">
        <f t="shared" si="34"/>
        <v/>
      </c>
      <c r="AB59" s="9">
        <f t="shared" si="35"/>
        <v>0.59244820010707988</v>
      </c>
      <c r="AC59" s="9">
        <f t="shared" si="36"/>
        <v>-0.22734961559819766</v>
      </c>
      <c r="AD59" s="7">
        <f t="shared" si="37"/>
        <v>3.303225806451613E-2</v>
      </c>
      <c r="AE59" s="5">
        <v>31.0546875</v>
      </c>
      <c r="AF59" s="5">
        <v>199.90234375</v>
      </c>
      <c r="AG59" s="9">
        <v>4.1856724404907633E-3</v>
      </c>
    </row>
    <row r="60" spans="2:33" ht="12.75" customHeight="1" x14ac:dyDescent="0.2">
      <c r="B60" s="1" t="s">
        <v>150</v>
      </c>
      <c r="C60" s="2" t="s">
        <v>430</v>
      </c>
      <c r="D60" s="2">
        <v>1.3427893572952598E-3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19"/>
        <v>150</v>
      </c>
      <c r="J60" s="6">
        <v>3.90625E-2</v>
      </c>
      <c r="K60" s="4">
        <v>30.2734375</v>
      </c>
      <c r="L60" s="12" t="s">
        <v>35</v>
      </c>
      <c r="M60" s="7">
        <f t="shared" si="20"/>
        <v>0.05</v>
      </c>
      <c r="N60" s="7">
        <f t="shared" si="21"/>
        <v>0.05</v>
      </c>
      <c r="O60" s="7">
        <f t="shared" si="22"/>
        <v>11.413654687500001</v>
      </c>
      <c r="P60" s="7">
        <f t="shared" si="23"/>
        <v>0</v>
      </c>
      <c r="Q60" s="7">
        <f t="shared" si="24"/>
        <v>0.05</v>
      </c>
      <c r="R60" s="7">
        <f t="shared" si="25"/>
        <v>4.3049343750000002</v>
      </c>
      <c r="S60" s="7">
        <f t="shared" si="26"/>
        <v>-3.0004499315431463E-2</v>
      </c>
      <c r="T60" s="7">
        <f t="shared" si="27"/>
        <v>8.0004499315431465E-2</v>
      </c>
      <c r="U60" s="8">
        <f t="shared" si="28"/>
        <v>1.6000899863086293</v>
      </c>
      <c r="V60" s="8">
        <f t="shared" si="29"/>
        <v>1.6000899863086293</v>
      </c>
      <c r="W60" s="9">
        <f t="shared" si="30"/>
        <v>-2.6664167421812217</v>
      </c>
      <c r="X60" s="10">
        <f t="shared" si="31"/>
        <v>0</v>
      </c>
      <c r="Y60" s="10">
        <f t="shared" si="32"/>
        <v>2.6664167421812217</v>
      </c>
      <c r="Z60" s="10">
        <f t="shared" si="33"/>
        <v>-2.6703441356547599</v>
      </c>
      <c r="AA60" s="9" t="str">
        <f t="shared" si="34"/>
        <v/>
      </c>
      <c r="AB60" s="9">
        <f t="shared" si="35"/>
        <v>0.59244820010707988</v>
      </c>
      <c r="AC60" s="9">
        <f t="shared" si="36"/>
        <v>-0.22734961559819766</v>
      </c>
      <c r="AD60" s="7">
        <f t="shared" si="37"/>
        <v>3.303225806451613E-2</v>
      </c>
      <c r="AE60" s="5">
        <v>30.17578125</v>
      </c>
      <c r="AF60" s="5">
        <v>199.90234375</v>
      </c>
      <c r="AG60" s="9">
        <v>4.1856724404907633E-3</v>
      </c>
    </row>
    <row r="61" spans="2:33" ht="12.75" customHeight="1" x14ac:dyDescent="0.2">
      <c r="B61" s="1" t="s">
        <v>152</v>
      </c>
      <c r="C61" s="2" t="s">
        <v>431</v>
      </c>
      <c r="D61" s="2">
        <v>1.366620374028571E-3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19"/>
        <v>150</v>
      </c>
      <c r="J61" s="6">
        <v>3.90625E-2</v>
      </c>
      <c r="K61" s="4">
        <v>30.2734375</v>
      </c>
      <c r="L61" s="12" t="s">
        <v>35</v>
      </c>
      <c r="M61" s="7">
        <f t="shared" si="20"/>
        <v>0.05</v>
      </c>
      <c r="N61" s="7">
        <f t="shared" si="21"/>
        <v>0.05</v>
      </c>
      <c r="O61" s="7">
        <f t="shared" si="22"/>
        <v>11.413654687500001</v>
      </c>
      <c r="P61" s="7">
        <f t="shared" si="23"/>
        <v>0</v>
      </c>
      <c r="Q61" s="7">
        <f t="shared" si="24"/>
        <v>0.05</v>
      </c>
      <c r="R61" s="7">
        <f t="shared" si="25"/>
        <v>4.3049343750000002</v>
      </c>
      <c r="S61" s="7">
        <f t="shared" si="26"/>
        <v>-3.0004499315431463E-2</v>
      </c>
      <c r="T61" s="7">
        <f t="shared" si="27"/>
        <v>8.0004499315431465E-2</v>
      </c>
      <c r="U61" s="8">
        <f t="shared" si="28"/>
        <v>1.6000899863086293</v>
      </c>
      <c r="V61" s="8">
        <f t="shared" si="29"/>
        <v>1.6000899863086293</v>
      </c>
      <c r="W61" s="9">
        <f t="shared" si="30"/>
        <v>-2.6664167421812217</v>
      </c>
      <c r="X61" s="10">
        <f t="shared" si="31"/>
        <v>0</v>
      </c>
      <c r="Y61" s="10">
        <f t="shared" si="32"/>
        <v>2.6664167421812217</v>
      </c>
      <c r="Z61" s="10">
        <f t="shared" si="33"/>
        <v>-2.6703441356547599</v>
      </c>
      <c r="AA61" s="9" t="str">
        <f t="shared" si="34"/>
        <v/>
      </c>
      <c r="AB61" s="9">
        <f t="shared" si="35"/>
        <v>0.59244820010707988</v>
      </c>
      <c r="AC61" s="9">
        <f t="shared" si="36"/>
        <v>-0.22734961559819766</v>
      </c>
      <c r="AD61" s="7">
        <f t="shared" si="37"/>
        <v>3.303225806451613E-2</v>
      </c>
      <c r="AE61" s="5">
        <v>30.17578125</v>
      </c>
      <c r="AF61" s="5">
        <v>199.90234375</v>
      </c>
      <c r="AG61" s="9">
        <v>4.1856724404907633E-3</v>
      </c>
    </row>
    <row r="62" spans="2:33" ht="12.75" customHeight="1" x14ac:dyDescent="0.2">
      <c r="B62" s="1" t="s">
        <v>154</v>
      </c>
      <c r="C62" s="2" t="s">
        <v>432</v>
      </c>
      <c r="D62" s="2">
        <v>1.3904629668104462E-3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19"/>
        <v>150</v>
      </c>
      <c r="J62" s="6">
        <v>3.90625E-2</v>
      </c>
      <c r="K62" s="4">
        <v>30.2734375</v>
      </c>
      <c r="L62" s="12" t="s">
        <v>35</v>
      </c>
      <c r="M62" s="7">
        <f t="shared" si="20"/>
        <v>0.05</v>
      </c>
      <c r="N62" s="7">
        <f t="shared" si="21"/>
        <v>0.05</v>
      </c>
      <c r="O62" s="7">
        <f t="shared" si="22"/>
        <v>11.413654687500001</v>
      </c>
      <c r="P62" s="7">
        <f t="shared" si="23"/>
        <v>0</v>
      </c>
      <c r="Q62" s="7">
        <f t="shared" si="24"/>
        <v>0.05</v>
      </c>
      <c r="R62" s="7">
        <f t="shared" si="25"/>
        <v>4.3049343750000002</v>
      </c>
      <c r="S62" s="7">
        <f t="shared" si="26"/>
        <v>-3.0004499315431463E-2</v>
      </c>
      <c r="T62" s="7">
        <f t="shared" si="27"/>
        <v>8.0004499315431465E-2</v>
      </c>
      <c r="U62" s="8">
        <f t="shared" si="28"/>
        <v>1.6000899863086293</v>
      </c>
      <c r="V62" s="8">
        <f t="shared" si="29"/>
        <v>1.6000899863086293</v>
      </c>
      <c r="W62" s="9">
        <f t="shared" si="30"/>
        <v>-2.6664167421812217</v>
      </c>
      <c r="X62" s="10">
        <f t="shared" si="31"/>
        <v>0</v>
      </c>
      <c r="Y62" s="10">
        <f t="shared" si="32"/>
        <v>2.6664167421812217</v>
      </c>
      <c r="Z62" s="10">
        <f t="shared" si="33"/>
        <v>-2.6703441356547599</v>
      </c>
      <c r="AA62" s="9" t="str">
        <f t="shared" si="34"/>
        <v/>
      </c>
      <c r="AB62" s="9">
        <f t="shared" si="35"/>
        <v>0.59244820010707988</v>
      </c>
      <c r="AC62" s="9">
        <f t="shared" si="36"/>
        <v>-0.22734961559819766</v>
      </c>
      <c r="AD62" s="7">
        <f t="shared" si="37"/>
        <v>3.303225806451613E-2</v>
      </c>
      <c r="AE62" s="5">
        <v>30.17578125</v>
      </c>
      <c r="AF62" s="5">
        <v>199.90234375</v>
      </c>
      <c r="AG62" s="9">
        <v>4.1856724404907633E-3</v>
      </c>
    </row>
    <row r="63" spans="2:33" ht="12.75" customHeight="1" x14ac:dyDescent="0.2">
      <c r="B63" s="1" t="s">
        <v>156</v>
      </c>
      <c r="C63" s="2" t="s">
        <v>433</v>
      </c>
      <c r="D63" s="2">
        <v>1.4142939835437573E-3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19"/>
        <v>150</v>
      </c>
      <c r="J63" s="6">
        <v>3.90625E-2</v>
      </c>
      <c r="K63" s="4">
        <v>30.2734375</v>
      </c>
      <c r="L63" s="12" t="s">
        <v>35</v>
      </c>
      <c r="M63" s="7">
        <f t="shared" si="20"/>
        <v>0.05</v>
      </c>
      <c r="N63" s="7">
        <f t="shared" si="21"/>
        <v>0.05</v>
      </c>
      <c r="O63" s="7">
        <f t="shared" si="22"/>
        <v>11.413654687500001</v>
      </c>
      <c r="P63" s="7">
        <f t="shared" si="23"/>
        <v>0</v>
      </c>
      <c r="Q63" s="7">
        <f t="shared" si="24"/>
        <v>0.05</v>
      </c>
      <c r="R63" s="7">
        <f t="shared" si="25"/>
        <v>4.3049343750000002</v>
      </c>
      <c r="S63" s="7">
        <f t="shared" si="26"/>
        <v>-3.0004499315431463E-2</v>
      </c>
      <c r="T63" s="7">
        <f t="shared" si="27"/>
        <v>8.0004499315431465E-2</v>
      </c>
      <c r="U63" s="8">
        <f t="shared" si="28"/>
        <v>1.6000899863086293</v>
      </c>
      <c r="V63" s="8">
        <f t="shared" si="29"/>
        <v>1.6000899863086293</v>
      </c>
      <c r="W63" s="9">
        <f t="shared" si="30"/>
        <v>-2.6664167421812217</v>
      </c>
      <c r="X63" s="10">
        <f t="shared" si="31"/>
        <v>0</v>
      </c>
      <c r="Y63" s="10">
        <f t="shared" si="32"/>
        <v>2.6664167421812217</v>
      </c>
      <c r="Z63" s="10">
        <f t="shared" si="33"/>
        <v>-2.6703441356547599</v>
      </c>
      <c r="AA63" s="9" t="str">
        <f t="shared" si="34"/>
        <v/>
      </c>
      <c r="AB63" s="9">
        <f t="shared" si="35"/>
        <v>0.59244820010707988</v>
      </c>
      <c r="AC63" s="9">
        <f t="shared" si="36"/>
        <v>-0.22734961559819766</v>
      </c>
      <c r="AD63" s="7">
        <f t="shared" si="37"/>
        <v>3.303225806451613E-2</v>
      </c>
      <c r="AE63" s="5">
        <v>30.17578125</v>
      </c>
      <c r="AF63" s="5">
        <v>199.90234375</v>
      </c>
      <c r="AG63" s="9">
        <v>4.1856724404907633E-3</v>
      </c>
    </row>
    <row r="64" spans="2:33" ht="12.75" customHeight="1" x14ac:dyDescent="0.2">
      <c r="B64" s="1" t="s">
        <v>158</v>
      </c>
      <c r="C64" s="2" t="s">
        <v>434</v>
      </c>
      <c r="D64" s="2">
        <v>1.4381250002770685E-3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19"/>
        <v>150</v>
      </c>
      <c r="J64" s="6">
        <v>3.90625E-2</v>
      </c>
      <c r="K64" s="4">
        <v>30.2734375</v>
      </c>
      <c r="L64" s="12" t="s">
        <v>35</v>
      </c>
      <c r="M64" s="7">
        <f t="shared" si="20"/>
        <v>0.05</v>
      </c>
      <c r="N64" s="7">
        <f t="shared" si="21"/>
        <v>0.05</v>
      </c>
      <c r="O64" s="7">
        <f t="shared" si="22"/>
        <v>11.413654687500001</v>
      </c>
      <c r="P64" s="7">
        <f t="shared" si="23"/>
        <v>0</v>
      </c>
      <c r="Q64" s="7">
        <f t="shared" si="24"/>
        <v>0.05</v>
      </c>
      <c r="R64" s="7">
        <f t="shared" si="25"/>
        <v>4.3049343750000002</v>
      </c>
      <c r="S64" s="7">
        <f t="shared" si="26"/>
        <v>-3.0004499315431463E-2</v>
      </c>
      <c r="T64" s="7">
        <f t="shared" si="27"/>
        <v>8.0004499315431465E-2</v>
      </c>
      <c r="U64" s="8">
        <f t="shared" si="28"/>
        <v>1.6000899863086293</v>
      </c>
      <c r="V64" s="8">
        <f t="shared" si="29"/>
        <v>1.6000899863086293</v>
      </c>
      <c r="W64" s="9">
        <f t="shared" si="30"/>
        <v>-2.6664167421812217</v>
      </c>
      <c r="X64" s="10">
        <f t="shared" si="31"/>
        <v>0</v>
      </c>
      <c r="Y64" s="10">
        <f t="shared" si="32"/>
        <v>2.6664167421812217</v>
      </c>
      <c r="Z64" s="10">
        <f t="shared" si="33"/>
        <v>-2.6703441356547599</v>
      </c>
      <c r="AA64" s="9" t="str">
        <f t="shared" si="34"/>
        <v/>
      </c>
      <c r="AB64" s="9">
        <f t="shared" si="35"/>
        <v>0.59244820010707988</v>
      </c>
      <c r="AC64" s="9">
        <f t="shared" si="36"/>
        <v>-0.22734961559819766</v>
      </c>
      <c r="AD64" s="7">
        <f t="shared" si="37"/>
        <v>3.303225806451613E-2</v>
      </c>
      <c r="AE64" s="5">
        <v>30.17578125</v>
      </c>
      <c r="AF64" s="5">
        <v>199.90234375</v>
      </c>
      <c r="AG64" s="9">
        <v>4.1856724404907633E-3</v>
      </c>
    </row>
    <row r="65" spans="2:33" ht="12.75" customHeight="1" x14ac:dyDescent="0.2">
      <c r="B65" s="1" t="s">
        <v>160</v>
      </c>
      <c r="C65" s="2" t="s">
        <v>435</v>
      </c>
      <c r="D65" s="2">
        <v>1.4619560242863372E-3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19"/>
        <v>150</v>
      </c>
      <c r="J65" s="6">
        <v>3.90625E-2</v>
      </c>
      <c r="K65" s="4">
        <v>29.98046875</v>
      </c>
      <c r="L65" s="12" t="s">
        <v>35</v>
      </c>
      <c r="M65" s="7">
        <f t="shared" si="20"/>
        <v>0.05</v>
      </c>
      <c r="N65" s="7">
        <f t="shared" si="21"/>
        <v>0.05</v>
      </c>
      <c r="O65" s="7">
        <f t="shared" si="22"/>
        <v>11.361096093750001</v>
      </c>
      <c r="P65" s="7">
        <f t="shared" si="23"/>
        <v>0</v>
      </c>
      <c r="Q65" s="7">
        <f t="shared" si="24"/>
        <v>0.05</v>
      </c>
      <c r="R65" s="7">
        <f t="shared" si="25"/>
        <v>4.2795046875000002</v>
      </c>
      <c r="S65" s="7">
        <f t="shared" si="26"/>
        <v>-2.9939895881012799E-2</v>
      </c>
      <c r="T65" s="7">
        <f t="shared" si="27"/>
        <v>7.9939895881012801E-2</v>
      </c>
      <c r="U65" s="8">
        <f t="shared" si="28"/>
        <v>1.598797917620256</v>
      </c>
      <c r="V65" s="8">
        <f t="shared" si="29"/>
        <v>1.598797917620256</v>
      </c>
      <c r="W65" s="9">
        <f t="shared" si="30"/>
        <v>-2.6700124876422451</v>
      </c>
      <c r="X65" s="10">
        <f t="shared" si="31"/>
        <v>0</v>
      </c>
      <c r="Y65" s="10">
        <f t="shared" si="32"/>
        <v>2.6700124876422451</v>
      </c>
      <c r="Z65" s="10">
        <f t="shared" si="33"/>
        <v>-2.6703441356547599</v>
      </c>
      <c r="AA65" s="9" t="str">
        <f t="shared" si="34"/>
        <v/>
      </c>
      <c r="AB65" s="9">
        <f t="shared" si="35"/>
        <v>0.59452722620310494</v>
      </c>
      <c r="AC65" s="9">
        <f t="shared" si="36"/>
        <v>-0.2258282521991587</v>
      </c>
      <c r="AD65" s="7">
        <f t="shared" si="37"/>
        <v>3.3355048859934851E-2</v>
      </c>
      <c r="AE65" s="5">
        <v>30.2734375</v>
      </c>
      <c r="AF65" s="5">
        <v>199.90234375</v>
      </c>
      <c r="AG65" s="9">
        <v>4.1856724404907633E-3</v>
      </c>
    </row>
    <row r="66" spans="2:33" ht="12.75" customHeight="1" x14ac:dyDescent="0.2">
      <c r="B66" s="1" t="s">
        <v>162</v>
      </c>
      <c r="C66" s="2" t="s">
        <v>436</v>
      </c>
      <c r="D66" s="2">
        <v>1.4857870410196483E-3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38">IF(ISNUMBER(G66),IF(G66+H66=0,0,0.4*60*1000/(G66+H66)),"")</f>
        <v>150</v>
      </c>
      <c r="J66" s="6">
        <v>3.90625E-2</v>
      </c>
      <c r="K66" s="4">
        <v>30.2734375</v>
      </c>
      <c r="L66" s="12" t="s">
        <v>35</v>
      </c>
      <c r="M66" s="7">
        <f t="shared" ref="M66:M97" si="39">IF(ISNUMBER(G66),IF(G66+H66=0,0,(G66/(G66+H66))*E66),"")</f>
        <v>0.05</v>
      </c>
      <c r="N66" s="7">
        <f t="shared" ref="N66:N97" si="40">IF(ISNUMBER(H66),IF(G66+H66=0,0,(H66/(G66+H66))*E66),"")</f>
        <v>0.05</v>
      </c>
      <c r="O66" s="7">
        <f t="shared" ref="O66:O97" si="41">IF(ISNUMBER(M66),0.195*(1+0.0184*(K66-21))*M66*1000,"")</f>
        <v>11.413654687500001</v>
      </c>
      <c r="P66" s="7">
        <f t="shared" ref="P66:P97" si="42">IF(ISNUMBER(M66),IF(M66&gt;N66,M66-N66,0),"")</f>
        <v>0</v>
      </c>
      <c r="Q66" s="7">
        <f t="shared" ref="Q66:Q97" si="43">IF(ISNUMBER(M66),IF(M66&gt;N66,N66,M66),"")</f>
        <v>0.05</v>
      </c>
      <c r="R66" s="7">
        <f t="shared" ref="R66:R97" si="44">IF(ISNUMBER(M66),((0.195*(1+(0.0184*(K66-21)))*P66)+(0.07*(1+(0.0248*(K66-21)))*Q66))*1000,"")</f>
        <v>4.3049343750000002</v>
      </c>
      <c r="S66" s="7">
        <f t="shared" ref="S66:S97" si="45">IF(ISNUMBER(M66),IF(O66-R66=0,0,((P66-M66)*(O66-J66)/(O66-R66))+M66),"")</f>
        <v>-3.0004499315431463E-2</v>
      </c>
      <c r="T66" s="7">
        <f t="shared" ref="T66:T97" si="46">IF(ISNUMBER(R66),IF(O66-R66=0,0,Q66*(O66-J66)/(O66-R66)),"")</f>
        <v>8.0004499315431465E-2</v>
      </c>
      <c r="U66" s="8">
        <f t="shared" ref="U66:U97" si="47">IF(ISNUMBER(M66),IF(M66=0,0,((M66-S66)/M66)),"")</f>
        <v>1.6000899863086293</v>
      </c>
      <c r="V66" s="8">
        <f t="shared" ref="V66:V97" si="48">IF(ISNUMBER(Q66),IF(Q66=0,0,T66/Q66),"")</f>
        <v>1.6000899863086293</v>
      </c>
      <c r="W66" s="9">
        <f t="shared" ref="W66:W97" si="49">IF(ISNUMBER(U66),IF(U66=1,0,(U66/(1-U66))),"")</f>
        <v>-2.6664167421812217</v>
      </c>
      <c r="X66" s="10">
        <f t="shared" ref="X66:X97" si="50">IF(ROW(A66)=11,AVERAGE($X$2:$X$10),IF(ISNUMBER(I67),IF(I67-I66=0,0,(W67-W66)/(I67-I66)),""))</f>
        <v>0</v>
      </c>
      <c r="Y66" s="10">
        <f t="shared" ref="Y66:Y97" si="51">IF(ROW(A66)=11,IF(ISNUMBER(I$2),AVERAGE($Y$2:$Y$10),""),IF(ISNUMBER(I66),$X$11*I66-W66,""))</f>
        <v>2.6664167421812217</v>
      </c>
      <c r="Z66" s="10">
        <f t="shared" ref="Z66:Z97" si="52">IF(ISNUMBER(I66),$X$11*I66-$Y$11,"")</f>
        <v>-2.6703441356547599</v>
      </c>
      <c r="AA66" s="9" t="str">
        <f t="shared" ref="AA66:AA97" si="53">IF(AND(ISNUMBER(Z68),ROW(A66)=2),IF(M66=0,0,X$11/M66),"")</f>
        <v/>
      </c>
      <c r="AB66" s="9">
        <f t="shared" ref="AB66:AB97" si="54">IF(ISNUMBER(G66),IF(S66=0,0,((G66+H66)*(M66-S66))/(60000*0.4*(S66^2))),"")</f>
        <v>0.59244820010707988</v>
      </c>
      <c r="AC66" s="9">
        <f t="shared" ref="AC66:AC97" si="55">IF(ISNUMBER(AB66),IF(AB66&lt;=0,0,LOG(AB66)),"")</f>
        <v>-0.22734961559819766</v>
      </c>
      <c r="AD66" s="7">
        <f t="shared" ref="AD66:AD97" si="56">IF(ISNUMBER(K66),IF(K66=0,0,1/K66),"")</f>
        <v>3.303225806451613E-2</v>
      </c>
      <c r="AE66" s="5">
        <v>30.078125</v>
      </c>
      <c r="AF66" s="5">
        <v>199.90234375</v>
      </c>
      <c r="AG66" s="9">
        <v>4.1856724404907633E-3</v>
      </c>
    </row>
    <row r="67" spans="2:33" ht="12.75" customHeight="1" x14ac:dyDescent="0.2">
      <c r="B67" s="1" t="s">
        <v>164</v>
      </c>
      <c r="C67" s="2" t="s">
        <v>437</v>
      </c>
      <c r="D67" s="2">
        <v>1.5096296338015236E-3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38"/>
        <v>150</v>
      </c>
      <c r="J67" s="6">
        <v>3.90625E-2</v>
      </c>
      <c r="K67" s="4">
        <v>30.2734375</v>
      </c>
      <c r="L67" s="12" t="s">
        <v>35</v>
      </c>
      <c r="M67" s="7">
        <f t="shared" si="39"/>
        <v>0.05</v>
      </c>
      <c r="N67" s="7">
        <f t="shared" si="40"/>
        <v>0.05</v>
      </c>
      <c r="O67" s="7">
        <f t="shared" si="41"/>
        <v>11.413654687500001</v>
      </c>
      <c r="P67" s="7">
        <f t="shared" si="42"/>
        <v>0</v>
      </c>
      <c r="Q67" s="7">
        <f t="shared" si="43"/>
        <v>0.05</v>
      </c>
      <c r="R67" s="7">
        <f t="shared" si="44"/>
        <v>4.3049343750000002</v>
      </c>
      <c r="S67" s="7">
        <f t="shared" si="45"/>
        <v>-3.0004499315431463E-2</v>
      </c>
      <c r="T67" s="7">
        <f t="shared" si="46"/>
        <v>8.0004499315431465E-2</v>
      </c>
      <c r="U67" s="8">
        <f t="shared" si="47"/>
        <v>1.6000899863086293</v>
      </c>
      <c r="V67" s="8">
        <f t="shared" si="48"/>
        <v>1.6000899863086293</v>
      </c>
      <c r="W67" s="9">
        <f t="shared" si="49"/>
        <v>-2.6664167421812217</v>
      </c>
      <c r="X67" s="10">
        <f t="shared" si="50"/>
        <v>0</v>
      </c>
      <c r="Y67" s="10">
        <f t="shared" si="51"/>
        <v>2.6664167421812217</v>
      </c>
      <c r="Z67" s="10">
        <f t="shared" si="52"/>
        <v>-2.6703441356547599</v>
      </c>
      <c r="AA67" s="9" t="str">
        <f t="shared" si="53"/>
        <v/>
      </c>
      <c r="AB67" s="9">
        <f t="shared" si="54"/>
        <v>0.59244820010707988</v>
      </c>
      <c r="AC67" s="9">
        <f t="shared" si="55"/>
        <v>-0.22734961559819766</v>
      </c>
      <c r="AD67" s="7">
        <f t="shared" si="56"/>
        <v>3.303225806451613E-2</v>
      </c>
      <c r="AE67" s="5">
        <v>30.078125</v>
      </c>
      <c r="AF67" s="5">
        <v>199.90234375</v>
      </c>
      <c r="AG67" s="9">
        <v>4.1856724404907633E-3</v>
      </c>
    </row>
    <row r="68" spans="2:33" ht="12.75" customHeight="1" x14ac:dyDescent="0.2">
      <c r="B68" s="1" t="s">
        <v>166</v>
      </c>
      <c r="C68" s="2" t="s">
        <v>438</v>
      </c>
      <c r="D68" s="2">
        <v>1.5334606505348347E-3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38"/>
        <v>150</v>
      </c>
      <c r="J68" s="6">
        <v>3.90625E-2</v>
      </c>
      <c r="K68" s="4">
        <v>30.2734375</v>
      </c>
      <c r="L68" s="12" t="s">
        <v>35</v>
      </c>
      <c r="M68" s="7">
        <f t="shared" si="39"/>
        <v>0.05</v>
      </c>
      <c r="N68" s="7">
        <f t="shared" si="40"/>
        <v>0.05</v>
      </c>
      <c r="O68" s="7">
        <f t="shared" si="41"/>
        <v>11.413654687500001</v>
      </c>
      <c r="P68" s="7">
        <f t="shared" si="42"/>
        <v>0</v>
      </c>
      <c r="Q68" s="7">
        <f t="shared" si="43"/>
        <v>0.05</v>
      </c>
      <c r="R68" s="7">
        <f t="shared" si="44"/>
        <v>4.3049343750000002</v>
      </c>
      <c r="S68" s="7">
        <f t="shared" si="45"/>
        <v>-3.0004499315431463E-2</v>
      </c>
      <c r="T68" s="7">
        <f t="shared" si="46"/>
        <v>8.0004499315431465E-2</v>
      </c>
      <c r="U68" s="8">
        <f t="shared" si="47"/>
        <v>1.6000899863086293</v>
      </c>
      <c r="V68" s="8">
        <f t="shared" si="48"/>
        <v>1.6000899863086293</v>
      </c>
      <c r="W68" s="9">
        <f t="shared" si="49"/>
        <v>-2.6664167421812217</v>
      </c>
      <c r="X68" s="10">
        <f t="shared" si="50"/>
        <v>0</v>
      </c>
      <c r="Y68" s="10">
        <f t="shared" si="51"/>
        <v>2.6664167421812217</v>
      </c>
      <c r="Z68" s="10">
        <f t="shared" si="52"/>
        <v>-2.6703441356547599</v>
      </c>
      <c r="AA68" s="9" t="str">
        <f t="shared" si="53"/>
        <v/>
      </c>
      <c r="AB68" s="9">
        <f t="shared" si="54"/>
        <v>0.59244820010707988</v>
      </c>
      <c r="AC68" s="9">
        <f t="shared" si="55"/>
        <v>-0.22734961559819766</v>
      </c>
      <c r="AD68" s="7">
        <f t="shared" si="56"/>
        <v>3.303225806451613E-2</v>
      </c>
      <c r="AE68" s="5">
        <v>29.8828125</v>
      </c>
      <c r="AF68" s="5">
        <v>199.90234375</v>
      </c>
      <c r="AG68" s="9">
        <v>4.1856724404907633E-3</v>
      </c>
    </row>
    <row r="69" spans="2:33" ht="12.75" customHeight="1" x14ac:dyDescent="0.2">
      <c r="B69" s="1" t="s">
        <v>168</v>
      </c>
      <c r="C69" s="2" t="s">
        <v>439</v>
      </c>
      <c r="D69" s="2">
        <v>1.5511574092670344E-3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38"/>
        <v>150</v>
      </c>
      <c r="J69" s="6">
        <v>3.90625E-2</v>
      </c>
      <c r="K69" s="4">
        <v>30.17578125</v>
      </c>
      <c r="L69" s="12" t="s">
        <v>35</v>
      </c>
      <c r="M69" s="7">
        <f t="shared" si="39"/>
        <v>0.05</v>
      </c>
      <c r="N69" s="7">
        <f t="shared" si="40"/>
        <v>0.05</v>
      </c>
      <c r="O69" s="7">
        <f t="shared" si="41"/>
        <v>11.396135156250001</v>
      </c>
      <c r="P69" s="7">
        <f t="shared" si="42"/>
        <v>0</v>
      </c>
      <c r="Q69" s="7">
        <f t="shared" si="43"/>
        <v>0.05</v>
      </c>
      <c r="R69" s="7">
        <f t="shared" si="44"/>
        <v>4.2964578125000008</v>
      </c>
      <c r="S69" s="7">
        <f t="shared" si="45"/>
        <v>-2.9983019694887106E-2</v>
      </c>
      <c r="T69" s="7">
        <f t="shared" si="46"/>
        <v>7.9983019694887109E-2</v>
      </c>
      <c r="U69" s="8">
        <f t="shared" si="47"/>
        <v>1.5996603938977421</v>
      </c>
      <c r="V69" s="8">
        <f t="shared" si="48"/>
        <v>1.5996603938977421</v>
      </c>
      <c r="W69" s="9">
        <f t="shared" si="49"/>
        <v>-2.6676105511989614</v>
      </c>
      <c r="X69" s="10">
        <f t="shared" si="50"/>
        <v>0</v>
      </c>
      <c r="Y69" s="10">
        <f t="shared" si="51"/>
        <v>2.6676105511989614</v>
      </c>
      <c r="Z69" s="10">
        <f t="shared" si="52"/>
        <v>-2.6703441356547599</v>
      </c>
      <c r="AA69" s="9" t="str">
        <f t="shared" si="53"/>
        <v/>
      </c>
      <c r="AB69" s="9">
        <f t="shared" si="54"/>
        <v>0.59313806688920867</v>
      </c>
      <c r="AC69" s="9">
        <f t="shared" si="55"/>
        <v>-0.22684420257363619</v>
      </c>
      <c r="AD69" s="7">
        <f t="shared" si="56"/>
        <v>3.3139158576051778E-2</v>
      </c>
      <c r="AE69" s="5">
        <v>30.078125</v>
      </c>
      <c r="AF69" s="5">
        <v>199.90234375</v>
      </c>
      <c r="AG69" s="9">
        <v>4.1856724404907633E-3</v>
      </c>
    </row>
    <row r="70" spans="2:33" ht="12.75" customHeight="1" x14ac:dyDescent="0.2">
      <c r="B70" s="1" t="s">
        <v>170</v>
      </c>
      <c r="C70" s="2" t="s">
        <v>440</v>
      </c>
      <c r="D70" s="2">
        <v>1.5749884260003455E-3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38"/>
        <v>150</v>
      </c>
      <c r="J70" s="6">
        <v>3.90625E-2</v>
      </c>
      <c r="K70" s="4">
        <v>30.17578125</v>
      </c>
      <c r="L70" s="12" t="s">
        <v>35</v>
      </c>
      <c r="M70" s="7">
        <f t="shared" si="39"/>
        <v>0.05</v>
      </c>
      <c r="N70" s="7">
        <f t="shared" si="40"/>
        <v>0.05</v>
      </c>
      <c r="O70" s="7">
        <f t="shared" si="41"/>
        <v>11.396135156250001</v>
      </c>
      <c r="P70" s="7">
        <f t="shared" si="42"/>
        <v>0</v>
      </c>
      <c r="Q70" s="7">
        <f t="shared" si="43"/>
        <v>0.05</v>
      </c>
      <c r="R70" s="7">
        <f t="shared" si="44"/>
        <v>4.2964578125000008</v>
      </c>
      <c r="S70" s="7">
        <f t="shared" si="45"/>
        <v>-2.9983019694887106E-2</v>
      </c>
      <c r="T70" s="7">
        <f t="shared" si="46"/>
        <v>7.9983019694887109E-2</v>
      </c>
      <c r="U70" s="8">
        <f t="shared" si="47"/>
        <v>1.5996603938977421</v>
      </c>
      <c r="V70" s="8">
        <f t="shared" si="48"/>
        <v>1.5996603938977421</v>
      </c>
      <c r="W70" s="9">
        <f t="shared" si="49"/>
        <v>-2.6676105511989614</v>
      </c>
      <c r="X70" s="10">
        <f t="shared" si="50"/>
        <v>0</v>
      </c>
      <c r="Y70" s="10">
        <f t="shared" si="51"/>
        <v>2.6676105511989614</v>
      </c>
      <c r="Z70" s="10">
        <f t="shared" si="52"/>
        <v>-2.6703441356547599</v>
      </c>
      <c r="AA70" s="9" t="str">
        <f t="shared" si="53"/>
        <v/>
      </c>
      <c r="AB70" s="9">
        <f t="shared" si="54"/>
        <v>0.59313806688920867</v>
      </c>
      <c r="AC70" s="9">
        <f t="shared" si="55"/>
        <v>-0.22684420257363619</v>
      </c>
      <c r="AD70" s="7">
        <f t="shared" si="56"/>
        <v>3.3139158576051778E-2</v>
      </c>
      <c r="AE70" s="5">
        <v>30.078125</v>
      </c>
      <c r="AF70" s="5">
        <v>199.90234375</v>
      </c>
      <c r="AG70" s="9">
        <v>4.1856724404907633E-3</v>
      </c>
    </row>
    <row r="71" spans="2:33" ht="12.75" customHeight="1" x14ac:dyDescent="0.2">
      <c r="B71" s="1" t="s">
        <v>172</v>
      </c>
      <c r="C71" s="2" t="s">
        <v>441</v>
      </c>
      <c r="D71" s="2">
        <v>1.5988194500096142E-3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38"/>
        <v>150</v>
      </c>
      <c r="J71" s="6">
        <v>3.90625E-2</v>
      </c>
      <c r="K71" s="4">
        <v>30.17578125</v>
      </c>
      <c r="L71" s="12" t="s">
        <v>35</v>
      </c>
      <c r="M71" s="7">
        <f t="shared" si="39"/>
        <v>0.05</v>
      </c>
      <c r="N71" s="7">
        <f t="shared" si="40"/>
        <v>0.05</v>
      </c>
      <c r="O71" s="7">
        <f t="shared" si="41"/>
        <v>11.396135156250001</v>
      </c>
      <c r="P71" s="7">
        <f t="shared" si="42"/>
        <v>0</v>
      </c>
      <c r="Q71" s="7">
        <f t="shared" si="43"/>
        <v>0.05</v>
      </c>
      <c r="R71" s="7">
        <f t="shared" si="44"/>
        <v>4.2964578125000008</v>
      </c>
      <c r="S71" s="7">
        <f t="shared" si="45"/>
        <v>-2.9983019694887106E-2</v>
      </c>
      <c r="T71" s="7">
        <f t="shared" si="46"/>
        <v>7.9983019694887109E-2</v>
      </c>
      <c r="U71" s="8">
        <f t="shared" si="47"/>
        <v>1.5996603938977421</v>
      </c>
      <c r="V71" s="8">
        <f t="shared" si="48"/>
        <v>1.5996603938977421</v>
      </c>
      <c r="W71" s="9">
        <f t="shared" si="49"/>
        <v>-2.6676105511989614</v>
      </c>
      <c r="X71" s="10">
        <f t="shared" si="50"/>
        <v>0</v>
      </c>
      <c r="Y71" s="10">
        <f t="shared" si="51"/>
        <v>2.6676105511989614</v>
      </c>
      <c r="Z71" s="10">
        <f t="shared" si="52"/>
        <v>-2.6703441356547599</v>
      </c>
      <c r="AA71" s="9" t="str">
        <f t="shared" si="53"/>
        <v/>
      </c>
      <c r="AB71" s="9">
        <f t="shared" si="54"/>
        <v>0.59313806688920867</v>
      </c>
      <c r="AC71" s="9">
        <f t="shared" si="55"/>
        <v>-0.22684420257363619</v>
      </c>
      <c r="AD71" s="7">
        <f t="shared" si="56"/>
        <v>3.3139158576051778E-2</v>
      </c>
      <c r="AE71" s="5">
        <v>30.17578125</v>
      </c>
      <c r="AF71" s="5">
        <v>199.90234375</v>
      </c>
      <c r="AG71" s="9">
        <v>4.1856724404907633E-3</v>
      </c>
    </row>
    <row r="72" spans="2:33" ht="12.75" customHeight="1" x14ac:dyDescent="0.2">
      <c r="B72" s="1" t="s">
        <v>174</v>
      </c>
      <c r="C72" s="2" t="s">
        <v>442</v>
      </c>
      <c r="D72" s="2">
        <v>1.6226504667429253E-3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38"/>
        <v>150</v>
      </c>
      <c r="J72" s="6">
        <v>3.90625E-2</v>
      </c>
      <c r="K72" s="4">
        <v>30.17578125</v>
      </c>
      <c r="L72" s="12" t="s">
        <v>35</v>
      </c>
      <c r="M72" s="7">
        <f t="shared" si="39"/>
        <v>0.05</v>
      </c>
      <c r="N72" s="7">
        <f t="shared" si="40"/>
        <v>0.05</v>
      </c>
      <c r="O72" s="7">
        <f t="shared" si="41"/>
        <v>11.396135156250001</v>
      </c>
      <c r="P72" s="7">
        <f t="shared" si="42"/>
        <v>0</v>
      </c>
      <c r="Q72" s="7">
        <f t="shared" si="43"/>
        <v>0.05</v>
      </c>
      <c r="R72" s="7">
        <f t="shared" si="44"/>
        <v>4.2964578125000008</v>
      </c>
      <c r="S72" s="7">
        <f t="shared" si="45"/>
        <v>-2.9983019694887106E-2</v>
      </c>
      <c r="T72" s="7">
        <f t="shared" si="46"/>
        <v>7.9983019694887109E-2</v>
      </c>
      <c r="U72" s="8">
        <f t="shared" si="47"/>
        <v>1.5996603938977421</v>
      </c>
      <c r="V72" s="8">
        <f t="shared" si="48"/>
        <v>1.5996603938977421</v>
      </c>
      <c r="W72" s="9">
        <f t="shared" si="49"/>
        <v>-2.6676105511989614</v>
      </c>
      <c r="X72" s="10">
        <f t="shared" si="50"/>
        <v>0</v>
      </c>
      <c r="Y72" s="10">
        <f t="shared" si="51"/>
        <v>2.6676105511989614</v>
      </c>
      <c r="Z72" s="10">
        <f t="shared" si="52"/>
        <v>-2.6703441356547599</v>
      </c>
      <c r="AA72" s="9" t="str">
        <f t="shared" si="53"/>
        <v/>
      </c>
      <c r="AB72" s="9">
        <f t="shared" si="54"/>
        <v>0.59313806688920867</v>
      </c>
      <c r="AC72" s="9">
        <f t="shared" si="55"/>
        <v>-0.22684420257363619</v>
      </c>
      <c r="AD72" s="7">
        <f t="shared" si="56"/>
        <v>3.3139158576051778E-2</v>
      </c>
      <c r="AE72" s="5">
        <v>30.078125</v>
      </c>
      <c r="AF72" s="5">
        <v>199.90234375</v>
      </c>
      <c r="AG72" s="9">
        <v>4.1856724404907633E-3</v>
      </c>
    </row>
    <row r="73" spans="2:33" ht="12.75" customHeight="1" x14ac:dyDescent="0.2">
      <c r="B73" s="1" t="s">
        <v>176</v>
      </c>
      <c r="C73" s="2" t="s">
        <v>443</v>
      </c>
      <c r="D73" s="2">
        <v>1.6464930595248006E-3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38"/>
        <v>150</v>
      </c>
      <c r="J73" s="6">
        <v>3.90625E-2</v>
      </c>
      <c r="K73" s="4">
        <v>30.17578125</v>
      </c>
      <c r="L73" s="12" t="s">
        <v>35</v>
      </c>
      <c r="M73" s="7">
        <f t="shared" si="39"/>
        <v>0.05</v>
      </c>
      <c r="N73" s="7">
        <f t="shared" si="40"/>
        <v>0.05</v>
      </c>
      <c r="O73" s="7">
        <f t="shared" si="41"/>
        <v>11.396135156250001</v>
      </c>
      <c r="P73" s="7">
        <f t="shared" si="42"/>
        <v>0</v>
      </c>
      <c r="Q73" s="7">
        <f t="shared" si="43"/>
        <v>0.05</v>
      </c>
      <c r="R73" s="7">
        <f t="shared" si="44"/>
        <v>4.2964578125000008</v>
      </c>
      <c r="S73" s="7">
        <f t="shared" si="45"/>
        <v>-2.9983019694887106E-2</v>
      </c>
      <c r="T73" s="7">
        <f t="shared" si="46"/>
        <v>7.9983019694887109E-2</v>
      </c>
      <c r="U73" s="8">
        <f t="shared" si="47"/>
        <v>1.5996603938977421</v>
      </c>
      <c r="V73" s="8">
        <f t="shared" si="48"/>
        <v>1.5996603938977421</v>
      </c>
      <c r="W73" s="9">
        <f t="shared" si="49"/>
        <v>-2.6676105511989614</v>
      </c>
      <c r="X73" s="10">
        <f t="shared" si="50"/>
        <v>0</v>
      </c>
      <c r="Y73" s="10">
        <f t="shared" si="51"/>
        <v>2.6676105511989614</v>
      </c>
      <c r="Z73" s="10">
        <f t="shared" si="52"/>
        <v>-2.6703441356547599</v>
      </c>
      <c r="AA73" s="9" t="str">
        <f t="shared" si="53"/>
        <v/>
      </c>
      <c r="AB73" s="9">
        <f t="shared" si="54"/>
        <v>0.59313806688920867</v>
      </c>
      <c r="AC73" s="9">
        <f t="shared" si="55"/>
        <v>-0.22684420257363619</v>
      </c>
      <c r="AD73" s="7">
        <f t="shared" si="56"/>
        <v>3.3139158576051778E-2</v>
      </c>
      <c r="AE73" s="5">
        <v>30.078125</v>
      </c>
      <c r="AF73" s="5">
        <v>199.90234375</v>
      </c>
      <c r="AG73" s="9">
        <v>1.0176615819055199E-2</v>
      </c>
    </row>
    <row r="74" spans="2:33" ht="12.75" customHeight="1" x14ac:dyDescent="0.2">
      <c r="B74" s="1" t="s">
        <v>178</v>
      </c>
      <c r="C74" s="2" t="s">
        <v>444</v>
      </c>
      <c r="D74" s="2">
        <v>1.6703240762581117E-3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38"/>
        <v>150</v>
      </c>
      <c r="J74" s="6">
        <v>3.90625E-2</v>
      </c>
      <c r="K74" s="4">
        <v>30.17578125</v>
      </c>
      <c r="L74" s="12" t="s">
        <v>35</v>
      </c>
      <c r="M74" s="7">
        <f t="shared" si="39"/>
        <v>0.05</v>
      </c>
      <c r="N74" s="7">
        <f t="shared" si="40"/>
        <v>0.05</v>
      </c>
      <c r="O74" s="7">
        <f t="shared" si="41"/>
        <v>11.396135156250001</v>
      </c>
      <c r="P74" s="7">
        <f t="shared" si="42"/>
        <v>0</v>
      </c>
      <c r="Q74" s="7">
        <f t="shared" si="43"/>
        <v>0.05</v>
      </c>
      <c r="R74" s="7">
        <f t="shared" si="44"/>
        <v>4.2964578125000008</v>
      </c>
      <c r="S74" s="7">
        <f t="shared" si="45"/>
        <v>-2.9983019694887106E-2</v>
      </c>
      <c r="T74" s="7">
        <f t="shared" si="46"/>
        <v>7.9983019694887109E-2</v>
      </c>
      <c r="U74" s="8">
        <f t="shared" si="47"/>
        <v>1.5996603938977421</v>
      </c>
      <c r="V74" s="8">
        <f t="shared" si="48"/>
        <v>1.5996603938977421</v>
      </c>
      <c r="W74" s="9">
        <f t="shared" si="49"/>
        <v>-2.6676105511989614</v>
      </c>
      <c r="X74" s="10">
        <f t="shared" si="50"/>
        <v>0</v>
      </c>
      <c r="Y74" s="10">
        <f t="shared" si="51"/>
        <v>2.6676105511989614</v>
      </c>
      <c r="Z74" s="10">
        <f t="shared" si="52"/>
        <v>-2.6703441356547599</v>
      </c>
      <c r="AA74" s="9" t="str">
        <f t="shared" si="53"/>
        <v/>
      </c>
      <c r="AB74" s="9">
        <f t="shared" si="54"/>
        <v>0.59313806688920867</v>
      </c>
      <c r="AC74" s="9">
        <f t="shared" si="55"/>
        <v>-0.22684420257363619</v>
      </c>
      <c r="AD74" s="7">
        <f t="shared" si="56"/>
        <v>3.3139158576051778E-2</v>
      </c>
      <c r="AE74" s="5">
        <v>30.078125</v>
      </c>
      <c r="AF74" s="5">
        <v>199.90234375</v>
      </c>
      <c r="AG74" s="9">
        <v>6.1826535666789084E-3</v>
      </c>
    </row>
    <row r="75" spans="2:33" ht="12.75" customHeight="1" x14ac:dyDescent="0.2">
      <c r="B75" s="1" t="s">
        <v>180</v>
      </c>
      <c r="C75" s="2" t="s">
        <v>445</v>
      </c>
      <c r="D75" s="2">
        <v>1.6941550929914229E-3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38"/>
        <v>150</v>
      </c>
      <c r="J75" s="6">
        <v>3.90625E-2</v>
      </c>
      <c r="K75" s="4">
        <v>30.17578125</v>
      </c>
      <c r="L75" s="12" t="s">
        <v>35</v>
      </c>
      <c r="M75" s="7">
        <f t="shared" si="39"/>
        <v>0.05</v>
      </c>
      <c r="N75" s="7">
        <f t="shared" si="40"/>
        <v>0.05</v>
      </c>
      <c r="O75" s="7">
        <f t="shared" si="41"/>
        <v>11.396135156250001</v>
      </c>
      <c r="P75" s="7">
        <f t="shared" si="42"/>
        <v>0</v>
      </c>
      <c r="Q75" s="7">
        <f t="shared" si="43"/>
        <v>0.05</v>
      </c>
      <c r="R75" s="7">
        <f t="shared" si="44"/>
        <v>4.2964578125000008</v>
      </c>
      <c r="S75" s="7">
        <f t="shared" si="45"/>
        <v>-2.9983019694887106E-2</v>
      </c>
      <c r="T75" s="7">
        <f t="shared" si="46"/>
        <v>7.9983019694887109E-2</v>
      </c>
      <c r="U75" s="8">
        <f t="shared" si="47"/>
        <v>1.5996603938977421</v>
      </c>
      <c r="V75" s="8">
        <f t="shared" si="48"/>
        <v>1.5996603938977421</v>
      </c>
      <c r="W75" s="9">
        <f t="shared" si="49"/>
        <v>-2.6676105511989614</v>
      </c>
      <c r="X75" s="10">
        <f t="shared" si="50"/>
        <v>0</v>
      </c>
      <c r="Y75" s="10">
        <f t="shared" si="51"/>
        <v>2.6676105511989614</v>
      </c>
      <c r="Z75" s="10">
        <f t="shared" si="52"/>
        <v>-2.6703441356547599</v>
      </c>
      <c r="AA75" s="9" t="str">
        <f t="shared" si="53"/>
        <v/>
      </c>
      <c r="AB75" s="9">
        <f t="shared" si="54"/>
        <v>0.59313806688920867</v>
      </c>
      <c r="AC75" s="9">
        <f t="shared" si="55"/>
        <v>-0.22684420257363619</v>
      </c>
      <c r="AD75" s="7">
        <f t="shared" si="56"/>
        <v>3.3139158576051778E-2</v>
      </c>
      <c r="AE75" s="5">
        <v>30.078125</v>
      </c>
      <c r="AF75" s="5">
        <v>199.90234375</v>
      </c>
      <c r="AG75" s="9">
        <v>4.1856724404907633E-3</v>
      </c>
    </row>
    <row r="76" spans="2:33" ht="12.75" customHeight="1" x14ac:dyDescent="0.2">
      <c r="B76" s="1" t="s">
        <v>182</v>
      </c>
      <c r="C76" s="2" t="s">
        <v>446</v>
      </c>
      <c r="D76" s="2">
        <v>1.7179861170006916E-3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38"/>
        <v>150</v>
      </c>
      <c r="J76" s="6">
        <v>3.90625E-2</v>
      </c>
      <c r="K76" s="4">
        <v>30.17578125</v>
      </c>
      <c r="L76" s="12" t="s">
        <v>35</v>
      </c>
      <c r="M76" s="7">
        <f t="shared" si="39"/>
        <v>0.05</v>
      </c>
      <c r="N76" s="7">
        <f t="shared" si="40"/>
        <v>0.05</v>
      </c>
      <c r="O76" s="7">
        <f t="shared" si="41"/>
        <v>11.396135156250001</v>
      </c>
      <c r="P76" s="7">
        <f t="shared" si="42"/>
        <v>0</v>
      </c>
      <c r="Q76" s="7">
        <f t="shared" si="43"/>
        <v>0.05</v>
      </c>
      <c r="R76" s="7">
        <f t="shared" si="44"/>
        <v>4.2964578125000008</v>
      </c>
      <c r="S76" s="7">
        <f t="shared" si="45"/>
        <v>-2.9983019694887106E-2</v>
      </c>
      <c r="T76" s="7">
        <f t="shared" si="46"/>
        <v>7.9983019694887109E-2</v>
      </c>
      <c r="U76" s="8">
        <f t="shared" si="47"/>
        <v>1.5996603938977421</v>
      </c>
      <c r="V76" s="8">
        <f t="shared" si="48"/>
        <v>1.5996603938977421</v>
      </c>
      <c r="W76" s="9">
        <f t="shared" si="49"/>
        <v>-2.6676105511989614</v>
      </c>
      <c r="X76" s="10">
        <f t="shared" si="50"/>
        <v>0</v>
      </c>
      <c r="Y76" s="10">
        <f t="shared" si="51"/>
        <v>2.6676105511989614</v>
      </c>
      <c r="Z76" s="10">
        <f t="shared" si="52"/>
        <v>-2.6703441356547599</v>
      </c>
      <c r="AA76" s="9" t="str">
        <f t="shared" si="53"/>
        <v/>
      </c>
      <c r="AB76" s="9">
        <f t="shared" si="54"/>
        <v>0.59313806688920867</v>
      </c>
      <c r="AC76" s="9">
        <f t="shared" si="55"/>
        <v>-0.22684420257363619</v>
      </c>
      <c r="AD76" s="7">
        <f t="shared" si="56"/>
        <v>3.3139158576051778E-2</v>
      </c>
      <c r="AE76" s="5">
        <v>30.078125</v>
      </c>
      <c r="AF76" s="5">
        <v>199.90234375</v>
      </c>
      <c r="AG76" s="9">
        <v>4.1856724404907633E-3</v>
      </c>
    </row>
    <row r="77" spans="2:33" ht="12.75" customHeight="1" x14ac:dyDescent="0.2">
      <c r="B77" s="1" t="s">
        <v>184</v>
      </c>
      <c r="C77" s="2" t="s">
        <v>447</v>
      </c>
      <c r="D77" s="2">
        <v>1.7418171337340027E-3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38"/>
        <v>150</v>
      </c>
      <c r="J77" s="6">
        <v>3.90625E-2</v>
      </c>
      <c r="K77" s="4">
        <v>30.17578125</v>
      </c>
      <c r="L77" s="12" t="s">
        <v>35</v>
      </c>
      <c r="M77" s="7">
        <f t="shared" si="39"/>
        <v>0.05</v>
      </c>
      <c r="N77" s="7">
        <f t="shared" si="40"/>
        <v>0.05</v>
      </c>
      <c r="O77" s="7">
        <f t="shared" si="41"/>
        <v>11.396135156250001</v>
      </c>
      <c r="P77" s="7">
        <f t="shared" si="42"/>
        <v>0</v>
      </c>
      <c r="Q77" s="7">
        <f t="shared" si="43"/>
        <v>0.05</v>
      </c>
      <c r="R77" s="7">
        <f t="shared" si="44"/>
        <v>4.2964578125000008</v>
      </c>
      <c r="S77" s="7">
        <f t="shared" si="45"/>
        <v>-2.9983019694887106E-2</v>
      </c>
      <c r="T77" s="7">
        <f t="shared" si="46"/>
        <v>7.9983019694887109E-2</v>
      </c>
      <c r="U77" s="8">
        <f t="shared" si="47"/>
        <v>1.5996603938977421</v>
      </c>
      <c r="V77" s="8">
        <f t="shared" si="48"/>
        <v>1.5996603938977421</v>
      </c>
      <c r="W77" s="9">
        <f t="shared" si="49"/>
        <v>-2.6676105511989614</v>
      </c>
      <c r="X77" s="10">
        <f t="shared" si="50"/>
        <v>0</v>
      </c>
      <c r="Y77" s="10">
        <f t="shared" si="51"/>
        <v>2.6676105511989614</v>
      </c>
      <c r="Z77" s="10">
        <f t="shared" si="52"/>
        <v>-2.6703441356547599</v>
      </c>
      <c r="AA77" s="9" t="str">
        <f t="shared" si="53"/>
        <v/>
      </c>
      <c r="AB77" s="9">
        <f t="shared" si="54"/>
        <v>0.59313806688920867</v>
      </c>
      <c r="AC77" s="9">
        <f t="shared" si="55"/>
        <v>-0.22684420257363619</v>
      </c>
      <c r="AD77" s="7">
        <f t="shared" si="56"/>
        <v>3.3139158576051778E-2</v>
      </c>
      <c r="AE77" s="5">
        <v>30.078125</v>
      </c>
      <c r="AF77" s="5">
        <v>199.90234375</v>
      </c>
      <c r="AG77" s="9">
        <v>4.1856724404907633E-3</v>
      </c>
    </row>
    <row r="78" spans="2:33" ht="12.75" customHeight="1" x14ac:dyDescent="0.2">
      <c r="B78" s="1" t="s">
        <v>186</v>
      </c>
      <c r="C78" s="2" t="s">
        <v>448</v>
      </c>
      <c r="D78" s="2">
        <v>1.7596990801393986E-3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38"/>
        <v>150</v>
      </c>
      <c r="J78" s="6">
        <v>3.90625E-2</v>
      </c>
      <c r="K78" s="4">
        <v>30.17578125</v>
      </c>
      <c r="L78" s="12" t="s">
        <v>35</v>
      </c>
      <c r="M78" s="7">
        <f t="shared" si="39"/>
        <v>0.05</v>
      </c>
      <c r="N78" s="7">
        <f t="shared" si="40"/>
        <v>0.05</v>
      </c>
      <c r="O78" s="7">
        <f t="shared" si="41"/>
        <v>11.396135156250001</v>
      </c>
      <c r="P78" s="7">
        <f t="shared" si="42"/>
        <v>0</v>
      </c>
      <c r="Q78" s="7">
        <f t="shared" si="43"/>
        <v>0.05</v>
      </c>
      <c r="R78" s="7">
        <f t="shared" si="44"/>
        <v>4.2964578125000008</v>
      </c>
      <c r="S78" s="7">
        <f t="shared" si="45"/>
        <v>-2.9983019694887106E-2</v>
      </c>
      <c r="T78" s="7">
        <f t="shared" si="46"/>
        <v>7.9983019694887109E-2</v>
      </c>
      <c r="U78" s="8">
        <f t="shared" si="47"/>
        <v>1.5996603938977421</v>
      </c>
      <c r="V78" s="8">
        <f t="shared" si="48"/>
        <v>1.5996603938977421</v>
      </c>
      <c r="W78" s="9">
        <f t="shared" si="49"/>
        <v>-2.6676105511989614</v>
      </c>
      <c r="X78" s="10">
        <f t="shared" si="50"/>
        <v>0</v>
      </c>
      <c r="Y78" s="10">
        <f t="shared" si="51"/>
        <v>2.6676105511989614</v>
      </c>
      <c r="Z78" s="10">
        <f t="shared" si="52"/>
        <v>-2.6703441356547599</v>
      </c>
      <c r="AA78" s="9" t="str">
        <f t="shared" si="53"/>
        <v/>
      </c>
      <c r="AB78" s="9">
        <f t="shared" si="54"/>
        <v>0.59313806688920867</v>
      </c>
      <c r="AC78" s="9">
        <f t="shared" si="55"/>
        <v>-0.22684420257363619</v>
      </c>
      <c r="AD78" s="7">
        <f t="shared" si="56"/>
        <v>3.3139158576051778E-2</v>
      </c>
      <c r="AE78" s="5">
        <v>29.98046875</v>
      </c>
      <c r="AF78" s="5">
        <v>199.90234375</v>
      </c>
      <c r="AG78" s="9">
        <v>4.1856724404907633E-3</v>
      </c>
    </row>
    <row r="79" spans="2:33" ht="12.75" customHeight="1" x14ac:dyDescent="0.2">
      <c r="B79" s="1" t="s">
        <v>188</v>
      </c>
      <c r="C79" s="2" t="s">
        <v>449</v>
      </c>
      <c r="D79" s="2">
        <v>1.7835300968727097E-3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38"/>
        <v>150</v>
      </c>
      <c r="J79" s="6">
        <v>3.90625E-2</v>
      </c>
      <c r="K79" s="4">
        <v>30.17578125</v>
      </c>
      <c r="L79" s="12" t="s">
        <v>35</v>
      </c>
      <c r="M79" s="7">
        <f t="shared" si="39"/>
        <v>0.05</v>
      </c>
      <c r="N79" s="7">
        <f t="shared" si="40"/>
        <v>0.05</v>
      </c>
      <c r="O79" s="7">
        <f t="shared" si="41"/>
        <v>11.396135156250001</v>
      </c>
      <c r="P79" s="7">
        <f t="shared" si="42"/>
        <v>0</v>
      </c>
      <c r="Q79" s="7">
        <f t="shared" si="43"/>
        <v>0.05</v>
      </c>
      <c r="R79" s="7">
        <f t="shared" si="44"/>
        <v>4.2964578125000008</v>
      </c>
      <c r="S79" s="7">
        <f t="shared" si="45"/>
        <v>-2.9983019694887106E-2</v>
      </c>
      <c r="T79" s="7">
        <f t="shared" si="46"/>
        <v>7.9983019694887109E-2</v>
      </c>
      <c r="U79" s="8">
        <f t="shared" si="47"/>
        <v>1.5996603938977421</v>
      </c>
      <c r="V79" s="8">
        <f t="shared" si="48"/>
        <v>1.5996603938977421</v>
      </c>
      <c r="W79" s="9">
        <f t="shared" si="49"/>
        <v>-2.6676105511989614</v>
      </c>
      <c r="X79" s="10">
        <f t="shared" si="50"/>
        <v>0</v>
      </c>
      <c r="Y79" s="10">
        <f t="shared" si="51"/>
        <v>2.6676105511989614</v>
      </c>
      <c r="Z79" s="10">
        <f t="shared" si="52"/>
        <v>-2.6703441356547599</v>
      </c>
      <c r="AA79" s="9" t="str">
        <f t="shared" si="53"/>
        <v/>
      </c>
      <c r="AB79" s="9">
        <f t="shared" si="54"/>
        <v>0.59313806688920867</v>
      </c>
      <c r="AC79" s="9">
        <f t="shared" si="55"/>
        <v>-0.22684420257363619</v>
      </c>
      <c r="AD79" s="7">
        <f t="shared" si="56"/>
        <v>3.3139158576051778E-2</v>
      </c>
      <c r="AE79" s="5">
        <v>30.078125</v>
      </c>
      <c r="AF79" s="5">
        <v>199.90234375</v>
      </c>
      <c r="AG79" s="9">
        <v>4.1856724404907633E-3</v>
      </c>
    </row>
    <row r="80" spans="2:33" ht="12.75" customHeight="1" x14ac:dyDescent="0.2">
      <c r="B80" s="1" t="s">
        <v>190</v>
      </c>
      <c r="C80" s="2" t="s">
        <v>450</v>
      </c>
      <c r="D80" s="2">
        <v>1.8073611136060208E-3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38"/>
        <v>150</v>
      </c>
      <c r="J80" s="6">
        <v>3.90625E-2</v>
      </c>
      <c r="K80" s="4">
        <v>30.17578125</v>
      </c>
      <c r="L80" s="12" t="s">
        <v>35</v>
      </c>
      <c r="M80" s="7">
        <f t="shared" si="39"/>
        <v>0.05</v>
      </c>
      <c r="N80" s="7">
        <f t="shared" si="40"/>
        <v>0.05</v>
      </c>
      <c r="O80" s="7">
        <f t="shared" si="41"/>
        <v>11.396135156250001</v>
      </c>
      <c r="P80" s="7">
        <f t="shared" si="42"/>
        <v>0</v>
      </c>
      <c r="Q80" s="7">
        <f t="shared" si="43"/>
        <v>0.05</v>
      </c>
      <c r="R80" s="7">
        <f t="shared" si="44"/>
        <v>4.2964578125000008</v>
      </c>
      <c r="S80" s="7">
        <f t="shared" si="45"/>
        <v>-2.9983019694887106E-2</v>
      </c>
      <c r="T80" s="7">
        <f t="shared" si="46"/>
        <v>7.9983019694887109E-2</v>
      </c>
      <c r="U80" s="8">
        <f t="shared" si="47"/>
        <v>1.5996603938977421</v>
      </c>
      <c r="V80" s="8">
        <f t="shared" si="48"/>
        <v>1.5996603938977421</v>
      </c>
      <c r="W80" s="9">
        <f t="shared" si="49"/>
        <v>-2.6676105511989614</v>
      </c>
      <c r="X80" s="10">
        <f t="shared" si="50"/>
        <v>0</v>
      </c>
      <c r="Y80" s="10">
        <f t="shared" si="51"/>
        <v>2.6676105511989614</v>
      </c>
      <c r="Z80" s="10">
        <f t="shared" si="52"/>
        <v>-2.6703441356547599</v>
      </c>
      <c r="AA80" s="9" t="str">
        <f t="shared" si="53"/>
        <v/>
      </c>
      <c r="AB80" s="9">
        <f t="shared" si="54"/>
        <v>0.59313806688920867</v>
      </c>
      <c r="AC80" s="9">
        <f t="shared" si="55"/>
        <v>-0.22684420257363619</v>
      </c>
      <c r="AD80" s="7">
        <f t="shared" si="56"/>
        <v>3.3139158576051778E-2</v>
      </c>
      <c r="AE80" s="5">
        <v>30.078125</v>
      </c>
      <c r="AF80" s="5">
        <v>199.90234375</v>
      </c>
      <c r="AG80" s="9">
        <v>4.1856724404907633E-3</v>
      </c>
    </row>
    <row r="81" spans="2:33" ht="12.75" customHeight="1" x14ac:dyDescent="0.2">
      <c r="B81" s="1" t="s">
        <v>192</v>
      </c>
      <c r="C81" s="2" t="s">
        <v>451</v>
      </c>
      <c r="D81" s="2">
        <v>1.8311921303393319E-3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38"/>
        <v>150</v>
      </c>
      <c r="J81" s="6">
        <v>3.90625E-2</v>
      </c>
      <c r="K81" s="4">
        <v>30.17578125</v>
      </c>
      <c r="L81" s="12" t="s">
        <v>35</v>
      </c>
      <c r="M81" s="7">
        <f t="shared" si="39"/>
        <v>0.05</v>
      </c>
      <c r="N81" s="7">
        <f t="shared" si="40"/>
        <v>0.05</v>
      </c>
      <c r="O81" s="7">
        <f t="shared" si="41"/>
        <v>11.396135156250001</v>
      </c>
      <c r="P81" s="7">
        <f t="shared" si="42"/>
        <v>0</v>
      </c>
      <c r="Q81" s="7">
        <f t="shared" si="43"/>
        <v>0.05</v>
      </c>
      <c r="R81" s="7">
        <f t="shared" si="44"/>
        <v>4.2964578125000008</v>
      </c>
      <c r="S81" s="7">
        <f t="shared" si="45"/>
        <v>-2.9983019694887106E-2</v>
      </c>
      <c r="T81" s="7">
        <f t="shared" si="46"/>
        <v>7.9983019694887109E-2</v>
      </c>
      <c r="U81" s="8">
        <f t="shared" si="47"/>
        <v>1.5996603938977421</v>
      </c>
      <c r="V81" s="8">
        <f t="shared" si="48"/>
        <v>1.5996603938977421</v>
      </c>
      <c r="W81" s="9">
        <f t="shared" si="49"/>
        <v>-2.6676105511989614</v>
      </c>
      <c r="X81" s="10">
        <f t="shared" si="50"/>
        <v>0</v>
      </c>
      <c r="Y81" s="10">
        <f t="shared" si="51"/>
        <v>2.6676105511989614</v>
      </c>
      <c r="Z81" s="10">
        <f t="shared" si="52"/>
        <v>-2.6703441356547599</v>
      </c>
      <c r="AA81" s="9" t="str">
        <f t="shared" si="53"/>
        <v/>
      </c>
      <c r="AB81" s="9">
        <f t="shared" si="54"/>
        <v>0.59313806688920867</v>
      </c>
      <c r="AC81" s="9">
        <f t="shared" si="55"/>
        <v>-0.22684420257363619</v>
      </c>
      <c r="AD81" s="7">
        <f t="shared" si="56"/>
        <v>3.3139158576051778E-2</v>
      </c>
      <c r="AE81" s="5">
        <v>30.078125</v>
      </c>
      <c r="AF81" s="5">
        <v>199.90234375</v>
      </c>
      <c r="AG81" s="9">
        <v>4.1856724404907633E-3</v>
      </c>
    </row>
    <row r="82" spans="2:33" ht="12.75" customHeight="1" x14ac:dyDescent="0.2">
      <c r="B82" s="1" t="s">
        <v>194</v>
      </c>
      <c r="C82" s="2" t="s">
        <v>452</v>
      </c>
      <c r="D82" s="2">
        <v>1.8550347231212072E-3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38"/>
        <v>150</v>
      </c>
      <c r="J82" s="6">
        <v>3.90625E-2</v>
      </c>
      <c r="K82" s="4">
        <v>30.17578125</v>
      </c>
      <c r="L82" s="12" t="s">
        <v>35</v>
      </c>
      <c r="M82" s="7">
        <f t="shared" si="39"/>
        <v>0.05</v>
      </c>
      <c r="N82" s="7">
        <f t="shared" si="40"/>
        <v>0.05</v>
      </c>
      <c r="O82" s="7">
        <f t="shared" si="41"/>
        <v>11.396135156250001</v>
      </c>
      <c r="P82" s="7">
        <f t="shared" si="42"/>
        <v>0</v>
      </c>
      <c r="Q82" s="7">
        <f t="shared" si="43"/>
        <v>0.05</v>
      </c>
      <c r="R82" s="7">
        <f t="shared" si="44"/>
        <v>4.2964578125000008</v>
      </c>
      <c r="S82" s="7">
        <f t="shared" si="45"/>
        <v>-2.9983019694887106E-2</v>
      </c>
      <c r="T82" s="7">
        <f t="shared" si="46"/>
        <v>7.9983019694887109E-2</v>
      </c>
      <c r="U82" s="8">
        <f t="shared" si="47"/>
        <v>1.5996603938977421</v>
      </c>
      <c r="V82" s="8">
        <f t="shared" si="48"/>
        <v>1.5996603938977421</v>
      </c>
      <c r="W82" s="9">
        <f t="shared" si="49"/>
        <v>-2.6676105511989614</v>
      </c>
      <c r="X82" s="10">
        <f t="shared" si="50"/>
        <v>0</v>
      </c>
      <c r="Y82" s="10">
        <f t="shared" si="51"/>
        <v>2.6676105511989614</v>
      </c>
      <c r="Z82" s="10">
        <f t="shared" si="52"/>
        <v>-2.6703441356547599</v>
      </c>
      <c r="AA82" s="9" t="str">
        <f t="shared" si="53"/>
        <v/>
      </c>
      <c r="AB82" s="9">
        <f t="shared" si="54"/>
        <v>0.59313806688920867</v>
      </c>
      <c r="AC82" s="9">
        <f t="shared" si="55"/>
        <v>-0.22684420257363619</v>
      </c>
      <c r="AD82" s="7">
        <f t="shared" si="56"/>
        <v>3.3139158576051778E-2</v>
      </c>
      <c r="AE82" s="5">
        <v>30.078125</v>
      </c>
      <c r="AF82" s="5">
        <v>199.90234375</v>
      </c>
      <c r="AG82" s="9">
        <v>4.1856724404907633E-3</v>
      </c>
    </row>
    <row r="83" spans="2:33" ht="12.75" customHeight="1" x14ac:dyDescent="0.2">
      <c r="B83" s="1" t="s">
        <v>196</v>
      </c>
      <c r="C83" s="2" t="s">
        <v>453</v>
      </c>
      <c r="D83" s="2">
        <v>1.8785069478326477E-3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38"/>
        <v>150</v>
      </c>
      <c r="J83" s="6">
        <v>3.90625E-2</v>
      </c>
      <c r="K83" s="4">
        <v>30.17578125</v>
      </c>
      <c r="L83" s="12" t="s">
        <v>35</v>
      </c>
      <c r="M83" s="7">
        <f t="shared" si="39"/>
        <v>0.05</v>
      </c>
      <c r="N83" s="7">
        <f t="shared" si="40"/>
        <v>0.05</v>
      </c>
      <c r="O83" s="7">
        <f t="shared" si="41"/>
        <v>11.396135156250001</v>
      </c>
      <c r="P83" s="7">
        <f t="shared" si="42"/>
        <v>0</v>
      </c>
      <c r="Q83" s="7">
        <f t="shared" si="43"/>
        <v>0.05</v>
      </c>
      <c r="R83" s="7">
        <f t="shared" si="44"/>
        <v>4.2964578125000008</v>
      </c>
      <c r="S83" s="7">
        <f t="shared" si="45"/>
        <v>-2.9983019694887106E-2</v>
      </c>
      <c r="T83" s="7">
        <f t="shared" si="46"/>
        <v>7.9983019694887109E-2</v>
      </c>
      <c r="U83" s="8">
        <f t="shared" si="47"/>
        <v>1.5996603938977421</v>
      </c>
      <c r="V83" s="8">
        <f t="shared" si="48"/>
        <v>1.5996603938977421</v>
      </c>
      <c r="W83" s="9">
        <f t="shared" si="49"/>
        <v>-2.6676105511989614</v>
      </c>
      <c r="X83" s="10">
        <f t="shared" si="50"/>
        <v>0</v>
      </c>
      <c r="Y83" s="10">
        <f t="shared" si="51"/>
        <v>2.6676105511989614</v>
      </c>
      <c r="Z83" s="10">
        <f t="shared" si="52"/>
        <v>-2.6703441356547599</v>
      </c>
      <c r="AA83" s="9" t="str">
        <f t="shared" si="53"/>
        <v/>
      </c>
      <c r="AB83" s="9">
        <f t="shared" si="54"/>
        <v>0.59313806688920867</v>
      </c>
      <c r="AC83" s="9">
        <f t="shared" si="55"/>
        <v>-0.22684420257363619</v>
      </c>
      <c r="AD83" s="7">
        <f t="shared" si="56"/>
        <v>3.3139158576051778E-2</v>
      </c>
      <c r="AE83" s="5">
        <v>30.078125</v>
      </c>
      <c r="AF83" s="5">
        <v>199.90234375</v>
      </c>
      <c r="AG83" s="9">
        <v>4.1856724404907633E-3</v>
      </c>
    </row>
    <row r="84" spans="2:33" ht="12.75" customHeight="1" x14ac:dyDescent="0.2">
      <c r="B84" s="1" t="s">
        <v>198</v>
      </c>
      <c r="C84" s="2" t="s">
        <v>454</v>
      </c>
      <c r="D84" s="2">
        <v>1.9019791725440882E-3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38"/>
        <v>150</v>
      </c>
      <c r="J84" s="6">
        <v>3.90625E-2</v>
      </c>
      <c r="K84" s="4">
        <v>30.17578125</v>
      </c>
      <c r="L84" s="12" t="s">
        <v>35</v>
      </c>
      <c r="M84" s="7">
        <f t="shared" si="39"/>
        <v>0.05</v>
      </c>
      <c r="N84" s="7">
        <f t="shared" si="40"/>
        <v>0.05</v>
      </c>
      <c r="O84" s="7">
        <f t="shared" si="41"/>
        <v>11.396135156250001</v>
      </c>
      <c r="P84" s="7">
        <f t="shared" si="42"/>
        <v>0</v>
      </c>
      <c r="Q84" s="7">
        <f t="shared" si="43"/>
        <v>0.05</v>
      </c>
      <c r="R84" s="7">
        <f t="shared" si="44"/>
        <v>4.2964578125000008</v>
      </c>
      <c r="S84" s="7">
        <f t="shared" si="45"/>
        <v>-2.9983019694887106E-2</v>
      </c>
      <c r="T84" s="7">
        <f t="shared" si="46"/>
        <v>7.9983019694887109E-2</v>
      </c>
      <c r="U84" s="8">
        <f t="shared" si="47"/>
        <v>1.5996603938977421</v>
      </c>
      <c r="V84" s="8">
        <f t="shared" si="48"/>
        <v>1.5996603938977421</v>
      </c>
      <c r="W84" s="9">
        <f t="shared" si="49"/>
        <v>-2.6676105511989614</v>
      </c>
      <c r="X84" s="10">
        <f t="shared" si="50"/>
        <v>0</v>
      </c>
      <c r="Y84" s="10">
        <f t="shared" si="51"/>
        <v>2.6676105511989614</v>
      </c>
      <c r="Z84" s="10">
        <f t="shared" si="52"/>
        <v>-2.6703441356547599</v>
      </c>
      <c r="AA84" s="9" t="str">
        <f t="shared" si="53"/>
        <v/>
      </c>
      <c r="AB84" s="9">
        <f t="shared" si="54"/>
        <v>0.59313806688920867</v>
      </c>
      <c r="AC84" s="9">
        <f t="shared" si="55"/>
        <v>-0.22684420257363619</v>
      </c>
      <c r="AD84" s="7">
        <f t="shared" si="56"/>
        <v>3.3139158576051778E-2</v>
      </c>
      <c r="AE84" s="5">
        <v>30.078125</v>
      </c>
      <c r="AF84" s="5">
        <v>199.90234375</v>
      </c>
      <c r="AG84" s="9">
        <v>4.1856724404907633E-3</v>
      </c>
    </row>
    <row r="85" spans="2:33" ht="12.75" customHeight="1" x14ac:dyDescent="0.2">
      <c r="B85" s="1" t="s">
        <v>200</v>
      </c>
      <c r="C85" s="2" t="s">
        <v>455</v>
      </c>
      <c r="D85" s="2">
        <v>1.9254513899795711E-3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38"/>
        <v>150</v>
      </c>
      <c r="J85" s="6">
        <v>3.90625E-2</v>
      </c>
      <c r="K85" s="4">
        <v>30.17578125</v>
      </c>
      <c r="L85" s="12" t="s">
        <v>35</v>
      </c>
      <c r="M85" s="7">
        <f t="shared" si="39"/>
        <v>0.05</v>
      </c>
      <c r="N85" s="7">
        <f t="shared" si="40"/>
        <v>0.05</v>
      </c>
      <c r="O85" s="7">
        <f t="shared" si="41"/>
        <v>11.396135156250001</v>
      </c>
      <c r="P85" s="7">
        <f t="shared" si="42"/>
        <v>0</v>
      </c>
      <c r="Q85" s="7">
        <f t="shared" si="43"/>
        <v>0.05</v>
      </c>
      <c r="R85" s="7">
        <f t="shared" si="44"/>
        <v>4.2964578125000008</v>
      </c>
      <c r="S85" s="7">
        <f t="shared" si="45"/>
        <v>-2.9983019694887106E-2</v>
      </c>
      <c r="T85" s="7">
        <f t="shared" si="46"/>
        <v>7.9983019694887109E-2</v>
      </c>
      <c r="U85" s="8">
        <f t="shared" si="47"/>
        <v>1.5996603938977421</v>
      </c>
      <c r="V85" s="8">
        <f t="shared" si="48"/>
        <v>1.5996603938977421</v>
      </c>
      <c r="W85" s="9">
        <f t="shared" si="49"/>
        <v>-2.6676105511989614</v>
      </c>
      <c r="X85" s="10">
        <f t="shared" si="50"/>
        <v>0</v>
      </c>
      <c r="Y85" s="10">
        <f t="shared" si="51"/>
        <v>2.6676105511989614</v>
      </c>
      <c r="Z85" s="10">
        <f t="shared" si="52"/>
        <v>-2.6703441356547599</v>
      </c>
      <c r="AA85" s="9" t="str">
        <f t="shared" si="53"/>
        <v/>
      </c>
      <c r="AB85" s="9">
        <f t="shared" si="54"/>
        <v>0.59313806688920867</v>
      </c>
      <c r="AC85" s="9">
        <f t="shared" si="55"/>
        <v>-0.22684420257363619</v>
      </c>
      <c r="AD85" s="7">
        <f t="shared" si="56"/>
        <v>3.3139158576051778E-2</v>
      </c>
      <c r="AE85" s="5">
        <v>30.078125</v>
      </c>
      <c r="AF85" s="5">
        <v>199.90234375</v>
      </c>
      <c r="AG85" s="9">
        <v>4.1856724404907633E-3</v>
      </c>
    </row>
    <row r="86" spans="2:33" ht="12.75" customHeight="1" x14ac:dyDescent="0.2">
      <c r="B86" s="1" t="s">
        <v>202</v>
      </c>
      <c r="C86" s="2" t="s">
        <v>456</v>
      </c>
      <c r="D86" s="2">
        <v>1.9489236146910116E-3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38"/>
        <v>150</v>
      </c>
      <c r="J86" s="6">
        <v>3.90625E-2</v>
      </c>
      <c r="K86" s="4">
        <v>30.078125</v>
      </c>
      <c r="L86" s="12" t="s">
        <v>35</v>
      </c>
      <c r="M86" s="7">
        <f t="shared" si="39"/>
        <v>0.05</v>
      </c>
      <c r="N86" s="7">
        <f t="shared" si="40"/>
        <v>0.05</v>
      </c>
      <c r="O86" s="7">
        <f t="shared" si="41"/>
        <v>11.378615625</v>
      </c>
      <c r="P86" s="7">
        <f t="shared" si="42"/>
        <v>0</v>
      </c>
      <c r="Q86" s="7">
        <f t="shared" si="43"/>
        <v>0.05</v>
      </c>
      <c r="R86" s="7">
        <f t="shared" si="44"/>
        <v>4.2879812500000005</v>
      </c>
      <c r="S86" s="7">
        <f t="shared" si="45"/>
        <v>-2.9961485286709638E-2</v>
      </c>
      <c r="T86" s="7">
        <f t="shared" si="46"/>
        <v>7.9961485286709641E-2</v>
      </c>
      <c r="U86" s="8">
        <f t="shared" si="47"/>
        <v>1.5992297057341927</v>
      </c>
      <c r="V86" s="8">
        <f t="shared" si="48"/>
        <v>1.5992297057341927</v>
      </c>
      <c r="W86" s="9">
        <f t="shared" si="49"/>
        <v>-2.6688091234975952</v>
      </c>
      <c r="X86" s="10">
        <f t="shared" si="50"/>
        <v>0</v>
      </c>
      <c r="Y86" s="10">
        <f t="shared" si="51"/>
        <v>2.6688091234975952</v>
      </c>
      <c r="Z86" s="10">
        <f t="shared" si="52"/>
        <v>-2.6703441356547599</v>
      </c>
      <c r="AA86" s="9" t="str">
        <f t="shared" si="53"/>
        <v/>
      </c>
      <c r="AB86" s="9">
        <f t="shared" si="54"/>
        <v>0.59383106855552092</v>
      </c>
      <c r="AC86" s="9">
        <f t="shared" si="55"/>
        <v>-0.22633708435996278</v>
      </c>
      <c r="AD86" s="7">
        <f t="shared" si="56"/>
        <v>3.3246753246753247E-2</v>
      </c>
      <c r="AE86" s="5">
        <v>30.078125</v>
      </c>
      <c r="AF86" s="5">
        <v>199.90234375</v>
      </c>
      <c r="AG86" s="9">
        <v>4.1856724404907633E-3</v>
      </c>
    </row>
    <row r="87" spans="2:33" ht="12.75" customHeight="1" x14ac:dyDescent="0.2">
      <c r="B87" s="1" t="s">
        <v>204</v>
      </c>
      <c r="C87" s="2" t="s">
        <v>457</v>
      </c>
      <c r="D87" s="2">
        <v>1.9723958394024521E-3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38"/>
        <v>150</v>
      </c>
      <c r="J87" s="6">
        <v>3.90625E-2</v>
      </c>
      <c r="K87" s="4">
        <v>30.17578125</v>
      </c>
      <c r="L87" s="12" t="s">
        <v>35</v>
      </c>
      <c r="M87" s="7">
        <f t="shared" si="39"/>
        <v>0.05</v>
      </c>
      <c r="N87" s="7">
        <f t="shared" si="40"/>
        <v>0.05</v>
      </c>
      <c r="O87" s="7">
        <f t="shared" si="41"/>
        <v>11.396135156250001</v>
      </c>
      <c r="P87" s="7">
        <f t="shared" si="42"/>
        <v>0</v>
      </c>
      <c r="Q87" s="7">
        <f t="shared" si="43"/>
        <v>0.05</v>
      </c>
      <c r="R87" s="7">
        <f t="shared" si="44"/>
        <v>4.2964578125000008</v>
      </c>
      <c r="S87" s="7">
        <f t="shared" si="45"/>
        <v>-2.9983019694887106E-2</v>
      </c>
      <c r="T87" s="7">
        <f t="shared" si="46"/>
        <v>7.9983019694887109E-2</v>
      </c>
      <c r="U87" s="8">
        <f t="shared" si="47"/>
        <v>1.5996603938977421</v>
      </c>
      <c r="V87" s="8">
        <f t="shared" si="48"/>
        <v>1.5996603938977421</v>
      </c>
      <c r="W87" s="9">
        <f t="shared" si="49"/>
        <v>-2.6676105511989614</v>
      </c>
      <c r="X87" s="10">
        <f t="shared" si="50"/>
        <v>0</v>
      </c>
      <c r="Y87" s="10">
        <f t="shared" si="51"/>
        <v>2.6676105511989614</v>
      </c>
      <c r="Z87" s="10">
        <f t="shared" si="52"/>
        <v>-2.6703441356547599</v>
      </c>
      <c r="AA87" s="9" t="str">
        <f t="shared" si="53"/>
        <v/>
      </c>
      <c r="AB87" s="9">
        <f t="shared" si="54"/>
        <v>0.59313806688920867</v>
      </c>
      <c r="AC87" s="9">
        <f t="shared" si="55"/>
        <v>-0.22684420257363619</v>
      </c>
      <c r="AD87" s="7">
        <f t="shared" si="56"/>
        <v>3.3139158576051778E-2</v>
      </c>
      <c r="AE87" s="5">
        <v>29.98046875</v>
      </c>
      <c r="AF87" s="5">
        <v>199.90234375</v>
      </c>
      <c r="AG87" s="9">
        <v>4.1856724404907633E-3</v>
      </c>
    </row>
    <row r="88" spans="2:33" ht="12.75" customHeight="1" x14ac:dyDescent="0.2">
      <c r="B88" s="1" t="s">
        <v>206</v>
      </c>
      <c r="C88" s="2" t="s">
        <v>458</v>
      </c>
      <c r="D88" s="2">
        <v>1.995868056837935E-3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38"/>
        <v>150</v>
      </c>
      <c r="J88" s="6">
        <v>4.8828125E-2</v>
      </c>
      <c r="K88" s="4">
        <v>30.078125</v>
      </c>
      <c r="L88" s="12" t="s">
        <v>35</v>
      </c>
      <c r="M88" s="7">
        <f t="shared" si="39"/>
        <v>0.05</v>
      </c>
      <c r="N88" s="7">
        <f t="shared" si="40"/>
        <v>0.05</v>
      </c>
      <c r="O88" s="7">
        <f t="shared" si="41"/>
        <v>11.378615625</v>
      </c>
      <c r="P88" s="7">
        <f t="shared" si="42"/>
        <v>0</v>
      </c>
      <c r="Q88" s="7">
        <f t="shared" si="43"/>
        <v>0.05</v>
      </c>
      <c r="R88" s="7">
        <f t="shared" si="44"/>
        <v>4.2879812500000005</v>
      </c>
      <c r="S88" s="7">
        <f t="shared" si="45"/>
        <v>-2.9892622442544162E-2</v>
      </c>
      <c r="T88" s="7">
        <f t="shared" si="46"/>
        <v>7.9892622442544164E-2</v>
      </c>
      <c r="U88" s="8">
        <f t="shared" si="47"/>
        <v>1.5978524488508832</v>
      </c>
      <c r="V88" s="8">
        <f t="shared" si="48"/>
        <v>1.5978524488508832</v>
      </c>
      <c r="W88" s="9">
        <f t="shared" si="49"/>
        <v>-2.6726535149635571</v>
      </c>
      <c r="X88" s="10">
        <f t="shared" si="50"/>
        <v>0</v>
      </c>
      <c r="Y88" s="10">
        <f t="shared" si="51"/>
        <v>2.6726535149635571</v>
      </c>
      <c r="Z88" s="10">
        <f t="shared" si="52"/>
        <v>-2.6703441356547599</v>
      </c>
      <c r="AA88" s="9" t="str">
        <f t="shared" si="53"/>
        <v/>
      </c>
      <c r="AB88" s="9">
        <f t="shared" si="54"/>
        <v>0.59605643947779985</v>
      </c>
      <c r="AC88" s="9">
        <f t="shared" si="55"/>
        <v>-0.22471261577441784</v>
      </c>
      <c r="AD88" s="7">
        <f t="shared" si="56"/>
        <v>3.3246753246753247E-2</v>
      </c>
      <c r="AE88" s="5">
        <v>29.98046875</v>
      </c>
      <c r="AF88" s="5">
        <v>199.90234375</v>
      </c>
      <c r="AG88" s="9">
        <v>4.1856724404907633E-3</v>
      </c>
    </row>
    <row r="89" spans="2:33" ht="12.75" customHeight="1" x14ac:dyDescent="0.2">
      <c r="B89" s="1" t="s">
        <v>208</v>
      </c>
      <c r="C89" s="2" t="s">
        <v>459</v>
      </c>
      <c r="D89" s="2">
        <v>2.0196990808472037E-3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38"/>
        <v>150</v>
      </c>
      <c r="J89" s="6">
        <v>3.90625E-2</v>
      </c>
      <c r="K89" s="4">
        <v>30.078125</v>
      </c>
      <c r="L89" s="12" t="s">
        <v>35</v>
      </c>
      <c r="M89" s="7">
        <f t="shared" si="39"/>
        <v>0.05</v>
      </c>
      <c r="N89" s="7">
        <f t="shared" si="40"/>
        <v>0.05</v>
      </c>
      <c r="O89" s="7">
        <f t="shared" si="41"/>
        <v>11.378615625</v>
      </c>
      <c r="P89" s="7">
        <f t="shared" si="42"/>
        <v>0</v>
      </c>
      <c r="Q89" s="7">
        <f t="shared" si="43"/>
        <v>0.05</v>
      </c>
      <c r="R89" s="7">
        <f t="shared" si="44"/>
        <v>4.2879812500000005</v>
      </c>
      <c r="S89" s="7">
        <f t="shared" si="45"/>
        <v>-2.9961485286709638E-2</v>
      </c>
      <c r="T89" s="7">
        <f t="shared" si="46"/>
        <v>7.9961485286709641E-2</v>
      </c>
      <c r="U89" s="8">
        <f t="shared" si="47"/>
        <v>1.5992297057341927</v>
      </c>
      <c r="V89" s="8">
        <f t="shared" si="48"/>
        <v>1.5992297057341927</v>
      </c>
      <c r="W89" s="9">
        <f t="shared" si="49"/>
        <v>-2.6688091234975952</v>
      </c>
      <c r="X89" s="10">
        <f t="shared" si="50"/>
        <v>0</v>
      </c>
      <c r="Y89" s="10">
        <f t="shared" si="51"/>
        <v>2.6688091234975952</v>
      </c>
      <c r="Z89" s="10">
        <f t="shared" si="52"/>
        <v>-2.6703441356547599</v>
      </c>
      <c r="AA89" s="9" t="str">
        <f t="shared" si="53"/>
        <v/>
      </c>
      <c r="AB89" s="9">
        <f t="shared" si="54"/>
        <v>0.59383106855552092</v>
      </c>
      <c r="AC89" s="9">
        <f t="shared" si="55"/>
        <v>-0.22633708435996278</v>
      </c>
      <c r="AD89" s="7">
        <f t="shared" si="56"/>
        <v>3.3246753246753247E-2</v>
      </c>
      <c r="AE89" s="5">
        <v>29.98046875</v>
      </c>
      <c r="AF89" s="5">
        <v>199.90234375</v>
      </c>
      <c r="AG89" s="9">
        <v>4.1856724404907633E-3</v>
      </c>
    </row>
    <row r="90" spans="2:33" ht="12.75" customHeight="1" x14ac:dyDescent="0.2">
      <c r="B90" s="1" t="s">
        <v>210</v>
      </c>
      <c r="C90" s="2" t="s">
        <v>460</v>
      </c>
      <c r="D90" s="2">
        <v>2.0375694512040354E-3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38"/>
        <v>150</v>
      </c>
      <c r="J90" s="6">
        <v>3.90625E-2</v>
      </c>
      <c r="K90" s="4">
        <v>30.078125</v>
      </c>
      <c r="L90" s="12" t="s">
        <v>35</v>
      </c>
      <c r="M90" s="7">
        <f t="shared" si="39"/>
        <v>0.05</v>
      </c>
      <c r="N90" s="7">
        <f t="shared" si="40"/>
        <v>0.05</v>
      </c>
      <c r="O90" s="7">
        <f t="shared" si="41"/>
        <v>11.378615625</v>
      </c>
      <c r="P90" s="7">
        <f t="shared" si="42"/>
        <v>0</v>
      </c>
      <c r="Q90" s="7">
        <f t="shared" si="43"/>
        <v>0.05</v>
      </c>
      <c r="R90" s="7">
        <f t="shared" si="44"/>
        <v>4.2879812500000005</v>
      </c>
      <c r="S90" s="7">
        <f t="shared" si="45"/>
        <v>-2.9961485286709638E-2</v>
      </c>
      <c r="T90" s="7">
        <f t="shared" si="46"/>
        <v>7.9961485286709641E-2</v>
      </c>
      <c r="U90" s="8">
        <f t="shared" si="47"/>
        <v>1.5992297057341927</v>
      </c>
      <c r="V90" s="8">
        <f t="shared" si="48"/>
        <v>1.5992297057341927</v>
      </c>
      <c r="W90" s="9">
        <f t="shared" si="49"/>
        <v>-2.6688091234975952</v>
      </c>
      <c r="X90" s="10">
        <f t="shared" si="50"/>
        <v>0</v>
      </c>
      <c r="Y90" s="10">
        <f t="shared" si="51"/>
        <v>2.6688091234975952</v>
      </c>
      <c r="Z90" s="10">
        <f t="shared" si="52"/>
        <v>-2.6703441356547599</v>
      </c>
      <c r="AA90" s="9" t="str">
        <f t="shared" si="53"/>
        <v/>
      </c>
      <c r="AB90" s="9">
        <f t="shared" si="54"/>
        <v>0.59383106855552092</v>
      </c>
      <c r="AC90" s="9">
        <f t="shared" si="55"/>
        <v>-0.22633708435996278</v>
      </c>
      <c r="AD90" s="7">
        <f t="shared" si="56"/>
        <v>3.3246753246753247E-2</v>
      </c>
      <c r="AE90" s="5">
        <v>29.98046875</v>
      </c>
      <c r="AF90" s="5">
        <v>199.90234375</v>
      </c>
      <c r="AG90" s="9">
        <v>4.1856724404907633E-3</v>
      </c>
    </row>
    <row r="91" spans="2:33" ht="12.75" customHeight="1" x14ac:dyDescent="0.2">
      <c r="B91" s="1" t="s">
        <v>212</v>
      </c>
      <c r="C91" s="2" t="s">
        <v>461</v>
      </c>
      <c r="D91" s="2">
        <v>2.0614004679373465E-3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38"/>
        <v>150</v>
      </c>
      <c r="J91" s="6">
        <v>3.90625E-2</v>
      </c>
      <c r="K91" s="4">
        <v>30.078125</v>
      </c>
      <c r="L91" s="12" t="s">
        <v>35</v>
      </c>
      <c r="M91" s="7">
        <f t="shared" si="39"/>
        <v>0.05</v>
      </c>
      <c r="N91" s="7">
        <f t="shared" si="40"/>
        <v>0.05</v>
      </c>
      <c r="O91" s="7">
        <f t="shared" si="41"/>
        <v>11.378615625</v>
      </c>
      <c r="P91" s="7">
        <f t="shared" si="42"/>
        <v>0</v>
      </c>
      <c r="Q91" s="7">
        <f t="shared" si="43"/>
        <v>0.05</v>
      </c>
      <c r="R91" s="7">
        <f t="shared" si="44"/>
        <v>4.2879812500000005</v>
      </c>
      <c r="S91" s="7">
        <f t="shared" si="45"/>
        <v>-2.9961485286709638E-2</v>
      </c>
      <c r="T91" s="7">
        <f t="shared" si="46"/>
        <v>7.9961485286709641E-2</v>
      </c>
      <c r="U91" s="8">
        <f t="shared" si="47"/>
        <v>1.5992297057341927</v>
      </c>
      <c r="V91" s="8">
        <f t="shared" si="48"/>
        <v>1.5992297057341927</v>
      </c>
      <c r="W91" s="9">
        <f t="shared" si="49"/>
        <v>-2.6688091234975952</v>
      </c>
      <c r="X91" s="10">
        <f t="shared" si="50"/>
        <v>0</v>
      </c>
      <c r="Y91" s="10">
        <f t="shared" si="51"/>
        <v>2.6688091234975952</v>
      </c>
      <c r="Z91" s="10">
        <f t="shared" si="52"/>
        <v>-2.6703441356547599</v>
      </c>
      <c r="AA91" s="9" t="str">
        <f t="shared" si="53"/>
        <v/>
      </c>
      <c r="AB91" s="9">
        <f t="shared" si="54"/>
        <v>0.59383106855552092</v>
      </c>
      <c r="AC91" s="9">
        <f t="shared" si="55"/>
        <v>-0.22633708435996278</v>
      </c>
      <c r="AD91" s="7">
        <f t="shared" si="56"/>
        <v>3.3246753246753247E-2</v>
      </c>
      <c r="AE91" s="5">
        <v>29.98046875</v>
      </c>
      <c r="AF91" s="5">
        <v>199.90234375</v>
      </c>
      <c r="AG91" s="9">
        <v>4.1856724404907633E-3</v>
      </c>
    </row>
    <row r="92" spans="2:33" ht="12.75" customHeight="1" x14ac:dyDescent="0.2">
      <c r="B92" s="1" t="s">
        <v>214</v>
      </c>
      <c r="C92" s="2" t="s">
        <v>462</v>
      </c>
      <c r="D92" s="2">
        <v>2.0852430607192218E-3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38"/>
        <v>150</v>
      </c>
      <c r="J92" s="6">
        <v>3.90625E-2</v>
      </c>
      <c r="K92" s="4">
        <v>30.078125</v>
      </c>
      <c r="L92" s="12" t="s">
        <v>35</v>
      </c>
      <c r="M92" s="7">
        <f t="shared" si="39"/>
        <v>0.05</v>
      </c>
      <c r="N92" s="7">
        <f t="shared" si="40"/>
        <v>0.05</v>
      </c>
      <c r="O92" s="7">
        <f t="shared" si="41"/>
        <v>11.378615625</v>
      </c>
      <c r="P92" s="7">
        <f t="shared" si="42"/>
        <v>0</v>
      </c>
      <c r="Q92" s="7">
        <f t="shared" si="43"/>
        <v>0.05</v>
      </c>
      <c r="R92" s="7">
        <f t="shared" si="44"/>
        <v>4.2879812500000005</v>
      </c>
      <c r="S92" s="7">
        <f t="shared" si="45"/>
        <v>-2.9961485286709638E-2</v>
      </c>
      <c r="T92" s="7">
        <f t="shared" si="46"/>
        <v>7.9961485286709641E-2</v>
      </c>
      <c r="U92" s="8">
        <f t="shared" si="47"/>
        <v>1.5992297057341927</v>
      </c>
      <c r="V92" s="8">
        <f t="shared" si="48"/>
        <v>1.5992297057341927</v>
      </c>
      <c r="W92" s="9">
        <f t="shared" si="49"/>
        <v>-2.6688091234975952</v>
      </c>
      <c r="X92" s="10">
        <f t="shared" si="50"/>
        <v>0</v>
      </c>
      <c r="Y92" s="10">
        <f t="shared" si="51"/>
        <v>2.6688091234975952</v>
      </c>
      <c r="Z92" s="10">
        <f t="shared" si="52"/>
        <v>-2.6703441356547599</v>
      </c>
      <c r="AA92" s="9" t="str">
        <f t="shared" si="53"/>
        <v/>
      </c>
      <c r="AB92" s="9">
        <f t="shared" si="54"/>
        <v>0.59383106855552092</v>
      </c>
      <c r="AC92" s="9">
        <f t="shared" si="55"/>
        <v>-0.22633708435996278</v>
      </c>
      <c r="AD92" s="7">
        <f t="shared" si="56"/>
        <v>3.3246753246753247E-2</v>
      </c>
      <c r="AE92" s="5">
        <v>29.8828125</v>
      </c>
      <c r="AF92" s="5">
        <v>199.90234375</v>
      </c>
      <c r="AG92" s="9">
        <v>4.1856724404907633E-3</v>
      </c>
    </row>
    <row r="93" spans="2:33" ht="12.75" customHeight="1" x14ac:dyDescent="0.2">
      <c r="B93" s="1" t="s">
        <v>216</v>
      </c>
      <c r="C93" s="2" t="s">
        <v>463</v>
      </c>
      <c r="D93" s="2">
        <v>2.1090740774525329E-3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38"/>
        <v>150</v>
      </c>
      <c r="J93" s="6">
        <v>3.90625E-2</v>
      </c>
      <c r="K93" s="4">
        <v>30.078125</v>
      </c>
      <c r="L93" s="12" t="s">
        <v>35</v>
      </c>
      <c r="M93" s="7">
        <f t="shared" si="39"/>
        <v>0.05</v>
      </c>
      <c r="N93" s="7">
        <f t="shared" si="40"/>
        <v>0.05</v>
      </c>
      <c r="O93" s="7">
        <f t="shared" si="41"/>
        <v>11.378615625</v>
      </c>
      <c r="P93" s="7">
        <f t="shared" si="42"/>
        <v>0</v>
      </c>
      <c r="Q93" s="7">
        <f t="shared" si="43"/>
        <v>0.05</v>
      </c>
      <c r="R93" s="7">
        <f t="shared" si="44"/>
        <v>4.2879812500000005</v>
      </c>
      <c r="S93" s="7">
        <f t="shared" si="45"/>
        <v>-2.9961485286709638E-2</v>
      </c>
      <c r="T93" s="7">
        <f t="shared" si="46"/>
        <v>7.9961485286709641E-2</v>
      </c>
      <c r="U93" s="8">
        <f t="shared" si="47"/>
        <v>1.5992297057341927</v>
      </c>
      <c r="V93" s="8">
        <f t="shared" si="48"/>
        <v>1.5992297057341927</v>
      </c>
      <c r="W93" s="9">
        <f t="shared" si="49"/>
        <v>-2.6688091234975952</v>
      </c>
      <c r="X93" s="10">
        <f t="shared" si="50"/>
        <v>0</v>
      </c>
      <c r="Y93" s="10">
        <f t="shared" si="51"/>
        <v>2.6688091234975952</v>
      </c>
      <c r="Z93" s="10">
        <f t="shared" si="52"/>
        <v>-2.6703441356547599</v>
      </c>
      <c r="AA93" s="9" t="str">
        <f t="shared" si="53"/>
        <v/>
      </c>
      <c r="AB93" s="9">
        <f t="shared" si="54"/>
        <v>0.59383106855552092</v>
      </c>
      <c r="AC93" s="9">
        <f t="shared" si="55"/>
        <v>-0.22633708435996278</v>
      </c>
      <c r="AD93" s="7">
        <f t="shared" si="56"/>
        <v>3.3246753246753247E-2</v>
      </c>
      <c r="AE93" s="5">
        <v>29.98046875</v>
      </c>
      <c r="AF93" s="5">
        <v>199.90234375</v>
      </c>
      <c r="AG93" s="9">
        <v>4.1856724404907633E-3</v>
      </c>
    </row>
    <row r="94" spans="2:33" ht="12.75" customHeight="1" x14ac:dyDescent="0.2">
      <c r="B94" s="1" t="s">
        <v>218</v>
      </c>
      <c r="C94" s="2" t="s">
        <v>464</v>
      </c>
      <c r="D94" s="2">
        <v>2.1329050941858441E-3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38"/>
        <v>150</v>
      </c>
      <c r="J94" s="6">
        <v>3.90625E-2</v>
      </c>
      <c r="K94" s="4">
        <v>30.078125</v>
      </c>
      <c r="L94" s="12" t="s">
        <v>35</v>
      </c>
      <c r="M94" s="7">
        <f t="shared" si="39"/>
        <v>0.05</v>
      </c>
      <c r="N94" s="7">
        <f t="shared" si="40"/>
        <v>0.05</v>
      </c>
      <c r="O94" s="7">
        <f t="shared" si="41"/>
        <v>11.378615625</v>
      </c>
      <c r="P94" s="7">
        <f t="shared" si="42"/>
        <v>0</v>
      </c>
      <c r="Q94" s="7">
        <f t="shared" si="43"/>
        <v>0.05</v>
      </c>
      <c r="R94" s="7">
        <f t="shared" si="44"/>
        <v>4.2879812500000005</v>
      </c>
      <c r="S94" s="7">
        <f t="shared" si="45"/>
        <v>-2.9961485286709638E-2</v>
      </c>
      <c r="T94" s="7">
        <f t="shared" si="46"/>
        <v>7.9961485286709641E-2</v>
      </c>
      <c r="U94" s="8">
        <f t="shared" si="47"/>
        <v>1.5992297057341927</v>
      </c>
      <c r="V94" s="8">
        <f t="shared" si="48"/>
        <v>1.5992297057341927</v>
      </c>
      <c r="W94" s="9">
        <f t="shared" si="49"/>
        <v>-2.6688091234975952</v>
      </c>
      <c r="X94" s="10">
        <f t="shared" si="50"/>
        <v>0</v>
      </c>
      <c r="Y94" s="10">
        <f t="shared" si="51"/>
        <v>2.6688091234975952</v>
      </c>
      <c r="Z94" s="10">
        <f t="shared" si="52"/>
        <v>-2.6703441356547599</v>
      </c>
      <c r="AA94" s="9" t="str">
        <f t="shared" si="53"/>
        <v/>
      </c>
      <c r="AB94" s="9">
        <f t="shared" si="54"/>
        <v>0.59383106855552092</v>
      </c>
      <c r="AC94" s="9">
        <f t="shared" si="55"/>
        <v>-0.22633708435996278</v>
      </c>
      <c r="AD94" s="7">
        <f t="shared" si="56"/>
        <v>3.3246753246753247E-2</v>
      </c>
      <c r="AE94" s="5">
        <v>29.98046875</v>
      </c>
      <c r="AF94" s="5">
        <v>199.90234375</v>
      </c>
      <c r="AG94" s="9">
        <v>4.1856724404907633E-3</v>
      </c>
    </row>
    <row r="95" spans="2:33" ht="12.75" customHeight="1" x14ac:dyDescent="0.2">
      <c r="B95" s="1" t="s">
        <v>220</v>
      </c>
      <c r="C95" s="2" t="s">
        <v>465</v>
      </c>
      <c r="D95" s="2">
        <v>2.1567361181951128E-3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38"/>
        <v>150</v>
      </c>
      <c r="J95" s="6">
        <v>4.8828125E-2</v>
      </c>
      <c r="K95" s="4">
        <v>30.078125</v>
      </c>
      <c r="L95" s="12" t="s">
        <v>35</v>
      </c>
      <c r="M95" s="7">
        <f t="shared" si="39"/>
        <v>0.05</v>
      </c>
      <c r="N95" s="7">
        <f t="shared" si="40"/>
        <v>0.05</v>
      </c>
      <c r="O95" s="7">
        <f t="shared" si="41"/>
        <v>11.378615625</v>
      </c>
      <c r="P95" s="7">
        <f t="shared" si="42"/>
        <v>0</v>
      </c>
      <c r="Q95" s="7">
        <f t="shared" si="43"/>
        <v>0.05</v>
      </c>
      <c r="R95" s="7">
        <f t="shared" si="44"/>
        <v>4.2879812500000005</v>
      </c>
      <c r="S95" s="7">
        <f t="shared" si="45"/>
        <v>-2.9892622442544162E-2</v>
      </c>
      <c r="T95" s="7">
        <f t="shared" si="46"/>
        <v>7.9892622442544164E-2</v>
      </c>
      <c r="U95" s="8">
        <f t="shared" si="47"/>
        <v>1.5978524488508832</v>
      </c>
      <c r="V95" s="8">
        <f t="shared" si="48"/>
        <v>1.5978524488508832</v>
      </c>
      <c r="W95" s="9">
        <f t="shared" si="49"/>
        <v>-2.6726535149635571</v>
      </c>
      <c r="X95" s="10">
        <f t="shared" si="50"/>
        <v>0</v>
      </c>
      <c r="Y95" s="10">
        <f t="shared" si="51"/>
        <v>2.6726535149635571</v>
      </c>
      <c r="Z95" s="10">
        <f t="shared" si="52"/>
        <v>-2.6703441356547599</v>
      </c>
      <c r="AA95" s="9" t="str">
        <f t="shared" si="53"/>
        <v/>
      </c>
      <c r="AB95" s="9">
        <f t="shared" si="54"/>
        <v>0.59605643947779985</v>
      </c>
      <c r="AC95" s="9">
        <f t="shared" si="55"/>
        <v>-0.22471261577441784</v>
      </c>
      <c r="AD95" s="7">
        <f t="shared" si="56"/>
        <v>3.3246753246753247E-2</v>
      </c>
      <c r="AE95" s="5">
        <v>29.98046875</v>
      </c>
      <c r="AF95" s="5">
        <v>199.90234375</v>
      </c>
      <c r="AG95" s="9">
        <v>4.1856724404907633E-3</v>
      </c>
    </row>
    <row r="96" spans="2:33" ht="12.75" customHeight="1" x14ac:dyDescent="0.2">
      <c r="B96" s="1" t="s">
        <v>222</v>
      </c>
      <c r="C96" s="2" t="s">
        <v>466</v>
      </c>
      <c r="D96" s="2">
        <v>2.1805671349284239E-3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38"/>
        <v>150</v>
      </c>
      <c r="J96" s="6">
        <v>4.8828125E-2</v>
      </c>
      <c r="K96" s="4">
        <v>30.078125</v>
      </c>
      <c r="L96" s="12" t="s">
        <v>35</v>
      </c>
      <c r="M96" s="7">
        <f t="shared" si="39"/>
        <v>0.05</v>
      </c>
      <c r="N96" s="7">
        <f t="shared" si="40"/>
        <v>0.05</v>
      </c>
      <c r="O96" s="7">
        <f t="shared" si="41"/>
        <v>11.378615625</v>
      </c>
      <c r="P96" s="7">
        <f t="shared" si="42"/>
        <v>0</v>
      </c>
      <c r="Q96" s="7">
        <f t="shared" si="43"/>
        <v>0.05</v>
      </c>
      <c r="R96" s="7">
        <f t="shared" si="44"/>
        <v>4.2879812500000005</v>
      </c>
      <c r="S96" s="7">
        <f t="shared" si="45"/>
        <v>-2.9892622442544162E-2</v>
      </c>
      <c r="T96" s="7">
        <f t="shared" si="46"/>
        <v>7.9892622442544164E-2</v>
      </c>
      <c r="U96" s="8">
        <f t="shared" si="47"/>
        <v>1.5978524488508832</v>
      </c>
      <c r="V96" s="8">
        <f t="shared" si="48"/>
        <v>1.5978524488508832</v>
      </c>
      <c r="W96" s="9">
        <f t="shared" si="49"/>
        <v>-2.6726535149635571</v>
      </c>
      <c r="X96" s="10">
        <f t="shared" si="50"/>
        <v>0</v>
      </c>
      <c r="Y96" s="10">
        <f t="shared" si="51"/>
        <v>2.6726535149635571</v>
      </c>
      <c r="Z96" s="10">
        <f t="shared" si="52"/>
        <v>-2.6703441356547599</v>
      </c>
      <c r="AA96" s="9" t="str">
        <f t="shared" si="53"/>
        <v/>
      </c>
      <c r="AB96" s="9">
        <f t="shared" si="54"/>
        <v>0.59605643947779985</v>
      </c>
      <c r="AC96" s="9">
        <f t="shared" si="55"/>
        <v>-0.22471261577441784</v>
      </c>
      <c r="AD96" s="7">
        <f t="shared" si="56"/>
        <v>3.3246753246753247E-2</v>
      </c>
      <c r="AE96" s="5">
        <v>29.98046875</v>
      </c>
      <c r="AF96" s="5">
        <v>199.90234375</v>
      </c>
      <c r="AG96" s="9">
        <v>4.1856724404907633E-3</v>
      </c>
    </row>
    <row r="97" spans="2:33" ht="12.75" customHeight="1" x14ac:dyDescent="0.2">
      <c r="B97" s="1" t="s">
        <v>224</v>
      </c>
      <c r="C97" s="2" t="s">
        <v>467</v>
      </c>
      <c r="D97" s="2">
        <v>2.2044097277102992E-3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38"/>
        <v>150</v>
      </c>
      <c r="J97" s="6">
        <v>3.90625E-2</v>
      </c>
      <c r="K97" s="4">
        <v>30.078125</v>
      </c>
      <c r="L97" s="12" t="s">
        <v>35</v>
      </c>
      <c r="M97" s="7">
        <f t="shared" si="39"/>
        <v>0.05</v>
      </c>
      <c r="N97" s="7">
        <f t="shared" si="40"/>
        <v>0.05</v>
      </c>
      <c r="O97" s="7">
        <f t="shared" si="41"/>
        <v>11.378615625</v>
      </c>
      <c r="P97" s="7">
        <f t="shared" si="42"/>
        <v>0</v>
      </c>
      <c r="Q97" s="7">
        <f t="shared" si="43"/>
        <v>0.05</v>
      </c>
      <c r="R97" s="7">
        <f t="shared" si="44"/>
        <v>4.2879812500000005</v>
      </c>
      <c r="S97" s="7">
        <f t="shared" si="45"/>
        <v>-2.9961485286709638E-2</v>
      </c>
      <c r="T97" s="7">
        <f t="shared" si="46"/>
        <v>7.9961485286709641E-2</v>
      </c>
      <c r="U97" s="8">
        <f t="shared" si="47"/>
        <v>1.5992297057341927</v>
      </c>
      <c r="V97" s="8">
        <f t="shared" si="48"/>
        <v>1.5992297057341927</v>
      </c>
      <c r="W97" s="9">
        <f t="shared" si="49"/>
        <v>-2.6688091234975952</v>
      </c>
      <c r="X97" s="10">
        <f t="shared" si="50"/>
        <v>0</v>
      </c>
      <c r="Y97" s="10">
        <f t="shared" si="51"/>
        <v>2.6688091234975952</v>
      </c>
      <c r="Z97" s="10">
        <f t="shared" si="52"/>
        <v>-2.6703441356547599</v>
      </c>
      <c r="AA97" s="9" t="str">
        <f t="shared" si="53"/>
        <v/>
      </c>
      <c r="AB97" s="9">
        <f t="shared" si="54"/>
        <v>0.59383106855552092</v>
      </c>
      <c r="AC97" s="9">
        <f t="shared" si="55"/>
        <v>-0.22633708435996278</v>
      </c>
      <c r="AD97" s="7">
        <f t="shared" si="56"/>
        <v>3.3246753246753247E-2</v>
      </c>
      <c r="AE97" s="5">
        <v>29.98046875</v>
      </c>
      <c r="AF97" s="5">
        <v>199.90234375</v>
      </c>
      <c r="AG97" s="9">
        <v>4.1856724404907633E-3</v>
      </c>
    </row>
    <row r="98" spans="2:33" ht="12.75" customHeight="1" x14ac:dyDescent="0.2">
      <c r="B98" s="1" t="s">
        <v>226</v>
      </c>
      <c r="C98" s="2" t="s">
        <v>468</v>
      </c>
      <c r="D98" s="2">
        <v>2.2222800980671309E-3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57">IF(ISNUMBER(G98),IF(G98+H98=0,0,0.4*60*1000/(G98+H98)),"")</f>
        <v>150</v>
      </c>
      <c r="J98" s="6">
        <v>3.90625E-2</v>
      </c>
      <c r="K98" s="4">
        <v>29.78515625</v>
      </c>
      <c r="L98" s="12" t="s">
        <v>35</v>
      </c>
      <c r="M98" s="7">
        <f t="shared" ref="M98:M129" si="58">IF(ISNUMBER(G98),IF(G98+H98=0,0,(G98/(G98+H98))*E98),"")</f>
        <v>0.05</v>
      </c>
      <c r="N98" s="7">
        <f t="shared" ref="N98:N129" si="59">IF(ISNUMBER(H98),IF(G98+H98=0,0,(H98/(G98+H98))*E98),"")</f>
        <v>0.05</v>
      </c>
      <c r="O98" s="7">
        <f t="shared" ref="O98:O129" si="60">IF(ISNUMBER(M98),0.195*(1+0.0184*(K98-21))*M98*1000,"")</f>
        <v>11.326057031250002</v>
      </c>
      <c r="P98" s="7">
        <f t="shared" ref="P98:P129" si="61">IF(ISNUMBER(M98),IF(M98&gt;N98,M98-N98,0),"")</f>
        <v>0</v>
      </c>
      <c r="Q98" s="7">
        <f t="shared" ref="Q98:Q129" si="62">IF(ISNUMBER(M98),IF(M98&gt;N98,N98,M98),"")</f>
        <v>0.05</v>
      </c>
      <c r="R98" s="7">
        <f t="shared" ref="R98:R129" si="63">IF(ISNUMBER(M98),((0.195*(1+(0.0184*(K98-21)))*P98)+(0.07*(1+(0.0248*(K98-21)))*Q98))*1000,"")</f>
        <v>4.2625515625000006</v>
      </c>
      <c r="S98" s="7">
        <f t="shared" ref="S98:S129" si="64">IF(ISNUMBER(M98),IF(O98-R98=0,0,((P98-M98)*(O98-J98)/(O98-R98))+M98),"")</f>
        <v>-2.9896551232142063E-2</v>
      </c>
      <c r="T98" s="7">
        <f t="shared" ref="T98:T129" si="65">IF(ISNUMBER(R98),IF(O98-R98=0,0,Q98*(O98-J98)/(O98-R98)),"")</f>
        <v>7.9896551232142066E-2</v>
      </c>
      <c r="U98" s="8">
        <f t="shared" ref="U98:U129" si="66">IF(ISNUMBER(M98),IF(M98=0,0,((M98-S98)/M98)),"")</f>
        <v>1.5979310246428413</v>
      </c>
      <c r="V98" s="8">
        <f t="shared" ref="V98:V129" si="67">IF(ISNUMBER(Q98),IF(Q98=0,0,T98/Q98),"")</f>
        <v>1.5979310246428413</v>
      </c>
      <c r="W98" s="9">
        <f t="shared" ref="W98:W129" si="68">IF(ISNUMBER(U98),IF(U98=1,0,(U98/(1-U98))),"")</f>
        <v>-2.6724337068766824</v>
      </c>
      <c r="X98" s="10">
        <f t="shared" ref="X98:X129" si="69">IF(ROW(A98)=11,AVERAGE($X$2:$X$10),IF(ISNUMBER(I99),IF(I99-I98=0,0,(W99-W98)/(I99-I98)),""))</f>
        <v>0</v>
      </c>
      <c r="Y98" s="10">
        <f t="shared" ref="Y98:Y129" si="70">IF(ROW(A98)=11,IF(ISNUMBER(I$2),AVERAGE($Y$2:$Y$10),""),IF(ISNUMBER(I98),$X$11*I98-W98,""))</f>
        <v>2.6724337068766824</v>
      </c>
      <c r="Z98" s="10">
        <f t="shared" ref="Z98:Z129" si="71">IF(ISNUMBER(I98),$X$11*I98-$Y$11,"")</f>
        <v>-2.6703441356547599</v>
      </c>
      <c r="AA98" s="9" t="str">
        <f t="shared" ref="AA98:AA129" si="72">IF(AND(ISNUMBER(Z100),ROW(A98)=2),IF(M98=0,0,X$11/M98),"")</f>
        <v/>
      </c>
      <c r="AB98" s="9">
        <f t="shared" ref="AB98:AB129" si="73">IF(ISNUMBER(G98),IF(S98=0,0,((G98+H98)*(M98-S98))/(60000*0.4*(S98^2))),"")</f>
        <v>0.59592909476986189</v>
      </c>
      <c r="AC98" s="9">
        <f t="shared" ref="AC98:AC129" si="74">IF(ISNUMBER(AB98),IF(AB98&lt;=0,0,LOG(AB98)),"")</f>
        <v>-0.22480541069948773</v>
      </c>
      <c r="AD98" s="7">
        <f t="shared" ref="AD98:AD129" si="75">IF(ISNUMBER(K98),IF(K98=0,0,1/K98),"")</f>
        <v>3.3573770491803281E-2</v>
      </c>
      <c r="AE98" s="5">
        <v>29.98046875</v>
      </c>
      <c r="AF98" s="5">
        <v>199.90234375</v>
      </c>
      <c r="AG98" s="9">
        <v>4.1856724404907633E-3</v>
      </c>
    </row>
    <row r="99" spans="2:33" ht="12.75" customHeight="1" x14ac:dyDescent="0.2">
      <c r="B99" s="1" t="s">
        <v>228</v>
      </c>
      <c r="C99" s="2" t="s">
        <v>469</v>
      </c>
      <c r="D99" s="2">
        <v>2.246111114800442E-3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57"/>
        <v>150</v>
      </c>
      <c r="J99" s="6">
        <v>3.90625E-2</v>
      </c>
      <c r="K99" s="4">
        <v>29.8828125</v>
      </c>
      <c r="L99" s="12" t="s">
        <v>35</v>
      </c>
      <c r="M99" s="7">
        <f t="shared" si="58"/>
        <v>0.05</v>
      </c>
      <c r="N99" s="7">
        <f t="shared" si="59"/>
        <v>0.05</v>
      </c>
      <c r="O99" s="7">
        <f t="shared" si="60"/>
        <v>11.343576562499999</v>
      </c>
      <c r="P99" s="7">
        <f t="shared" si="61"/>
        <v>0</v>
      </c>
      <c r="Q99" s="7">
        <f t="shared" si="62"/>
        <v>0.05</v>
      </c>
      <c r="R99" s="7">
        <f t="shared" si="63"/>
        <v>4.2710281250000008</v>
      </c>
      <c r="S99" s="7">
        <f t="shared" si="64"/>
        <v>-2.9918251266836948E-2</v>
      </c>
      <c r="T99" s="7">
        <f t="shared" si="65"/>
        <v>7.9918251266836951E-2</v>
      </c>
      <c r="U99" s="8">
        <f t="shared" si="66"/>
        <v>1.598365025336739</v>
      </c>
      <c r="V99" s="8">
        <f t="shared" si="67"/>
        <v>1.598365025336739</v>
      </c>
      <c r="W99" s="9">
        <f t="shared" si="68"/>
        <v>-2.6712206724268932</v>
      </c>
      <c r="X99" s="10">
        <f t="shared" si="69"/>
        <v>0</v>
      </c>
      <c r="Y99" s="10">
        <f t="shared" si="70"/>
        <v>2.6712206724268932</v>
      </c>
      <c r="Z99" s="10">
        <f t="shared" si="71"/>
        <v>-2.6703441356547599</v>
      </c>
      <c r="AA99" s="9" t="str">
        <f t="shared" si="72"/>
        <v/>
      </c>
      <c r="AB99" s="9">
        <f t="shared" si="73"/>
        <v>0.59522656111651884</v>
      </c>
      <c r="AC99" s="9">
        <f t="shared" si="74"/>
        <v>-0.22531769727239362</v>
      </c>
      <c r="AD99" s="7">
        <f t="shared" si="75"/>
        <v>3.3464052287581703E-2</v>
      </c>
      <c r="AE99" s="5">
        <v>29.8828125</v>
      </c>
      <c r="AF99" s="5">
        <v>199.90234375</v>
      </c>
      <c r="AG99" s="9">
        <v>4.1856724404907633E-3</v>
      </c>
    </row>
    <row r="100" spans="2:33" ht="12.75" customHeight="1" x14ac:dyDescent="0.2">
      <c r="B100" s="1" t="s">
        <v>230</v>
      </c>
      <c r="C100" s="2" t="s">
        <v>470</v>
      </c>
      <c r="D100" s="2">
        <v>2.2699421315337531E-3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57"/>
        <v>150</v>
      </c>
      <c r="J100" s="6">
        <v>0.3125</v>
      </c>
      <c r="K100" s="4">
        <v>30.078125</v>
      </c>
      <c r="L100" s="12" t="s">
        <v>35</v>
      </c>
      <c r="M100" s="7">
        <f t="shared" si="58"/>
        <v>0.05</v>
      </c>
      <c r="N100" s="7">
        <f t="shared" si="59"/>
        <v>0.05</v>
      </c>
      <c r="O100" s="7">
        <f t="shared" si="60"/>
        <v>11.378615625</v>
      </c>
      <c r="P100" s="7">
        <f t="shared" si="61"/>
        <v>0</v>
      </c>
      <c r="Q100" s="7">
        <f t="shared" si="62"/>
        <v>0.05</v>
      </c>
      <c r="R100" s="7">
        <f t="shared" si="63"/>
        <v>4.2879812500000005</v>
      </c>
      <c r="S100" s="7">
        <f t="shared" si="64"/>
        <v>-2.8033325650076282E-2</v>
      </c>
      <c r="T100" s="7">
        <f t="shared" si="65"/>
        <v>7.8033325650076285E-2</v>
      </c>
      <c r="U100" s="8">
        <f t="shared" si="66"/>
        <v>1.5606665130015256</v>
      </c>
      <c r="V100" s="8">
        <f t="shared" si="67"/>
        <v>1.5606665130015256</v>
      </c>
      <c r="W100" s="9">
        <f t="shared" si="68"/>
        <v>-2.7835914519782974</v>
      </c>
      <c r="X100" s="10">
        <f t="shared" si="69"/>
        <v>0</v>
      </c>
      <c r="Y100" s="10">
        <f t="shared" si="70"/>
        <v>2.7835914519782974</v>
      </c>
      <c r="Z100" s="10">
        <f t="shared" si="71"/>
        <v>-2.6703441356547599</v>
      </c>
      <c r="AA100" s="9" t="str">
        <f t="shared" si="72"/>
        <v/>
      </c>
      <c r="AB100" s="9">
        <f t="shared" si="73"/>
        <v>0.66197198927311296</v>
      </c>
      <c r="AC100" s="9">
        <f t="shared" si="74"/>
        <v>-0.17916038693717437</v>
      </c>
      <c r="AD100" s="7">
        <f t="shared" si="75"/>
        <v>3.3246753246753247E-2</v>
      </c>
      <c r="AE100" s="5">
        <v>29.98046875</v>
      </c>
      <c r="AF100" s="5">
        <v>199.90234375</v>
      </c>
      <c r="AG100" s="9">
        <v>4.1856724404907633E-3</v>
      </c>
    </row>
    <row r="101" spans="2:33" ht="12.75" customHeight="1" x14ac:dyDescent="0.2">
      <c r="B101" s="1" t="s">
        <v>232</v>
      </c>
      <c r="C101" s="2" t="s">
        <v>471</v>
      </c>
      <c r="D101" s="2">
        <v>2.2937847243156284E-3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57"/>
        <v>150</v>
      </c>
      <c r="J101" s="6">
        <v>1.30859375</v>
      </c>
      <c r="K101" s="4">
        <v>30.078125</v>
      </c>
      <c r="L101" s="12" t="s">
        <v>35</v>
      </c>
      <c r="M101" s="7">
        <f t="shared" si="58"/>
        <v>0.05</v>
      </c>
      <c r="N101" s="7">
        <f t="shared" si="59"/>
        <v>0.05</v>
      </c>
      <c r="O101" s="7">
        <f t="shared" si="60"/>
        <v>11.378615625</v>
      </c>
      <c r="P101" s="7">
        <f t="shared" si="61"/>
        <v>0</v>
      </c>
      <c r="Q101" s="7">
        <f t="shared" si="62"/>
        <v>0.05</v>
      </c>
      <c r="R101" s="7">
        <f t="shared" si="63"/>
        <v>4.2879812500000005</v>
      </c>
      <c r="S101" s="7">
        <f t="shared" si="64"/>
        <v>-2.100931554519761E-2</v>
      </c>
      <c r="T101" s="7">
        <f t="shared" si="65"/>
        <v>7.1009315545197613E-2</v>
      </c>
      <c r="U101" s="8">
        <f t="shared" si="66"/>
        <v>1.4201863109039521</v>
      </c>
      <c r="V101" s="8">
        <f t="shared" si="67"/>
        <v>1.4201863109039521</v>
      </c>
      <c r="W101" s="9">
        <f t="shared" si="68"/>
        <v>-3.3798966650024544</v>
      </c>
      <c r="X101" s="10">
        <f t="shared" si="69"/>
        <v>0</v>
      </c>
      <c r="Y101" s="10">
        <f t="shared" si="70"/>
        <v>3.3798966650024544</v>
      </c>
      <c r="Z101" s="10">
        <f t="shared" si="71"/>
        <v>-2.6703441356547599</v>
      </c>
      <c r="AA101" s="9" t="str">
        <f t="shared" si="72"/>
        <v/>
      </c>
      <c r="AB101" s="9">
        <f t="shared" si="73"/>
        <v>1.0725073068123008</v>
      </c>
      <c r="AC101" s="9">
        <f t="shared" si="74"/>
        <v>3.0400259642265722E-2</v>
      </c>
      <c r="AD101" s="7">
        <f t="shared" si="75"/>
        <v>3.3246753246753247E-2</v>
      </c>
      <c r="AE101" s="5">
        <v>29.98046875</v>
      </c>
      <c r="AF101" s="5">
        <v>199.90234375</v>
      </c>
      <c r="AG101" s="9">
        <v>4.1856724404907633E-3</v>
      </c>
    </row>
    <row r="102" spans="2:33" ht="12.75" customHeight="1" x14ac:dyDescent="0.2">
      <c r="B102" s="1" t="s">
        <v>234</v>
      </c>
      <c r="C102" s="2" t="s">
        <v>472</v>
      </c>
      <c r="D102" s="2">
        <v>2.3176157410489395E-3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57"/>
        <v>150</v>
      </c>
      <c r="J102" s="6">
        <v>2.392578125</v>
      </c>
      <c r="K102" s="4">
        <v>30.078125</v>
      </c>
      <c r="L102" s="12" t="s">
        <v>35</v>
      </c>
      <c r="M102" s="7">
        <f t="shared" si="58"/>
        <v>0.05</v>
      </c>
      <c r="N102" s="7">
        <f t="shared" si="59"/>
        <v>0.05</v>
      </c>
      <c r="O102" s="7">
        <f t="shared" si="60"/>
        <v>11.378615625</v>
      </c>
      <c r="P102" s="7">
        <f t="shared" si="61"/>
        <v>0</v>
      </c>
      <c r="Q102" s="7">
        <f t="shared" si="62"/>
        <v>0.05</v>
      </c>
      <c r="R102" s="7">
        <f t="shared" si="63"/>
        <v>4.2879812500000005</v>
      </c>
      <c r="S102" s="7">
        <f t="shared" si="64"/>
        <v>-1.3365539842829649E-2</v>
      </c>
      <c r="T102" s="7">
        <f t="shared" si="65"/>
        <v>6.3365539842829652E-2</v>
      </c>
      <c r="U102" s="8">
        <f t="shared" si="66"/>
        <v>1.2673107968565929</v>
      </c>
      <c r="V102" s="8">
        <f t="shared" si="67"/>
        <v>1.2673107968565929</v>
      </c>
      <c r="W102" s="9">
        <f t="shared" si="68"/>
        <v>-4.7409637461687746</v>
      </c>
      <c r="X102" s="10">
        <f t="shared" si="69"/>
        <v>0</v>
      </c>
      <c r="Y102" s="10">
        <f t="shared" si="70"/>
        <v>4.7409637461687746</v>
      </c>
      <c r="Z102" s="10">
        <f t="shared" si="71"/>
        <v>-2.6703441356547599</v>
      </c>
      <c r="AA102" s="9" t="str">
        <f t="shared" si="72"/>
        <v/>
      </c>
      <c r="AB102" s="9">
        <f t="shared" si="73"/>
        <v>2.36476979950905</v>
      </c>
      <c r="AC102" s="9">
        <f t="shared" si="74"/>
        <v>0.37378887037241032</v>
      </c>
      <c r="AD102" s="7">
        <f t="shared" si="75"/>
        <v>3.3246753246753247E-2</v>
      </c>
      <c r="AE102" s="5">
        <v>29.98046875</v>
      </c>
      <c r="AF102" s="5">
        <v>199.90234375</v>
      </c>
      <c r="AG102" s="9">
        <v>4.1856724404907633E-3</v>
      </c>
    </row>
    <row r="103" spans="2:33" ht="12.75" customHeight="1" x14ac:dyDescent="0.2">
      <c r="B103" s="1" t="s">
        <v>236</v>
      </c>
      <c r="C103" s="2" t="s">
        <v>473</v>
      </c>
      <c r="D103" s="2">
        <v>2.3412615773850121E-3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57"/>
        <v>150</v>
      </c>
      <c r="J103" s="6">
        <v>2.998046875</v>
      </c>
      <c r="K103" s="4">
        <v>30.078125</v>
      </c>
      <c r="L103" s="12" t="s">
        <v>35</v>
      </c>
      <c r="M103" s="7">
        <f t="shared" si="58"/>
        <v>0.05</v>
      </c>
      <c r="N103" s="7">
        <f t="shared" si="59"/>
        <v>0.05</v>
      </c>
      <c r="O103" s="7">
        <f t="shared" si="60"/>
        <v>11.378615625</v>
      </c>
      <c r="P103" s="7">
        <f t="shared" si="61"/>
        <v>0</v>
      </c>
      <c r="Q103" s="7">
        <f t="shared" si="62"/>
        <v>0.05</v>
      </c>
      <c r="R103" s="7">
        <f t="shared" si="63"/>
        <v>4.2879812500000005</v>
      </c>
      <c r="S103" s="7">
        <f t="shared" si="64"/>
        <v>-9.0960435045700713E-3</v>
      </c>
      <c r="T103" s="7">
        <f t="shared" si="65"/>
        <v>5.9096043504570074E-2</v>
      </c>
      <c r="U103" s="8">
        <f t="shared" si="66"/>
        <v>1.1819208700914015</v>
      </c>
      <c r="V103" s="8">
        <f t="shared" si="67"/>
        <v>1.1819208700914015</v>
      </c>
      <c r="W103" s="9">
        <f t="shared" si="68"/>
        <v>-6.4968954331494553</v>
      </c>
      <c r="X103" s="10">
        <f t="shared" si="69"/>
        <v>0</v>
      </c>
      <c r="Y103" s="10">
        <f t="shared" si="70"/>
        <v>6.4968954331494553</v>
      </c>
      <c r="Z103" s="10">
        <f t="shared" si="71"/>
        <v>-2.6703441356547599</v>
      </c>
      <c r="AA103" s="9" t="str">
        <f t="shared" si="72"/>
        <v/>
      </c>
      <c r="AB103" s="9">
        <f t="shared" si="73"/>
        <v>4.7617006448171741</v>
      </c>
      <c r="AC103" s="9">
        <f t="shared" si="74"/>
        <v>0.6777620890128806</v>
      </c>
      <c r="AD103" s="7">
        <f t="shared" si="75"/>
        <v>3.3246753246753247E-2</v>
      </c>
      <c r="AE103" s="5">
        <v>29.98046875</v>
      </c>
      <c r="AF103" s="5">
        <v>199.90234375</v>
      </c>
      <c r="AG103" s="9">
        <v>8.1796346928670535E-3</v>
      </c>
    </row>
    <row r="104" spans="2:33" ht="12.75" customHeight="1" x14ac:dyDescent="0.2">
      <c r="B104" s="1" t="s">
        <v>238</v>
      </c>
      <c r="C104" s="2" t="s">
        <v>474</v>
      </c>
      <c r="D104" s="2">
        <v>2.3651041701668873E-3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57"/>
        <v>150</v>
      </c>
      <c r="J104" s="6">
        <v>3.291015625</v>
      </c>
      <c r="K104" s="4">
        <v>29.98046875</v>
      </c>
      <c r="L104" s="12" t="s">
        <v>35</v>
      </c>
      <c r="M104" s="7">
        <f t="shared" si="58"/>
        <v>0.05</v>
      </c>
      <c r="N104" s="7">
        <f t="shared" si="59"/>
        <v>0.05</v>
      </c>
      <c r="O104" s="7">
        <f t="shared" si="60"/>
        <v>11.361096093750001</v>
      </c>
      <c r="P104" s="7">
        <f t="shared" si="61"/>
        <v>0</v>
      </c>
      <c r="Q104" s="7">
        <f t="shared" si="62"/>
        <v>0.05</v>
      </c>
      <c r="R104" s="7">
        <f t="shared" si="63"/>
        <v>4.2795046875000002</v>
      </c>
      <c r="S104" s="7">
        <f t="shared" si="64"/>
        <v>-6.9792861928435271E-3</v>
      </c>
      <c r="T104" s="7">
        <f t="shared" si="65"/>
        <v>5.697928619284353E-2</v>
      </c>
      <c r="U104" s="8">
        <f t="shared" si="66"/>
        <v>1.1395857238568705</v>
      </c>
      <c r="V104" s="8">
        <f t="shared" si="67"/>
        <v>1.1395857238568705</v>
      </c>
      <c r="W104" s="9">
        <f t="shared" si="68"/>
        <v>-8.1640564118533199</v>
      </c>
      <c r="X104" s="10">
        <f t="shared" si="69"/>
        <v>0</v>
      </c>
      <c r="Y104" s="10">
        <f t="shared" si="70"/>
        <v>8.1640564118533199</v>
      </c>
      <c r="Z104" s="10">
        <f t="shared" si="71"/>
        <v>-2.6703441356547599</v>
      </c>
      <c r="AA104" s="9" t="str">
        <f t="shared" si="72"/>
        <v/>
      </c>
      <c r="AB104" s="9">
        <f t="shared" si="73"/>
        <v>7.7983680912093263</v>
      </c>
      <c r="AC104" s="9">
        <f t="shared" si="74"/>
        <v>0.8920037304939531</v>
      </c>
      <c r="AD104" s="7">
        <f t="shared" si="75"/>
        <v>3.3355048859934851E-2</v>
      </c>
      <c r="AE104" s="5">
        <v>29.98046875</v>
      </c>
      <c r="AF104" s="5">
        <v>199.90234375</v>
      </c>
      <c r="AG104" s="9">
        <v>4.1856724404907633E-3</v>
      </c>
    </row>
    <row r="105" spans="2:33" ht="12.75" customHeight="1" x14ac:dyDescent="0.2">
      <c r="B105" s="1" t="s">
        <v>240</v>
      </c>
      <c r="C105" s="2" t="s">
        <v>475</v>
      </c>
      <c r="D105" s="2">
        <v>2.3889351869001985E-3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57"/>
        <v>150</v>
      </c>
      <c r="J105" s="6">
        <v>3.583984375</v>
      </c>
      <c r="K105" s="4">
        <v>29.98046875</v>
      </c>
      <c r="L105" s="12" t="s">
        <v>35</v>
      </c>
      <c r="M105" s="7">
        <f t="shared" si="58"/>
        <v>0.05</v>
      </c>
      <c r="N105" s="7">
        <f t="shared" si="59"/>
        <v>0.05</v>
      </c>
      <c r="O105" s="7">
        <f t="shared" si="60"/>
        <v>11.361096093750001</v>
      </c>
      <c r="P105" s="7">
        <f t="shared" si="61"/>
        <v>0</v>
      </c>
      <c r="Q105" s="7">
        <f t="shared" si="62"/>
        <v>0.05</v>
      </c>
      <c r="R105" s="7">
        <f t="shared" si="63"/>
        <v>4.2795046875000002</v>
      </c>
      <c r="S105" s="7">
        <f t="shared" si="64"/>
        <v>-4.9107627975129645E-3</v>
      </c>
      <c r="T105" s="7">
        <f t="shared" si="65"/>
        <v>5.4910762797512967E-2</v>
      </c>
      <c r="U105" s="8">
        <f t="shared" si="66"/>
        <v>1.0982152559502594</v>
      </c>
      <c r="V105" s="8">
        <f t="shared" si="67"/>
        <v>1.0982152559502594</v>
      </c>
      <c r="W105" s="9">
        <f t="shared" si="68"/>
        <v>-11.181717599009721</v>
      </c>
      <c r="X105" s="10">
        <f t="shared" si="69"/>
        <v>0</v>
      </c>
      <c r="Y105" s="10">
        <f t="shared" si="70"/>
        <v>11.181717599009721</v>
      </c>
      <c r="Z105" s="10">
        <f t="shared" si="71"/>
        <v>-2.6703441356547599</v>
      </c>
      <c r="AA105" s="9" t="str">
        <f t="shared" si="72"/>
        <v/>
      </c>
      <c r="AB105" s="9">
        <f t="shared" si="73"/>
        <v>15.179878781999225</v>
      </c>
      <c r="AC105" s="9">
        <f t="shared" si="74"/>
        <v>1.1812683035410796</v>
      </c>
      <c r="AD105" s="7">
        <f t="shared" si="75"/>
        <v>3.3355048859934851E-2</v>
      </c>
      <c r="AE105" s="5">
        <v>29.98046875</v>
      </c>
      <c r="AF105" s="5">
        <v>199.90234375</v>
      </c>
      <c r="AG105" s="9">
        <v>4.1856724404907633E-3</v>
      </c>
    </row>
    <row r="106" spans="2:33" ht="12.75" customHeight="1" x14ac:dyDescent="0.2">
      <c r="B106" s="1" t="s">
        <v>242</v>
      </c>
      <c r="C106" s="2" t="s">
        <v>476</v>
      </c>
      <c r="D106" s="2">
        <v>2.4127662109094672E-3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57"/>
        <v>150</v>
      </c>
      <c r="J106" s="6">
        <v>3.798828125</v>
      </c>
      <c r="K106" s="4">
        <v>29.98046875</v>
      </c>
      <c r="L106" s="12" t="s">
        <v>35</v>
      </c>
      <c r="M106" s="7">
        <f t="shared" si="58"/>
        <v>0.05</v>
      </c>
      <c r="N106" s="7">
        <f t="shared" si="59"/>
        <v>0.05</v>
      </c>
      <c r="O106" s="7">
        <f t="shared" si="60"/>
        <v>11.361096093750001</v>
      </c>
      <c r="P106" s="7">
        <f t="shared" si="61"/>
        <v>0</v>
      </c>
      <c r="Q106" s="7">
        <f t="shared" si="62"/>
        <v>0.05</v>
      </c>
      <c r="R106" s="7">
        <f t="shared" si="63"/>
        <v>4.2795046875000002</v>
      </c>
      <c r="S106" s="7">
        <f t="shared" si="64"/>
        <v>-3.3938456409372125E-3</v>
      </c>
      <c r="T106" s="7">
        <f t="shared" si="65"/>
        <v>5.3393845640937215E-2</v>
      </c>
      <c r="U106" s="8">
        <f t="shared" si="66"/>
        <v>1.0678769128187442</v>
      </c>
      <c r="V106" s="8">
        <f t="shared" si="67"/>
        <v>1.0678769128187442</v>
      </c>
      <c r="W106" s="9">
        <f t="shared" si="68"/>
        <v>-15.732549823978591</v>
      </c>
      <c r="X106" s="10">
        <f t="shared" si="69"/>
        <v>0</v>
      </c>
      <c r="Y106" s="10">
        <f t="shared" si="70"/>
        <v>15.732549823978591</v>
      </c>
      <c r="Z106" s="10">
        <f t="shared" si="71"/>
        <v>-2.6703441356547599</v>
      </c>
      <c r="AA106" s="9" t="str">
        <f t="shared" si="72"/>
        <v/>
      </c>
      <c r="AB106" s="9">
        <f t="shared" si="73"/>
        <v>30.904076551998649</v>
      </c>
      <c r="AC106" s="9">
        <f t="shared" si="74"/>
        <v>1.4900157709220803</v>
      </c>
      <c r="AD106" s="7">
        <f t="shared" si="75"/>
        <v>3.3355048859934851E-2</v>
      </c>
      <c r="AE106" s="5">
        <v>29.98046875</v>
      </c>
      <c r="AF106" s="5">
        <v>199.90234375</v>
      </c>
      <c r="AG106" s="9">
        <v>4.1856724404907633E-3</v>
      </c>
    </row>
    <row r="107" spans="2:33" ht="12.75" customHeight="1" x14ac:dyDescent="0.2">
      <c r="B107" s="1" t="s">
        <v>244</v>
      </c>
      <c r="C107" s="2" t="s">
        <v>477</v>
      </c>
      <c r="D107" s="2">
        <v>2.4306365812662989E-3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57"/>
        <v>150</v>
      </c>
      <c r="J107" s="6">
        <v>3.974609375</v>
      </c>
      <c r="K107" s="4">
        <v>29.98046875</v>
      </c>
      <c r="L107" s="12" t="s">
        <v>35</v>
      </c>
      <c r="M107" s="7">
        <f t="shared" si="58"/>
        <v>0.05</v>
      </c>
      <c r="N107" s="7">
        <f t="shared" si="59"/>
        <v>0.05</v>
      </c>
      <c r="O107" s="7">
        <f t="shared" si="60"/>
        <v>11.361096093750001</v>
      </c>
      <c r="P107" s="7">
        <f t="shared" si="61"/>
        <v>0</v>
      </c>
      <c r="Q107" s="7">
        <f t="shared" si="62"/>
        <v>0.05</v>
      </c>
      <c r="R107" s="7">
        <f t="shared" si="63"/>
        <v>4.2795046875000002</v>
      </c>
      <c r="S107" s="7">
        <f t="shared" si="64"/>
        <v>-2.1527316037388763E-3</v>
      </c>
      <c r="T107" s="7">
        <f t="shared" si="65"/>
        <v>5.2152731603738879E-2</v>
      </c>
      <c r="U107" s="8">
        <f t="shared" si="66"/>
        <v>1.0430546320747776</v>
      </c>
      <c r="V107" s="8">
        <f t="shared" si="67"/>
        <v>1.0430546320747776</v>
      </c>
      <c r="W107" s="9">
        <f t="shared" si="68"/>
        <v>-24.226304623000697</v>
      </c>
      <c r="X107" s="10">
        <f t="shared" si="69"/>
        <v>0</v>
      </c>
      <c r="Y107" s="10">
        <f t="shared" si="70"/>
        <v>24.226304623000697</v>
      </c>
      <c r="Z107" s="10">
        <f t="shared" si="71"/>
        <v>-2.6703441356547599</v>
      </c>
      <c r="AA107" s="9" t="str">
        <f t="shared" si="72"/>
        <v/>
      </c>
      <c r="AB107" s="9">
        <f t="shared" si="73"/>
        <v>75.025004141789992</v>
      </c>
      <c r="AC107" s="9">
        <f t="shared" si="74"/>
        <v>1.8752060280723182</v>
      </c>
      <c r="AD107" s="7">
        <f t="shared" si="75"/>
        <v>3.3355048859934851E-2</v>
      </c>
      <c r="AE107" s="5">
        <v>29.98046875</v>
      </c>
      <c r="AF107" s="5">
        <v>199.90234375</v>
      </c>
      <c r="AG107" s="9">
        <v>4.1856724404907633E-3</v>
      </c>
    </row>
    <row r="108" spans="2:33" ht="12.75" customHeight="1" x14ac:dyDescent="0.2">
      <c r="B108" s="1" t="s">
        <v>246</v>
      </c>
      <c r="C108" s="2" t="s">
        <v>478</v>
      </c>
      <c r="D108" s="2">
        <v>2.4544791667722166E-3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57"/>
        <v>150</v>
      </c>
      <c r="J108" s="6">
        <v>4.66796875</v>
      </c>
      <c r="K108" s="4">
        <v>29.98046875</v>
      </c>
      <c r="L108" s="12" t="s">
        <v>35</v>
      </c>
      <c r="M108" s="7">
        <f t="shared" si="58"/>
        <v>0.05</v>
      </c>
      <c r="N108" s="7">
        <f t="shared" si="59"/>
        <v>0.05</v>
      </c>
      <c r="O108" s="7">
        <f t="shared" si="60"/>
        <v>11.361096093750001</v>
      </c>
      <c r="P108" s="7">
        <f t="shared" si="61"/>
        <v>0</v>
      </c>
      <c r="Q108" s="7">
        <f t="shared" si="62"/>
        <v>0.05</v>
      </c>
      <c r="R108" s="7">
        <f t="shared" si="63"/>
        <v>4.2795046875000002</v>
      </c>
      <c r="S108" s="7">
        <f t="shared" si="64"/>
        <v>2.7427737652101283E-3</v>
      </c>
      <c r="T108" s="7">
        <f t="shared" si="65"/>
        <v>4.7257226234789874E-2</v>
      </c>
      <c r="U108" s="8">
        <f t="shared" si="66"/>
        <v>0.94514452469579746</v>
      </c>
      <c r="V108" s="8">
        <f t="shared" si="67"/>
        <v>0.94514452469579746</v>
      </c>
      <c r="W108" s="9">
        <f t="shared" si="68"/>
        <v>17.229720815551641</v>
      </c>
      <c r="X108" s="10">
        <f t="shared" si="69"/>
        <v>0</v>
      </c>
      <c r="Y108" s="10">
        <f t="shared" si="70"/>
        <v>-17.229720815551641</v>
      </c>
      <c r="Z108" s="10">
        <f t="shared" si="71"/>
        <v>-2.6703441356547599</v>
      </c>
      <c r="AA108" s="9" t="str">
        <f t="shared" si="72"/>
        <v/>
      </c>
      <c r="AB108" s="9">
        <f t="shared" si="73"/>
        <v>41.879066692987308</v>
      </c>
      <c r="AC108" s="9">
        <f t="shared" si="74"/>
        <v>1.621996994530156</v>
      </c>
      <c r="AD108" s="7">
        <f t="shared" si="75"/>
        <v>3.3355048859934851E-2</v>
      </c>
      <c r="AE108" s="5">
        <v>29.98046875</v>
      </c>
      <c r="AF108" s="5">
        <v>199.90234375</v>
      </c>
      <c r="AG108" s="9">
        <v>4.1856724404907633E-3</v>
      </c>
    </row>
    <row r="109" spans="2:33" ht="12.75" customHeight="1" x14ac:dyDescent="0.2">
      <c r="B109" s="1" t="s">
        <v>248</v>
      </c>
      <c r="C109" s="2" t="s">
        <v>479</v>
      </c>
      <c r="D109" s="2">
        <v>2.4783101907814853E-3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57"/>
        <v>150</v>
      </c>
      <c r="J109" s="6">
        <v>5.068359375</v>
      </c>
      <c r="K109" s="4">
        <v>29.98046875</v>
      </c>
      <c r="L109" s="12" t="s">
        <v>35</v>
      </c>
      <c r="M109" s="7">
        <f t="shared" si="58"/>
        <v>0.05</v>
      </c>
      <c r="N109" s="7">
        <f t="shared" si="59"/>
        <v>0.05</v>
      </c>
      <c r="O109" s="7">
        <f t="shared" si="60"/>
        <v>11.361096093750001</v>
      </c>
      <c r="P109" s="7">
        <f t="shared" si="61"/>
        <v>0</v>
      </c>
      <c r="Q109" s="7">
        <f t="shared" si="62"/>
        <v>0.05</v>
      </c>
      <c r="R109" s="7">
        <f t="shared" si="63"/>
        <v>4.2795046875000002</v>
      </c>
      <c r="S109" s="7">
        <f t="shared" si="64"/>
        <v>5.5697557388285635E-3</v>
      </c>
      <c r="T109" s="7">
        <f t="shared" si="65"/>
        <v>4.4430244261171439E-2</v>
      </c>
      <c r="U109" s="8">
        <f t="shared" si="66"/>
        <v>0.88860488522342873</v>
      </c>
      <c r="V109" s="8">
        <f t="shared" si="67"/>
        <v>0.88860488522342873</v>
      </c>
      <c r="W109" s="9">
        <f t="shared" si="68"/>
        <v>7.9770543529285991</v>
      </c>
      <c r="X109" s="10">
        <f t="shared" si="69"/>
        <v>0</v>
      </c>
      <c r="Y109" s="10">
        <f t="shared" si="70"/>
        <v>-7.9770543529285991</v>
      </c>
      <c r="Z109" s="10">
        <f t="shared" si="71"/>
        <v>-2.6703441356547599</v>
      </c>
      <c r="AA109" s="9" t="str">
        <f t="shared" si="72"/>
        <v/>
      </c>
      <c r="AB109" s="9">
        <f t="shared" si="73"/>
        <v>9.54806006700076</v>
      </c>
      <c r="AC109" s="9">
        <f t="shared" si="74"/>
        <v>0.97991514249694134</v>
      </c>
      <c r="AD109" s="7">
        <f t="shared" si="75"/>
        <v>3.3355048859934851E-2</v>
      </c>
      <c r="AE109" s="5">
        <v>29.98046875</v>
      </c>
      <c r="AF109" s="5">
        <v>199.90234375</v>
      </c>
      <c r="AG109" s="9">
        <v>4.1856724404907633E-3</v>
      </c>
    </row>
    <row r="110" spans="2:33" ht="12.75" customHeight="1" x14ac:dyDescent="0.2">
      <c r="B110" s="1" t="s">
        <v>250</v>
      </c>
      <c r="C110" s="2" t="s">
        <v>480</v>
      </c>
      <c r="D110" s="2">
        <v>2.5019560198416002E-3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57"/>
        <v>150</v>
      </c>
      <c r="J110" s="6">
        <v>5.33203125</v>
      </c>
      <c r="K110" s="4">
        <v>29.8828125</v>
      </c>
      <c r="L110" s="12" t="s">
        <v>35</v>
      </c>
      <c r="M110" s="7">
        <f t="shared" si="58"/>
        <v>0.05</v>
      </c>
      <c r="N110" s="7">
        <f t="shared" si="59"/>
        <v>0.05</v>
      </c>
      <c r="O110" s="7">
        <f t="shared" si="60"/>
        <v>11.343576562499999</v>
      </c>
      <c r="P110" s="7">
        <f t="shared" si="61"/>
        <v>0</v>
      </c>
      <c r="Q110" s="7">
        <f t="shared" si="62"/>
        <v>0.05</v>
      </c>
      <c r="R110" s="7">
        <f t="shared" si="63"/>
        <v>4.2710281250000008</v>
      </c>
      <c r="S110" s="7">
        <f t="shared" si="64"/>
        <v>7.5008544259262955E-3</v>
      </c>
      <c r="T110" s="7">
        <f t="shared" si="65"/>
        <v>4.2499145574073707E-2</v>
      </c>
      <c r="U110" s="8">
        <f t="shared" si="66"/>
        <v>0.84998291148147409</v>
      </c>
      <c r="V110" s="8">
        <f t="shared" si="67"/>
        <v>0.84998291148147409</v>
      </c>
      <c r="W110" s="9">
        <f t="shared" si="68"/>
        <v>5.6659072634682417</v>
      </c>
      <c r="X110" s="10">
        <f t="shared" si="69"/>
        <v>0</v>
      </c>
      <c r="Y110" s="10">
        <f t="shared" si="70"/>
        <v>-5.6659072634682417</v>
      </c>
      <c r="Z110" s="10">
        <f t="shared" si="71"/>
        <v>-2.6703441356547599</v>
      </c>
      <c r="AA110" s="9" t="str">
        <f t="shared" si="72"/>
        <v/>
      </c>
      <c r="AB110" s="9">
        <f t="shared" si="73"/>
        <v>5.0357883175587226</v>
      </c>
      <c r="AC110" s="9">
        <f t="shared" si="74"/>
        <v>0.70206746598539704</v>
      </c>
      <c r="AD110" s="7">
        <f t="shared" si="75"/>
        <v>3.3464052287581703E-2</v>
      </c>
      <c r="AE110" s="5">
        <v>29.98046875</v>
      </c>
      <c r="AF110" s="5">
        <v>199.90234375</v>
      </c>
      <c r="AG110" s="9">
        <v>4.1856724404907633E-3</v>
      </c>
    </row>
    <row r="111" spans="2:33" ht="12.75" customHeight="1" x14ac:dyDescent="0.2">
      <c r="B111" s="1" t="s">
        <v>252</v>
      </c>
      <c r="C111" s="2" t="s">
        <v>481</v>
      </c>
      <c r="D111" s="2">
        <v>2.5257986126234755E-3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57"/>
        <v>150</v>
      </c>
      <c r="J111" s="6">
        <v>5.5078125</v>
      </c>
      <c r="K111" s="4">
        <v>29.98046875</v>
      </c>
      <c r="L111" s="12" t="s">
        <v>35</v>
      </c>
      <c r="M111" s="7">
        <f t="shared" si="58"/>
        <v>0.05</v>
      </c>
      <c r="N111" s="7">
        <f t="shared" si="59"/>
        <v>0.05</v>
      </c>
      <c r="O111" s="7">
        <f t="shared" si="60"/>
        <v>11.361096093750001</v>
      </c>
      <c r="P111" s="7">
        <f t="shared" si="61"/>
        <v>0</v>
      </c>
      <c r="Q111" s="7">
        <f t="shared" si="62"/>
        <v>0.05</v>
      </c>
      <c r="R111" s="7">
        <f t="shared" si="63"/>
        <v>4.2795046875000002</v>
      </c>
      <c r="S111" s="7">
        <f t="shared" si="64"/>
        <v>8.6725408318244143E-3</v>
      </c>
      <c r="T111" s="7">
        <f t="shared" si="65"/>
        <v>4.1327459168175588E-2</v>
      </c>
      <c r="U111" s="8">
        <f t="shared" si="66"/>
        <v>0.82654918336351169</v>
      </c>
      <c r="V111" s="8">
        <f t="shared" si="67"/>
        <v>0.82654918336351169</v>
      </c>
      <c r="W111" s="9">
        <f t="shared" si="68"/>
        <v>4.7653231007598098</v>
      </c>
      <c r="X111" s="10">
        <f t="shared" si="69"/>
        <v>0</v>
      </c>
      <c r="Y111" s="10">
        <f t="shared" si="70"/>
        <v>-4.7653231007598098</v>
      </c>
      <c r="Z111" s="10">
        <f t="shared" si="71"/>
        <v>-2.6703441356547599</v>
      </c>
      <c r="AA111" s="9" t="str">
        <f t="shared" si="72"/>
        <v/>
      </c>
      <c r="AB111" s="9">
        <f t="shared" si="73"/>
        <v>3.6631503140526549</v>
      </c>
      <c r="AC111" s="9">
        <f t="shared" si="74"/>
        <v>0.5638547399105831</v>
      </c>
      <c r="AD111" s="7">
        <f t="shared" si="75"/>
        <v>3.3355048859934851E-2</v>
      </c>
      <c r="AE111" s="5">
        <v>29.98046875</v>
      </c>
      <c r="AF111" s="5">
        <v>199.90234375</v>
      </c>
      <c r="AG111" s="9">
        <v>4.1856724404907633E-3</v>
      </c>
    </row>
    <row r="112" spans="2:33" ht="12.75" customHeight="1" x14ac:dyDescent="0.2">
      <c r="B112" s="1" t="s">
        <v>254</v>
      </c>
      <c r="C112" s="2" t="s">
        <v>482</v>
      </c>
      <c r="D112" s="2">
        <v>2.5496296366327442E-3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57"/>
        <v>150</v>
      </c>
      <c r="J112" s="6">
        <v>5.673828125</v>
      </c>
      <c r="K112" s="4">
        <v>30.078125</v>
      </c>
      <c r="L112" s="12" t="s">
        <v>35</v>
      </c>
      <c r="M112" s="7">
        <f t="shared" si="58"/>
        <v>0.05</v>
      </c>
      <c r="N112" s="7">
        <f t="shared" si="59"/>
        <v>0.05</v>
      </c>
      <c r="O112" s="7">
        <f t="shared" si="60"/>
        <v>11.378615625</v>
      </c>
      <c r="P112" s="7">
        <f t="shared" si="61"/>
        <v>0</v>
      </c>
      <c r="Q112" s="7">
        <f t="shared" si="62"/>
        <v>0.05</v>
      </c>
      <c r="R112" s="7">
        <f t="shared" si="63"/>
        <v>4.2879812500000005</v>
      </c>
      <c r="S112" s="7">
        <f t="shared" si="64"/>
        <v>9.7723757967706493E-3</v>
      </c>
      <c r="T112" s="7">
        <f t="shared" si="65"/>
        <v>4.0227624203229354E-2</v>
      </c>
      <c r="U112" s="8">
        <f t="shared" si="66"/>
        <v>0.80455248406458701</v>
      </c>
      <c r="V112" s="8">
        <f t="shared" si="67"/>
        <v>0.80455248406458701</v>
      </c>
      <c r="W112" s="9">
        <f t="shared" si="68"/>
        <v>4.1164630832681297</v>
      </c>
      <c r="X112" s="10">
        <f t="shared" si="69"/>
        <v>0</v>
      </c>
      <c r="Y112" s="10">
        <f t="shared" si="70"/>
        <v>-4.1164630832681297</v>
      </c>
      <c r="Z112" s="10">
        <f t="shared" si="71"/>
        <v>-2.6703441356547599</v>
      </c>
      <c r="AA112" s="9" t="str">
        <f t="shared" si="72"/>
        <v/>
      </c>
      <c r="AB112" s="9">
        <f t="shared" si="73"/>
        <v>2.8082308532236646</v>
      </c>
      <c r="AC112" s="9">
        <f t="shared" si="74"/>
        <v>0.44843280650625117</v>
      </c>
      <c r="AD112" s="7">
        <f t="shared" si="75"/>
        <v>3.3246753246753247E-2</v>
      </c>
      <c r="AE112" s="5">
        <v>29.8828125</v>
      </c>
      <c r="AF112" s="5">
        <v>199.90234375</v>
      </c>
      <c r="AG112" s="9">
        <v>4.1856724404907633E-3</v>
      </c>
    </row>
    <row r="113" spans="2:33" ht="12.75" customHeight="1" x14ac:dyDescent="0.2">
      <c r="B113" s="1" t="s">
        <v>256</v>
      </c>
      <c r="C113" s="2" t="s">
        <v>483</v>
      </c>
      <c r="D113" s="2">
        <v>2.5734606533660553E-3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57"/>
        <v>150</v>
      </c>
      <c r="J113" s="6">
        <v>5.791015625</v>
      </c>
      <c r="K113" s="4">
        <v>29.98046875</v>
      </c>
      <c r="L113" s="12" t="s">
        <v>35</v>
      </c>
      <c r="M113" s="7">
        <f t="shared" si="58"/>
        <v>0.05</v>
      </c>
      <c r="N113" s="7">
        <f t="shared" si="59"/>
        <v>0.05</v>
      </c>
      <c r="O113" s="7">
        <f t="shared" si="60"/>
        <v>11.361096093750001</v>
      </c>
      <c r="P113" s="7">
        <f t="shared" si="61"/>
        <v>0</v>
      </c>
      <c r="Q113" s="7">
        <f t="shared" si="62"/>
        <v>0.05</v>
      </c>
      <c r="R113" s="7">
        <f t="shared" si="63"/>
        <v>4.2795046875000002</v>
      </c>
      <c r="S113" s="7">
        <f t="shared" si="64"/>
        <v>1.0672113447310623E-2</v>
      </c>
      <c r="T113" s="7">
        <f t="shared" si="65"/>
        <v>3.932788655268938E-2</v>
      </c>
      <c r="U113" s="8">
        <f t="shared" si="66"/>
        <v>0.78655773105378757</v>
      </c>
      <c r="V113" s="8">
        <f t="shared" si="67"/>
        <v>0.78655773105378757</v>
      </c>
      <c r="W113" s="9">
        <f t="shared" si="68"/>
        <v>3.6851076168610284</v>
      </c>
      <c r="X113" s="10">
        <f t="shared" si="69"/>
        <v>0</v>
      </c>
      <c r="Y113" s="10">
        <f t="shared" si="70"/>
        <v>-3.6851076168610284</v>
      </c>
      <c r="Z113" s="10">
        <f t="shared" si="71"/>
        <v>-2.6703441356547599</v>
      </c>
      <c r="AA113" s="9" t="str">
        <f t="shared" si="72"/>
        <v/>
      </c>
      <c r="AB113" s="9">
        <f t="shared" si="73"/>
        <v>2.3020167686277584</v>
      </c>
      <c r="AC113" s="9">
        <f t="shared" si="74"/>
        <v>0.36210848284545866</v>
      </c>
      <c r="AD113" s="7">
        <f t="shared" si="75"/>
        <v>3.3355048859934851E-2</v>
      </c>
      <c r="AE113" s="5">
        <v>29.8828125</v>
      </c>
      <c r="AF113" s="5">
        <v>199.90234375</v>
      </c>
      <c r="AG113" s="9">
        <v>4.1856724404907633E-3</v>
      </c>
    </row>
    <row r="114" spans="2:33" ht="12.75" customHeight="1" x14ac:dyDescent="0.2">
      <c r="B114" s="1" t="s">
        <v>258</v>
      </c>
      <c r="C114" s="2" t="s">
        <v>484</v>
      </c>
      <c r="D114" s="2">
        <v>2.5972916700993665E-3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57"/>
        <v>150</v>
      </c>
      <c r="J114" s="6">
        <v>5.91796875</v>
      </c>
      <c r="K114" s="4">
        <v>30.17578125</v>
      </c>
      <c r="L114" s="12" t="s">
        <v>35</v>
      </c>
      <c r="M114" s="7">
        <f t="shared" si="58"/>
        <v>0.05</v>
      </c>
      <c r="N114" s="7">
        <f t="shared" si="59"/>
        <v>0.05</v>
      </c>
      <c r="O114" s="7">
        <f t="shared" si="60"/>
        <v>11.396135156250001</v>
      </c>
      <c r="P114" s="7">
        <f t="shared" si="61"/>
        <v>0</v>
      </c>
      <c r="Q114" s="7">
        <f t="shared" si="62"/>
        <v>0.05</v>
      </c>
      <c r="R114" s="7">
        <f t="shared" si="63"/>
        <v>4.2964578125000008</v>
      </c>
      <c r="S114" s="7">
        <f t="shared" si="64"/>
        <v>1.1419610068107183E-2</v>
      </c>
      <c r="T114" s="7">
        <f t="shared" si="65"/>
        <v>3.858038993189282E-2</v>
      </c>
      <c r="U114" s="8">
        <f t="shared" si="66"/>
        <v>0.77160779863785633</v>
      </c>
      <c r="V114" s="8">
        <f t="shared" si="67"/>
        <v>0.77160779863785633</v>
      </c>
      <c r="W114" s="9">
        <f t="shared" si="68"/>
        <v>3.3784332128502852</v>
      </c>
      <c r="X114" s="10">
        <f t="shared" si="69"/>
        <v>0</v>
      </c>
      <c r="Y114" s="10">
        <f t="shared" si="70"/>
        <v>-3.3784332128502852</v>
      </c>
      <c r="Z114" s="10">
        <f t="shared" si="71"/>
        <v>-2.6703441356547599</v>
      </c>
      <c r="AA114" s="9" t="str">
        <f t="shared" si="72"/>
        <v/>
      </c>
      <c r="AB114" s="9">
        <f t="shared" si="73"/>
        <v>1.9722992248720248</v>
      </c>
      <c r="AC114" s="9">
        <f t="shared" si="74"/>
        <v>0.29497280403954362</v>
      </c>
      <c r="AD114" s="7">
        <f t="shared" si="75"/>
        <v>3.3139158576051778E-2</v>
      </c>
      <c r="AE114" s="5">
        <v>29.98046875</v>
      </c>
      <c r="AF114" s="5">
        <v>199.90234375</v>
      </c>
      <c r="AG114" s="9">
        <v>4.1856724404907633E-3</v>
      </c>
    </row>
    <row r="115" spans="2:33" ht="12.75" customHeight="1" x14ac:dyDescent="0.2">
      <c r="B115" s="1" t="s">
        <v>260</v>
      </c>
      <c r="C115" s="2" t="s">
        <v>485</v>
      </c>
      <c r="D115" s="2">
        <v>2.6211226868326776E-3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57"/>
        <v>150</v>
      </c>
      <c r="J115" s="6">
        <v>6.0546875</v>
      </c>
      <c r="K115" s="4">
        <v>29.8828125</v>
      </c>
      <c r="L115" s="12" t="s">
        <v>35</v>
      </c>
      <c r="M115" s="7">
        <f t="shared" si="58"/>
        <v>0.05</v>
      </c>
      <c r="N115" s="7">
        <f t="shared" si="59"/>
        <v>0.05</v>
      </c>
      <c r="O115" s="7">
        <f t="shared" si="60"/>
        <v>11.343576562499999</v>
      </c>
      <c r="P115" s="7">
        <f t="shared" si="61"/>
        <v>0</v>
      </c>
      <c r="Q115" s="7">
        <f t="shared" si="62"/>
        <v>0.05</v>
      </c>
      <c r="R115" s="7">
        <f t="shared" si="63"/>
        <v>4.2710281250000008</v>
      </c>
      <c r="S115" s="7">
        <f t="shared" si="64"/>
        <v>1.2609736014975149E-2</v>
      </c>
      <c r="T115" s="7">
        <f t="shared" si="65"/>
        <v>3.7390263985024853E-2</v>
      </c>
      <c r="U115" s="8">
        <f t="shared" si="66"/>
        <v>0.74780527970049704</v>
      </c>
      <c r="V115" s="8">
        <f t="shared" si="67"/>
        <v>0.74780527970049704</v>
      </c>
      <c r="W115" s="9">
        <f t="shared" si="68"/>
        <v>2.965190067470143</v>
      </c>
      <c r="X115" s="10">
        <f t="shared" si="69"/>
        <v>0</v>
      </c>
      <c r="Y115" s="10">
        <f t="shared" si="70"/>
        <v>-2.965190067470143</v>
      </c>
      <c r="Z115" s="10">
        <f t="shared" si="71"/>
        <v>-2.6703441356547599</v>
      </c>
      <c r="AA115" s="9" t="str">
        <f t="shared" si="72"/>
        <v/>
      </c>
      <c r="AB115" s="9">
        <f t="shared" si="73"/>
        <v>1.567672293825831</v>
      </c>
      <c r="AC115" s="9">
        <f t="shared" si="74"/>
        <v>0.19525528292910962</v>
      </c>
      <c r="AD115" s="7">
        <f t="shared" si="75"/>
        <v>3.3464052287581703E-2</v>
      </c>
      <c r="AE115" s="5">
        <v>29.98046875</v>
      </c>
      <c r="AF115" s="5">
        <v>199.90234375</v>
      </c>
      <c r="AG115" s="9">
        <v>2.1886913143026182E-3</v>
      </c>
    </row>
    <row r="116" spans="2:33" ht="12.75" customHeight="1" x14ac:dyDescent="0.2">
      <c r="B116" s="1" t="s">
        <v>262</v>
      </c>
      <c r="C116" s="2" t="s">
        <v>486</v>
      </c>
      <c r="D116" s="2">
        <v>2.6447800992173143E-3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57"/>
        <v>150</v>
      </c>
      <c r="J116" s="6">
        <v>6.279296875</v>
      </c>
      <c r="K116" s="4">
        <v>29.8828125</v>
      </c>
      <c r="L116" s="12" t="s">
        <v>35</v>
      </c>
      <c r="M116" s="7">
        <f t="shared" si="58"/>
        <v>0.05</v>
      </c>
      <c r="N116" s="7">
        <f t="shared" si="59"/>
        <v>0.05</v>
      </c>
      <c r="O116" s="7">
        <f t="shared" si="60"/>
        <v>11.343576562499999</v>
      </c>
      <c r="P116" s="7">
        <f t="shared" si="61"/>
        <v>0</v>
      </c>
      <c r="Q116" s="7">
        <f t="shared" si="62"/>
        <v>0.05</v>
      </c>
      <c r="R116" s="7">
        <f t="shared" si="63"/>
        <v>4.2710281250000008</v>
      </c>
      <c r="S116" s="7">
        <f t="shared" si="64"/>
        <v>1.4197631644003852E-2</v>
      </c>
      <c r="T116" s="7">
        <f t="shared" si="65"/>
        <v>3.580236835599615E-2</v>
      </c>
      <c r="U116" s="8">
        <f t="shared" si="66"/>
        <v>0.71604736711992301</v>
      </c>
      <c r="V116" s="8">
        <f t="shared" si="67"/>
        <v>0.71604736711992301</v>
      </c>
      <c r="W116" s="9">
        <f t="shared" si="68"/>
        <v>2.5217141318859846</v>
      </c>
      <c r="X116" s="10">
        <f t="shared" si="69"/>
        <v>0</v>
      </c>
      <c r="Y116" s="10">
        <f t="shared" si="70"/>
        <v>-2.5217141318859846</v>
      </c>
      <c r="Z116" s="10">
        <f t="shared" si="71"/>
        <v>-2.6703441356547599</v>
      </c>
      <c r="AA116" s="9" t="str">
        <f t="shared" si="72"/>
        <v/>
      </c>
      <c r="AB116" s="9">
        <f t="shared" si="73"/>
        <v>1.1841008393119288</v>
      </c>
      <c r="AC116" s="9">
        <f t="shared" si="74"/>
        <v>7.3388688951010958E-2</v>
      </c>
      <c r="AD116" s="7">
        <f t="shared" si="75"/>
        <v>3.3464052287581703E-2</v>
      </c>
      <c r="AE116" s="5">
        <v>29.8828125</v>
      </c>
      <c r="AF116" s="5">
        <v>199.90234375</v>
      </c>
      <c r="AG116" s="9">
        <v>4.1856724404907633E-3</v>
      </c>
    </row>
    <row r="117" spans="2:33" ht="12.75" customHeight="1" x14ac:dyDescent="0.2">
      <c r="B117" s="1" t="s">
        <v>264</v>
      </c>
      <c r="C117" s="2" t="s">
        <v>487</v>
      </c>
      <c r="D117" s="2">
        <v>2.662650469574146E-3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57"/>
        <v>150</v>
      </c>
      <c r="J117" s="6">
        <v>6.5234375</v>
      </c>
      <c r="K117" s="4">
        <v>29.98046875</v>
      </c>
      <c r="L117" s="12" t="s">
        <v>35</v>
      </c>
      <c r="M117" s="7">
        <f t="shared" si="58"/>
        <v>0.05</v>
      </c>
      <c r="N117" s="7">
        <f t="shared" si="59"/>
        <v>0.05</v>
      </c>
      <c r="O117" s="7">
        <f t="shared" si="60"/>
        <v>11.361096093750001</v>
      </c>
      <c r="P117" s="7">
        <f t="shared" si="61"/>
        <v>0</v>
      </c>
      <c r="Q117" s="7">
        <f t="shared" si="62"/>
        <v>0.05</v>
      </c>
      <c r="R117" s="7">
        <f t="shared" si="63"/>
        <v>4.2795046875000002</v>
      </c>
      <c r="S117" s="7">
        <f t="shared" si="64"/>
        <v>1.5843421935637036E-2</v>
      </c>
      <c r="T117" s="7">
        <f t="shared" si="65"/>
        <v>3.4156578064362966E-2</v>
      </c>
      <c r="U117" s="8">
        <f t="shared" si="66"/>
        <v>0.68313156128725927</v>
      </c>
      <c r="V117" s="8">
        <f t="shared" si="67"/>
        <v>0.68313156128725927</v>
      </c>
      <c r="W117" s="9">
        <f t="shared" si="68"/>
        <v>2.155883886897795</v>
      </c>
      <c r="X117" s="10">
        <f t="shared" si="69"/>
        <v>0</v>
      </c>
      <c r="Y117" s="10">
        <f t="shared" si="70"/>
        <v>-2.155883886897795</v>
      </c>
      <c r="Z117" s="10">
        <f t="shared" si="71"/>
        <v>-2.6703441356547599</v>
      </c>
      <c r="AA117" s="9" t="str">
        <f t="shared" si="72"/>
        <v/>
      </c>
      <c r="AB117" s="9">
        <f t="shared" si="73"/>
        <v>0.90716256275777873</v>
      </c>
      <c r="AC117" s="9">
        <f t="shared" si="74"/>
        <v>-4.2314880765099067E-2</v>
      </c>
      <c r="AD117" s="7">
        <f t="shared" si="75"/>
        <v>3.3355048859934851E-2</v>
      </c>
      <c r="AE117" s="5">
        <v>29.98046875</v>
      </c>
      <c r="AF117" s="5">
        <v>199.90234375</v>
      </c>
      <c r="AG117" s="9">
        <v>4.1856724404907633E-3</v>
      </c>
    </row>
    <row r="118" spans="2:33" ht="12.75" customHeight="1" x14ac:dyDescent="0.2">
      <c r="B118" s="1" t="s">
        <v>266</v>
      </c>
      <c r="C118" s="2" t="s">
        <v>488</v>
      </c>
      <c r="D118" s="2">
        <v>2.6864930623560213E-3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57"/>
        <v>150</v>
      </c>
      <c r="J118" s="6">
        <v>6.71875</v>
      </c>
      <c r="K118" s="4">
        <v>29.98046875</v>
      </c>
      <c r="L118" s="12" t="s">
        <v>35</v>
      </c>
      <c r="M118" s="7">
        <f t="shared" si="58"/>
        <v>0.05</v>
      </c>
      <c r="N118" s="7">
        <f t="shared" si="59"/>
        <v>0.05</v>
      </c>
      <c r="O118" s="7">
        <f t="shared" si="60"/>
        <v>11.361096093750001</v>
      </c>
      <c r="P118" s="7">
        <f t="shared" si="61"/>
        <v>0</v>
      </c>
      <c r="Q118" s="7">
        <f t="shared" si="62"/>
        <v>0.05</v>
      </c>
      <c r="R118" s="7">
        <f t="shared" si="63"/>
        <v>4.2795046875000002</v>
      </c>
      <c r="S118" s="7">
        <f t="shared" si="64"/>
        <v>1.7222437532524081E-2</v>
      </c>
      <c r="T118" s="7">
        <f t="shared" si="65"/>
        <v>3.2777562467475922E-2</v>
      </c>
      <c r="U118" s="8">
        <f t="shared" si="66"/>
        <v>0.65555124934951836</v>
      </c>
      <c r="V118" s="8">
        <f t="shared" si="67"/>
        <v>0.65555124934951836</v>
      </c>
      <c r="W118" s="9">
        <f t="shared" si="68"/>
        <v>1.903189511100065</v>
      </c>
      <c r="X118" s="10">
        <f t="shared" si="69"/>
        <v>0</v>
      </c>
      <c r="Y118" s="10">
        <f t="shared" si="70"/>
        <v>-1.903189511100065</v>
      </c>
      <c r="Z118" s="10">
        <f t="shared" si="71"/>
        <v>-2.6703441356547599</v>
      </c>
      <c r="AA118" s="9" t="str">
        <f t="shared" si="72"/>
        <v/>
      </c>
      <c r="AB118" s="9">
        <f t="shared" si="73"/>
        <v>0.73670931016818275</v>
      </c>
      <c r="AC118" s="9">
        <f t="shared" si="74"/>
        <v>-0.13270384171140026</v>
      </c>
      <c r="AD118" s="7">
        <f t="shared" si="75"/>
        <v>3.3355048859934851E-2</v>
      </c>
      <c r="AE118" s="5">
        <v>29.98046875</v>
      </c>
      <c r="AF118" s="5">
        <v>199.90234375</v>
      </c>
      <c r="AG118" s="9">
        <v>4.1856724404907633E-3</v>
      </c>
    </row>
    <row r="119" spans="2:33" ht="12.75" customHeight="1" x14ac:dyDescent="0.2">
      <c r="B119" s="1" t="s">
        <v>268</v>
      </c>
      <c r="C119" s="2" t="s">
        <v>489</v>
      </c>
      <c r="D119" s="2">
        <v>2.7101388914161362E-3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57"/>
        <v>150</v>
      </c>
      <c r="J119" s="6">
        <v>6.962890625</v>
      </c>
      <c r="K119" s="4">
        <v>29.98046875</v>
      </c>
      <c r="L119" s="12" t="s">
        <v>35</v>
      </c>
      <c r="M119" s="7">
        <f t="shared" si="58"/>
        <v>0.05</v>
      </c>
      <c r="N119" s="7">
        <f t="shared" si="59"/>
        <v>0.05</v>
      </c>
      <c r="O119" s="7">
        <f t="shared" si="60"/>
        <v>11.361096093750001</v>
      </c>
      <c r="P119" s="7">
        <f t="shared" si="61"/>
        <v>0</v>
      </c>
      <c r="Q119" s="7">
        <f t="shared" si="62"/>
        <v>0.05</v>
      </c>
      <c r="R119" s="7">
        <f t="shared" si="63"/>
        <v>4.2795046875000002</v>
      </c>
      <c r="S119" s="7">
        <f t="shared" si="64"/>
        <v>1.8946207028632884E-2</v>
      </c>
      <c r="T119" s="7">
        <f t="shared" si="65"/>
        <v>3.1053792971367119E-2</v>
      </c>
      <c r="U119" s="8">
        <f t="shared" si="66"/>
        <v>0.62107585942734234</v>
      </c>
      <c r="V119" s="8">
        <f t="shared" si="67"/>
        <v>0.62107585942734234</v>
      </c>
      <c r="W119" s="9">
        <f t="shared" si="68"/>
        <v>1.6390506513750416</v>
      </c>
      <c r="X119" s="10">
        <f t="shared" si="69"/>
        <v>0</v>
      </c>
      <c r="Y119" s="10">
        <f t="shared" si="70"/>
        <v>-1.6390506513750416</v>
      </c>
      <c r="Z119" s="10">
        <f t="shared" si="71"/>
        <v>-2.6703441356547599</v>
      </c>
      <c r="AA119" s="9" t="str">
        <f t="shared" si="72"/>
        <v/>
      </c>
      <c r="AB119" s="9">
        <f t="shared" si="73"/>
        <v>0.57673835855306521</v>
      </c>
      <c r="AC119" s="9">
        <f t="shared" si="74"/>
        <v>-0.2390211629398391</v>
      </c>
      <c r="AD119" s="7">
        <f t="shared" si="75"/>
        <v>3.3355048859934851E-2</v>
      </c>
      <c r="AE119" s="5">
        <v>29.78515625</v>
      </c>
      <c r="AF119" s="5">
        <v>199.90234375</v>
      </c>
      <c r="AG119" s="9">
        <v>4.1856724404907633E-3</v>
      </c>
    </row>
    <row r="120" spans="2:33" ht="12.75" customHeight="1" x14ac:dyDescent="0.2">
      <c r="B120" s="1" t="s">
        <v>270</v>
      </c>
      <c r="C120" s="2" t="s">
        <v>490</v>
      </c>
      <c r="D120" s="2">
        <v>2.7339699081494473E-3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57"/>
        <v>150</v>
      </c>
      <c r="J120" s="6">
        <v>7.12890625</v>
      </c>
      <c r="K120" s="4">
        <v>29.98046875</v>
      </c>
      <c r="L120" s="12" t="s">
        <v>35</v>
      </c>
      <c r="M120" s="7">
        <f t="shared" si="58"/>
        <v>0.05</v>
      </c>
      <c r="N120" s="7">
        <f t="shared" si="59"/>
        <v>0.05</v>
      </c>
      <c r="O120" s="7">
        <f t="shared" si="60"/>
        <v>11.361096093750001</v>
      </c>
      <c r="P120" s="7">
        <f t="shared" si="61"/>
        <v>0</v>
      </c>
      <c r="Q120" s="7">
        <f t="shared" si="62"/>
        <v>0.05</v>
      </c>
      <c r="R120" s="7">
        <f t="shared" si="63"/>
        <v>4.2795046875000002</v>
      </c>
      <c r="S120" s="7">
        <f t="shared" si="64"/>
        <v>2.011837028598687E-2</v>
      </c>
      <c r="T120" s="7">
        <f t="shared" si="65"/>
        <v>2.9881629714013133E-2</v>
      </c>
      <c r="U120" s="8">
        <f t="shared" si="66"/>
        <v>0.59763259428026261</v>
      </c>
      <c r="V120" s="8">
        <f t="shared" si="67"/>
        <v>0.59763259428026261</v>
      </c>
      <c r="W120" s="9">
        <f t="shared" si="68"/>
        <v>1.4852907710336112</v>
      </c>
      <c r="X120" s="10">
        <f t="shared" si="69"/>
        <v>0</v>
      </c>
      <c r="Y120" s="10">
        <f t="shared" si="70"/>
        <v>-1.4852907710336112</v>
      </c>
      <c r="Z120" s="10">
        <f t="shared" si="71"/>
        <v>-2.6703441356547599</v>
      </c>
      <c r="AA120" s="9" t="str">
        <f t="shared" si="72"/>
        <v/>
      </c>
      <c r="AB120" s="9">
        <f t="shared" si="73"/>
        <v>0.49218392607349754</v>
      </c>
      <c r="AC120" s="9">
        <f t="shared" si="74"/>
        <v>-0.30787257375303012</v>
      </c>
      <c r="AD120" s="7">
        <f t="shared" si="75"/>
        <v>3.3355048859934851E-2</v>
      </c>
      <c r="AE120" s="5">
        <v>29.98046875</v>
      </c>
      <c r="AF120" s="5">
        <v>199.90234375</v>
      </c>
      <c r="AG120" s="9">
        <v>4.1856724404907633E-3</v>
      </c>
    </row>
    <row r="121" spans="2:33" ht="12.75" customHeight="1" x14ac:dyDescent="0.2">
      <c r="B121" s="1" t="s">
        <v>272</v>
      </c>
      <c r="C121" s="2" t="s">
        <v>491</v>
      </c>
      <c r="D121" s="2">
        <v>2.7578125009313226E-3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57"/>
        <v>150</v>
      </c>
      <c r="J121" s="6">
        <v>7.255859375</v>
      </c>
      <c r="K121" s="4">
        <v>29.98046875</v>
      </c>
      <c r="L121" s="12" t="s">
        <v>35</v>
      </c>
      <c r="M121" s="7">
        <f t="shared" si="58"/>
        <v>0.05</v>
      </c>
      <c r="N121" s="7">
        <f t="shared" si="59"/>
        <v>0.05</v>
      </c>
      <c r="O121" s="7">
        <f t="shared" si="60"/>
        <v>11.361096093750001</v>
      </c>
      <c r="P121" s="7">
        <f t="shared" si="61"/>
        <v>0</v>
      </c>
      <c r="Q121" s="7">
        <f t="shared" si="62"/>
        <v>0.05</v>
      </c>
      <c r="R121" s="7">
        <f t="shared" si="63"/>
        <v>4.2795046875000002</v>
      </c>
      <c r="S121" s="7">
        <f t="shared" si="64"/>
        <v>2.1014730423963447E-2</v>
      </c>
      <c r="T121" s="7">
        <f t="shared" si="65"/>
        <v>2.8985269576036556E-2</v>
      </c>
      <c r="U121" s="8">
        <f t="shared" si="66"/>
        <v>0.57970539152073108</v>
      </c>
      <c r="V121" s="8">
        <f t="shared" si="67"/>
        <v>0.57970539152073108</v>
      </c>
      <c r="W121" s="9">
        <f t="shared" si="68"/>
        <v>1.3792834355364449</v>
      </c>
      <c r="X121" s="10">
        <f t="shared" si="69"/>
        <v>0</v>
      </c>
      <c r="Y121" s="10">
        <f t="shared" si="70"/>
        <v>-1.3792834355364449</v>
      </c>
      <c r="Z121" s="10">
        <f t="shared" si="71"/>
        <v>-2.6703441356547599</v>
      </c>
      <c r="AA121" s="9" t="str">
        <f t="shared" si="72"/>
        <v/>
      </c>
      <c r="AB121" s="9">
        <f t="shared" si="73"/>
        <v>0.43756083081088842</v>
      </c>
      <c r="AC121" s="9">
        <f t="shared" si="74"/>
        <v>-0.3589615617295967</v>
      </c>
      <c r="AD121" s="7">
        <f t="shared" si="75"/>
        <v>3.3355048859934851E-2</v>
      </c>
      <c r="AE121" s="5">
        <v>29.98046875</v>
      </c>
      <c r="AF121" s="5">
        <v>199.90234375</v>
      </c>
      <c r="AG121" s="9">
        <v>4.1856724404907633E-3</v>
      </c>
    </row>
    <row r="122" spans="2:33" ht="12.75" customHeight="1" x14ac:dyDescent="0.2">
      <c r="B122" s="1" t="s">
        <v>274</v>
      </c>
      <c r="C122" s="2" t="s">
        <v>492</v>
      </c>
      <c r="D122" s="2">
        <v>2.7816435249405913E-3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57"/>
        <v>150</v>
      </c>
      <c r="J122" s="6">
        <v>7.32421875</v>
      </c>
      <c r="K122" s="4">
        <v>29.98046875</v>
      </c>
      <c r="L122" s="12" t="s">
        <v>35</v>
      </c>
      <c r="M122" s="7">
        <f t="shared" si="58"/>
        <v>0.05</v>
      </c>
      <c r="N122" s="7">
        <f t="shared" si="59"/>
        <v>0.05</v>
      </c>
      <c r="O122" s="7">
        <f t="shared" si="60"/>
        <v>11.361096093750001</v>
      </c>
      <c r="P122" s="7">
        <f t="shared" si="61"/>
        <v>0</v>
      </c>
      <c r="Q122" s="7">
        <f t="shared" si="62"/>
        <v>0.05</v>
      </c>
      <c r="R122" s="7">
        <f t="shared" si="63"/>
        <v>4.2795046875000002</v>
      </c>
      <c r="S122" s="7">
        <f t="shared" si="64"/>
        <v>2.1497385882873914E-2</v>
      </c>
      <c r="T122" s="7">
        <f t="shared" si="65"/>
        <v>2.8502614117126089E-2</v>
      </c>
      <c r="U122" s="8">
        <f t="shared" si="66"/>
        <v>0.5700522823425217</v>
      </c>
      <c r="V122" s="8">
        <f t="shared" si="67"/>
        <v>0.5700522823425217</v>
      </c>
      <c r="W122" s="9">
        <f t="shared" si="68"/>
        <v>1.3258641898330972</v>
      </c>
      <c r="X122" s="10">
        <f t="shared" si="69"/>
        <v>0</v>
      </c>
      <c r="Y122" s="10">
        <f t="shared" si="70"/>
        <v>-1.3258641898330972</v>
      </c>
      <c r="Z122" s="10">
        <f t="shared" si="71"/>
        <v>-2.6703441356547599</v>
      </c>
      <c r="AA122" s="9" t="str">
        <f t="shared" si="72"/>
        <v/>
      </c>
      <c r="AB122" s="9">
        <f t="shared" si="73"/>
        <v>0.41117067196198315</v>
      </c>
      <c r="AC122" s="9">
        <f t="shared" si="74"/>
        <v>-0.38597787032435266</v>
      </c>
      <c r="AD122" s="7">
        <f t="shared" si="75"/>
        <v>3.3355048859934851E-2</v>
      </c>
      <c r="AE122" s="5">
        <v>29.8828125</v>
      </c>
      <c r="AF122" s="5">
        <v>199.90234375</v>
      </c>
      <c r="AG122" s="9">
        <v>4.1856724404907633E-3</v>
      </c>
    </row>
    <row r="123" spans="2:33" ht="12.75" customHeight="1" x14ac:dyDescent="0.2">
      <c r="B123" s="1" t="s">
        <v>276</v>
      </c>
      <c r="C123" s="2" t="s">
        <v>493</v>
      </c>
      <c r="D123" s="2">
        <v>2.8054745416739024E-3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57"/>
        <v>150</v>
      </c>
      <c r="J123" s="6">
        <v>7.373046875</v>
      </c>
      <c r="K123" s="4">
        <v>29.98046875</v>
      </c>
      <c r="L123" s="12" t="s">
        <v>35</v>
      </c>
      <c r="M123" s="7">
        <f t="shared" si="58"/>
        <v>0.05</v>
      </c>
      <c r="N123" s="7">
        <f t="shared" si="59"/>
        <v>0.05</v>
      </c>
      <c r="O123" s="7">
        <f t="shared" si="60"/>
        <v>11.361096093750001</v>
      </c>
      <c r="P123" s="7">
        <f t="shared" si="61"/>
        <v>0</v>
      </c>
      <c r="Q123" s="7">
        <f t="shared" si="62"/>
        <v>0.05</v>
      </c>
      <c r="R123" s="7">
        <f t="shared" si="63"/>
        <v>4.2795046875000002</v>
      </c>
      <c r="S123" s="7">
        <f t="shared" si="64"/>
        <v>2.1842139782095673E-2</v>
      </c>
      <c r="T123" s="7">
        <f t="shared" si="65"/>
        <v>2.815786021790433E-2</v>
      </c>
      <c r="U123" s="8">
        <f t="shared" si="66"/>
        <v>0.56315720435808658</v>
      </c>
      <c r="V123" s="8">
        <f t="shared" si="67"/>
        <v>0.56315720435808658</v>
      </c>
      <c r="W123" s="9">
        <f t="shared" si="68"/>
        <v>1.2891530087627106</v>
      </c>
      <c r="X123" s="10">
        <f t="shared" si="69"/>
        <v>0</v>
      </c>
      <c r="Y123" s="10">
        <f t="shared" si="70"/>
        <v>-1.2891530087627106</v>
      </c>
      <c r="Z123" s="10">
        <f t="shared" si="71"/>
        <v>-2.6703441356547599</v>
      </c>
      <c r="AA123" s="9" t="str">
        <f t="shared" si="72"/>
        <v/>
      </c>
      <c r="AB123" s="9">
        <f t="shared" si="73"/>
        <v>0.39347579850195458</v>
      </c>
      <c r="AC123" s="9">
        <f t="shared" si="74"/>
        <v>-0.40508197461440859</v>
      </c>
      <c r="AD123" s="7">
        <f t="shared" si="75"/>
        <v>3.3355048859934851E-2</v>
      </c>
      <c r="AE123" s="5">
        <v>29.98046875</v>
      </c>
      <c r="AF123" s="5">
        <v>199.90234375</v>
      </c>
      <c r="AG123" s="9">
        <v>4.1856724404907633E-3</v>
      </c>
    </row>
    <row r="124" spans="2:33" ht="12.75" customHeight="1" x14ac:dyDescent="0.2">
      <c r="B124" s="1" t="s">
        <v>278</v>
      </c>
      <c r="C124" s="2" t="s">
        <v>494</v>
      </c>
      <c r="D124" s="2">
        <v>2.8293055584072135E-3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57"/>
        <v>150</v>
      </c>
      <c r="J124" s="6">
        <v>7.44140625</v>
      </c>
      <c r="K124" s="4">
        <v>29.8828125</v>
      </c>
      <c r="L124" s="12" t="s">
        <v>35</v>
      </c>
      <c r="M124" s="7">
        <f t="shared" si="58"/>
        <v>0.05</v>
      </c>
      <c r="N124" s="7">
        <f t="shared" si="59"/>
        <v>0.05</v>
      </c>
      <c r="O124" s="7">
        <f t="shared" si="60"/>
        <v>11.343576562499999</v>
      </c>
      <c r="P124" s="7">
        <f t="shared" si="61"/>
        <v>0</v>
      </c>
      <c r="Q124" s="7">
        <f t="shared" si="62"/>
        <v>0.05</v>
      </c>
      <c r="R124" s="7">
        <f t="shared" si="63"/>
        <v>4.2710281250000008</v>
      </c>
      <c r="S124" s="7">
        <f t="shared" si="64"/>
        <v>2.241326555071755E-2</v>
      </c>
      <c r="T124" s="7">
        <f t="shared" si="65"/>
        <v>2.7586734449282453E-2</v>
      </c>
      <c r="U124" s="8">
        <f t="shared" si="66"/>
        <v>0.55173468898564904</v>
      </c>
      <c r="V124" s="8">
        <f t="shared" si="67"/>
        <v>0.55173468898564904</v>
      </c>
      <c r="W124" s="9">
        <f t="shared" si="68"/>
        <v>1.2308217375490507</v>
      </c>
      <c r="X124" s="10">
        <f t="shared" si="69"/>
        <v>0</v>
      </c>
      <c r="Y124" s="10">
        <f t="shared" si="70"/>
        <v>-1.2308217375490507</v>
      </c>
      <c r="Z124" s="10">
        <f t="shared" si="71"/>
        <v>-2.6703441356547599</v>
      </c>
      <c r="AA124" s="9" t="str">
        <f t="shared" si="72"/>
        <v/>
      </c>
      <c r="AB124" s="9">
        <f t="shared" si="73"/>
        <v>0.36609918495630855</v>
      </c>
      <c r="AC124" s="9">
        <f t="shared" si="74"/>
        <v>-0.43640123798372904</v>
      </c>
      <c r="AD124" s="7">
        <f t="shared" si="75"/>
        <v>3.3464052287581703E-2</v>
      </c>
      <c r="AE124" s="5">
        <v>29.98046875</v>
      </c>
      <c r="AF124" s="5">
        <v>199.90234375</v>
      </c>
      <c r="AG124" s="9">
        <v>4.1856724404907633E-3</v>
      </c>
    </row>
    <row r="125" spans="2:33" ht="12.75" customHeight="1" x14ac:dyDescent="0.2">
      <c r="B125" s="1" t="s">
        <v>280</v>
      </c>
      <c r="C125" s="2" t="s">
        <v>495</v>
      </c>
      <c r="D125" s="2">
        <v>2.8531365751405247E-3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57"/>
        <v>150</v>
      </c>
      <c r="J125" s="6">
        <v>7.490234375</v>
      </c>
      <c r="K125" s="4">
        <v>29.8828125</v>
      </c>
      <c r="L125" s="12" t="s">
        <v>35</v>
      </c>
      <c r="M125" s="7">
        <f t="shared" si="58"/>
        <v>0.05</v>
      </c>
      <c r="N125" s="7">
        <f t="shared" si="59"/>
        <v>0.05</v>
      </c>
      <c r="O125" s="7">
        <f t="shared" si="60"/>
        <v>11.343576562499999</v>
      </c>
      <c r="P125" s="7">
        <f t="shared" si="61"/>
        <v>0</v>
      </c>
      <c r="Q125" s="7">
        <f t="shared" si="62"/>
        <v>0.05</v>
      </c>
      <c r="R125" s="7">
        <f t="shared" si="63"/>
        <v>4.2710281250000008</v>
      </c>
      <c r="S125" s="7">
        <f t="shared" si="64"/>
        <v>2.2758460252680312E-2</v>
      </c>
      <c r="T125" s="7">
        <f t="shared" si="65"/>
        <v>2.7241539747319691E-2</v>
      </c>
      <c r="U125" s="8">
        <f t="shared" si="66"/>
        <v>0.54483079494639375</v>
      </c>
      <c r="V125" s="8">
        <f t="shared" si="67"/>
        <v>0.54483079494639375</v>
      </c>
      <c r="W125" s="9">
        <f t="shared" si="68"/>
        <v>1.1969851846243154</v>
      </c>
      <c r="X125" s="10">
        <f t="shared" si="69"/>
        <v>0</v>
      </c>
      <c r="Y125" s="10">
        <f t="shared" si="70"/>
        <v>-1.1969851846243154</v>
      </c>
      <c r="Z125" s="10">
        <f t="shared" si="71"/>
        <v>-2.6703441356547599</v>
      </c>
      <c r="AA125" s="9" t="str">
        <f t="shared" si="72"/>
        <v/>
      </c>
      <c r="AB125" s="9">
        <f t="shared" si="73"/>
        <v>0.35063449557792298</v>
      </c>
      <c r="AC125" s="9">
        <f t="shared" si="74"/>
        <v>-0.45514536005572259</v>
      </c>
      <c r="AD125" s="7">
        <f t="shared" si="75"/>
        <v>3.3464052287581703E-2</v>
      </c>
      <c r="AE125" s="5">
        <v>29.98046875</v>
      </c>
      <c r="AF125" s="5">
        <v>199.90234375</v>
      </c>
      <c r="AG125" s="9">
        <v>4.1856724404907633E-3</v>
      </c>
    </row>
    <row r="126" spans="2:33" ht="12.75" customHeight="1" x14ac:dyDescent="0.2">
      <c r="B126" s="1" t="s">
        <v>282</v>
      </c>
      <c r="C126" s="2" t="s">
        <v>496</v>
      </c>
      <c r="D126" s="2">
        <v>2.8710185215459205E-3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57"/>
        <v>150</v>
      </c>
      <c r="J126" s="6">
        <v>7.529296875</v>
      </c>
      <c r="K126" s="4">
        <v>29.8828125</v>
      </c>
      <c r="L126" s="12" t="s">
        <v>35</v>
      </c>
      <c r="M126" s="7">
        <f t="shared" si="58"/>
        <v>0.05</v>
      </c>
      <c r="N126" s="7">
        <f t="shared" si="59"/>
        <v>0.05</v>
      </c>
      <c r="O126" s="7">
        <f t="shared" si="60"/>
        <v>11.343576562499999</v>
      </c>
      <c r="P126" s="7">
        <f t="shared" si="61"/>
        <v>0</v>
      </c>
      <c r="Q126" s="7">
        <f t="shared" si="62"/>
        <v>0.05</v>
      </c>
      <c r="R126" s="7">
        <f t="shared" si="63"/>
        <v>4.2710281250000008</v>
      </c>
      <c r="S126" s="7">
        <f t="shared" si="64"/>
        <v>2.3034616014250522E-2</v>
      </c>
      <c r="T126" s="7">
        <f t="shared" si="65"/>
        <v>2.6965383985749481E-2</v>
      </c>
      <c r="U126" s="8">
        <f t="shared" si="66"/>
        <v>0.53930767971498961</v>
      </c>
      <c r="V126" s="8">
        <f t="shared" si="67"/>
        <v>0.53930767971498961</v>
      </c>
      <c r="W126" s="9">
        <f t="shared" si="68"/>
        <v>1.1706461253388016</v>
      </c>
      <c r="X126" s="10">
        <f t="shared" si="69"/>
        <v>0</v>
      </c>
      <c r="Y126" s="10">
        <f t="shared" si="70"/>
        <v>-1.1706461253388016</v>
      </c>
      <c r="Z126" s="10">
        <f t="shared" si="71"/>
        <v>-2.6703441356547599</v>
      </c>
      <c r="AA126" s="9" t="str">
        <f t="shared" si="72"/>
        <v/>
      </c>
      <c r="AB126" s="9">
        <f t="shared" si="73"/>
        <v>0.33880779681460677</v>
      </c>
      <c r="AC126" s="9">
        <f t="shared" si="74"/>
        <v>-0.47004660402433435</v>
      </c>
      <c r="AD126" s="7">
        <f t="shared" si="75"/>
        <v>3.3464052287581703E-2</v>
      </c>
      <c r="AE126" s="5">
        <v>29.8828125</v>
      </c>
      <c r="AF126" s="5">
        <v>199.90234375</v>
      </c>
      <c r="AG126" s="9">
        <v>4.1856724404907633E-3</v>
      </c>
    </row>
    <row r="127" spans="2:33" ht="12.75" customHeight="1" x14ac:dyDescent="0.2">
      <c r="B127" s="1" t="s">
        <v>284</v>
      </c>
      <c r="C127" s="2" t="s">
        <v>497</v>
      </c>
      <c r="D127" s="2">
        <v>2.8948495382792316E-3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57"/>
        <v>150</v>
      </c>
      <c r="J127" s="6">
        <v>7.55859375</v>
      </c>
      <c r="K127" s="4">
        <v>29.8828125</v>
      </c>
      <c r="L127" s="12" t="s">
        <v>35</v>
      </c>
      <c r="M127" s="7">
        <f t="shared" si="58"/>
        <v>0.05</v>
      </c>
      <c r="N127" s="7">
        <f t="shared" si="59"/>
        <v>0.05</v>
      </c>
      <c r="O127" s="7">
        <f t="shared" si="60"/>
        <v>11.343576562499999</v>
      </c>
      <c r="P127" s="7">
        <f t="shared" si="61"/>
        <v>0</v>
      </c>
      <c r="Q127" s="7">
        <f t="shared" si="62"/>
        <v>0.05</v>
      </c>
      <c r="R127" s="7">
        <f t="shared" si="63"/>
        <v>4.2710281250000008</v>
      </c>
      <c r="S127" s="7">
        <f t="shared" si="64"/>
        <v>2.3241732835428176E-2</v>
      </c>
      <c r="T127" s="7">
        <f t="shared" si="65"/>
        <v>2.6758267164571827E-2</v>
      </c>
      <c r="U127" s="8">
        <f t="shared" si="66"/>
        <v>0.5351653432914365</v>
      </c>
      <c r="V127" s="8">
        <f t="shared" si="67"/>
        <v>0.5351653432914365</v>
      </c>
      <c r="W127" s="9">
        <f t="shared" si="68"/>
        <v>1.151302588066208</v>
      </c>
      <c r="X127" s="10">
        <f t="shared" si="69"/>
        <v>0</v>
      </c>
      <c r="Y127" s="10">
        <f t="shared" si="70"/>
        <v>-1.151302588066208</v>
      </c>
      <c r="Z127" s="10">
        <f t="shared" si="71"/>
        <v>-2.6703441356547599</v>
      </c>
      <c r="AA127" s="9" t="str">
        <f t="shared" si="72"/>
        <v/>
      </c>
      <c r="AB127" s="9">
        <f t="shared" si="73"/>
        <v>0.33024003164722088</v>
      </c>
      <c r="AC127" s="9">
        <f t="shared" si="74"/>
        <v>-0.48117028277004026</v>
      </c>
      <c r="AD127" s="7">
        <f t="shared" si="75"/>
        <v>3.3464052287581703E-2</v>
      </c>
      <c r="AE127" s="5">
        <v>29.8828125</v>
      </c>
      <c r="AF127" s="5">
        <v>199.90234375</v>
      </c>
      <c r="AG127" s="9">
        <v>2.685546875E-2</v>
      </c>
    </row>
    <row r="128" spans="2:33" ht="12.75" customHeight="1" x14ac:dyDescent="0.2">
      <c r="B128" s="1" t="s">
        <v>286</v>
      </c>
      <c r="C128" s="2" t="s">
        <v>498</v>
      </c>
      <c r="D128" s="2">
        <v>2.9186805622885004E-3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57"/>
        <v>150</v>
      </c>
      <c r="J128" s="6">
        <v>7.578125</v>
      </c>
      <c r="K128" s="4">
        <v>29.8828125</v>
      </c>
      <c r="L128" s="12" t="s">
        <v>35</v>
      </c>
      <c r="M128" s="7">
        <f t="shared" si="58"/>
        <v>0.05</v>
      </c>
      <c r="N128" s="7">
        <f t="shared" si="59"/>
        <v>0.05</v>
      </c>
      <c r="O128" s="7">
        <f t="shared" si="60"/>
        <v>11.343576562499999</v>
      </c>
      <c r="P128" s="7">
        <f t="shared" si="61"/>
        <v>0</v>
      </c>
      <c r="Q128" s="7">
        <f t="shared" si="62"/>
        <v>0.05</v>
      </c>
      <c r="R128" s="7">
        <f t="shared" si="63"/>
        <v>4.2710281250000008</v>
      </c>
      <c r="S128" s="7">
        <f t="shared" si="64"/>
        <v>2.3379810716213281E-2</v>
      </c>
      <c r="T128" s="7">
        <f t="shared" si="65"/>
        <v>2.6620189283786722E-2</v>
      </c>
      <c r="U128" s="8">
        <f t="shared" si="66"/>
        <v>0.53240378567573443</v>
      </c>
      <c r="V128" s="8">
        <f t="shared" si="67"/>
        <v>0.53240378567573443</v>
      </c>
      <c r="W128" s="9">
        <f t="shared" si="68"/>
        <v>1.1385972969116609</v>
      </c>
      <c r="X128" s="10">
        <f t="shared" si="69"/>
        <v>0</v>
      </c>
      <c r="Y128" s="10">
        <f t="shared" si="70"/>
        <v>-1.1385972969116609</v>
      </c>
      <c r="Z128" s="10">
        <f t="shared" si="71"/>
        <v>-2.6703441356547599</v>
      </c>
      <c r="AA128" s="9" t="str">
        <f t="shared" si="72"/>
        <v/>
      </c>
      <c r="AB128" s="9">
        <f t="shared" si="73"/>
        <v>0.32466681352616017</v>
      </c>
      <c r="AC128" s="9">
        <f t="shared" si="74"/>
        <v>-0.4885621013926284</v>
      </c>
      <c r="AD128" s="7">
        <f t="shared" si="75"/>
        <v>3.3464052287581703E-2</v>
      </c>
      <c r="AE128" s="5">
        <v>29.98046875</v>
      </c>
      <c r="AF128" s="5">
        <v>199.90234375</v>
      </c>
      <c r="AG128" s="9">
        <v>4.1856724404907633E-3</v>
      </c>
    </row>
    <row r="129" spans="2:33" ht="12.75" customHeight="1" x14ac:dyDescent="0.2">
      <c r="B129" s="1" t="s">
        <v>288</v>
      </c>
      <c r="C129" s="2" t="s">
        <v>499</v>
      </c>
      <c r="D129" s="2">
        <v>2.9441435253829695E-3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57"/>
        <v>150</v>
      </c>
      <c r="J129" s="6">
        <v>7.6171875</v>
      </c>
      <c r="K129" s="4">
        <v>29.8828125</v>
      </c>
      <c r="L129" s="12" t="s">
        <v>35</v>
      </c>
      <c r="M129" s="7">
        <f t="shared" si="58"/>
        <v>0.05</v>
      </c>
      <c r="N129" s="7">
        <f t="shared" si="59"/>
        <v>0.05</v>
      </c>
      <c r="O129" s="7">
        <f t="shared" si="60"/>
        <v>11.343576562499999</v>
      </c>
      <c r="P129" s="7">
        <f t="shared" si="61"/>
        <v>0</v>
      </c>
      <c r="Q129" s="7">
        <f t="shared" si="62"/>
        <v>0.05</v>
      </c>
      <c r="R129" s="7">
        <f t="shared" si="63"/>
        <v>4.2710281250000008</v>
      </c>
      <c r="S129" s="7">
        <f t="shared" si="64"/>
        <v>2.365596647778349E-2</v>
      </c>
      <c r="T129" s="7">
        <f t="shared" si="65"/>
        <v>2.6344033522216512E-2</v>
      </c>
      <c r="U129" s="8">
        <f t="shared" si="66"/>
        <v>0.52688067044433018</v>
      </c>
      <c r="V129" s="8">
        <f t="shared" si="67"/>
        <v>0.52688067044433018</v>
      </c>
      <c r="W129" s="9">
        <f t="shared" si="68"/>
        <v>1.1136316728787012</v>
      </c>
      <c r="X129" s="10">
        <f t="shared" si="69"/>
        <v>0</v>
      </c>
      <c r="Y129" s="10">
        <f t="shared" si="70"/>
        <v>-1.1136316728787012</v>
      </c>
      <c r="Z129" s="10">
        <f t="shared" si="71"/>
        <v>-2.6703441356547599</v>
      </c>
      <c r="AA129" s="9" t="str">
        <f t="shared" si="72"/>
        <v/>
      </c>
      <c r="AB129" s="9">
        <f t="shared" si="73"/>
        <v>0.31384095676230889</v>
      </c>
      <c r="AC129" s="9">
        <f t="shared" si="74"/>
        <v>-0.50329038090465528</v>
      </c>
      <c r="AD129" s="7">
        <f t="shared" si="75"/>
        <v>3.3464052287581703E-2</v>
      </c>
      <c r="AE129" s="5">
        <v>29.98046875</v>
      </c>
      <c r="AF129" s="5">
        <v>199.90234375</v>
      </c>
      <c r="AG129" s="9">
        <v>4.1856724404907633E-3</v>
      </c>
    </row>
    <row r="130" spans="2:33" ht="12.75" customHeight="1" x14ac:dyDescent="0.2">
      <c r="B130" s="1" t="s">
        <v>290</v>
      </c>
      <c r="C130" s="2" t="s">
        <v>500</v>
      </c>
      <c r="D130" s="2">
        <v>2.9683217653655447E-3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76">IF(ISNUMBER(G130),IF(G130+H130=0,0,0.4*60*1000/(G130+H130)),"")</f>
        <v>150</v>
      </c>
      <c r="J130" s="6">
        <v>7.646484375</v>
      </c>
      <c r="K130" s="4">
        <v>29.8828125</v>
      </c>
      <c r="L130" s="12" t="s">
        <v>35</v>
      </c>
      <c r="M130" s="7">
        <f t="shared" ref="M130:M161" si="77">IF(ISNUMBER(G130),IF(G130+H130=0,0,(G130/(G130+H130))*E130),"")</f>
        <v>0.05</v>
      </c>
      <c r="N130" s="7">
        <f t="shared" ref="N130:N161" si="78">IF(ISNUMBER(H130),IF(G130+H130=0,0,(H130/(G130+H130))*E130),"")</f>
        <v>0.05</v>
      </c>
      <c r="O130" s="7">
        <f t="shared" ref="O130:O161" si="79">IF(ISNUMBER(M130),0.195*(1+0.0184*(K130-21))*M130*1000,"")</f>
        <v>11.343576562499999</v>
      </c>
      <c r="P130" s="7">
        <f t="shared" ref="P130:P161" si="80">IF(ISNUMBER(M130),IF(M130&gt;N130,M130-N130,0),"")</f>
        <v>0</v>
      </c>
      <c r="Q130" s="7">
        <f t="shared" ref="Q130:Q161" si="81">IF(ISNUMBER(M130),IF(M130&gt;N130,N130,M130),"")</f>
        <v>0.05</v>
      </c>
      <c r="R130" s="7">
        <f t="shared" ref="R130:R161" si="82">IF(ISNUMBER(M130),((0.195*(1+(0.0184*(K130-21)))*P130)+(0.07*(1+(0.0248*(K130-21)))*Q130))*1000,"")</f>
        <v>4.2710281250000008</v>
      </c>
      <c r="S130" s="7">
        <f t="shared" ref="S130:S161" si="83">IF(ISNUMBER(M130),IF(O130-R130=0,0,((P130-M130)*(O130-J130)/(O130-R130))+M130),"")</f>
        <v>2.3863083298961144E-2</v>
      </c>
      <c r="T130" s="7">
        <f t="shared" ref="T130:T161" si="84">IF(ISNUMBER(R130),IF(O130-R130=0,0,Q130*(O130-J130)/(O130-R130)),"")</f>
        <v>2.6136916701038859E-2</v>
      </c>
      <c r="U130" s="8">
        <f t="shared" ref="U130:U161" si="85">IF(ISNUMBER(M130),IF(M130=0,0,((M130-S130)/M130)),"")</f>
        <v>0.52273833402077718</v>
      </c>
      <c r="V130" s="8">
        <f t="shared" ref="V130:V161" si="86">IF(ISNUMBER(Q130),IF(Q130=0,0,T130/Q130),"")</f>
        <v>0.52273833402077718</v>
      </c>
      <c r="W130" s="9">
        <f t="shared" ref="W130:W161" si="87">IF(ISNUMBER(U130),IF(U130=1,0,(U130/(1-U130))),"")</f>
        <v>1.095286655692842</v>
      </c>
      <c r="X130" s="10">
        <f t="shared" ref="X130:X161" si="88">IF(ROW(A130)=11,AVERAGE($X$2:$X$10),IF(ISNUMBER(I131),IF(I131-I130=0,0,(W131-W130)/(I131-I130)),""))</f>
        <v>0</v>
      </c>
      <c r="Y130" s="10">
        <f t="shared" ref="Y130:Y161" si="89">IF(ROW(A130)=11,IF(ISNUMBER(I$2),AVERAGE($Y$2:$Y$10),""),IF(ISNUMBER(I130),$X$11*I130-W130,""))</f>
        <v>-1.095286655692842</v>
      </c>
      <c r="Z130" s="10">
        <f t="shared" ref="Z130:Z161" si="90">IF(ISNUMBER(I130),$X$11*I130-$Y$11,"")</f>
        <v>-2.6703441356547599</v>
      </c>
      <c r="AA130" s="9" t="str">
        <f t="shared" ref="AA130:AA161" si="91">IF(AND(ISNUMBER(Z132),ROW(A130)=2),IF(M130=0,0,X$11/M130),"")</f>
        <v/>
      </c>
      <c r="AB130" s="9">
        <f t="shared" ref="AB130:AB161" si="92">IF(ISNUMBER(G130),IF(S130=0,0,((G130+H130)*(M130-S130))/(60000*0.4*(S130^2))),"")</f>
        <v>0.30599193517755352</v>
      </c>
      <c r="AC130" s="9">
        <f t="shared" ref="AC130:AC161" si="93">IF(ISNUMBER(AB130),IF(AB130&lt;=0,0,LOG(AB130)),"")</f>
        <v>-0.51429001977346001</v>
      </c>
      <c r="AD130" s="7">
        <f t="shared" ref="AD130:AD161" si="94">IF(ISNUMBER(K130),IF(K130=0,0,1/K130),"")</f>
        <v>3.3464052287581703E-2</v>
      </c>
      <c r="AE130" s="5">
        <v>29.98046875</v>
      </c>
      <c r="AF130" s="5">
        <v>199.90234375</v>
      </c>
      <c r="AG130" s="9">
        <v>4.1856724404907633E-3</v>
      </c>
    </row>
    <row r="131" spans="2:33" ht="12.75" customHeight="1" x14ac:dyDescent="0.2">
      <c r="B131" s="1" t="s">
        <v>292</v>
      </c>
      <c r="C131" s="2" t="s">
        <v>501</v>
      </c>
      <c r="D131" s="2">
        <v>2.986203704494983E-3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76"/>
        <v>150</v>
      </c>
      <c r="J131" s="6">
        <v>7.666015625</v>
      </c>
      <c r="K131" s="4">
        <v>29.8828125</v>
      </c>
      <c r="L131" s="12" t="s">
        <v>35</v>
      </c>
      <c r="M131" s="7">
        <f t="shared" si="77"/>
        <v>0.05</v>
      </c>
      <c r="N131" s="7">
        <f t="shared" si="78"/>
        <v>0.05</v>
      </c>
      <c r="O131" s="7">
        <f t="shared" si="79"/>
        <v>11.343576562499999</v>
      </c>
      <c r="P131" s="7">
        <f t="shared" si="80"/>
        <v>0</v>
      </c>
      <c r="Q131" s="7">
        <f t="shared" si="81"/>
        <v>0.05</v>
      </c>
      <c r="R131" s="7">
        <f t="shared" si="82"/>
        <v>4.2710281250000008</v>
      </c>
      <c r="S131" s="7">
        <f t="shared" si="83"/>
        <v>2.4001161179746249E-2</v>
      </c>
      <c r="T131" s="7">
        <f t="shared" si="84"/>
        <v>2.5998838820253754E-2</v>
      </c>
      <c r="U131" s="8">
        <f t="shared" si="85"/>
        <v>0.519976776405075</v>
      </c>
      <c r="V131" s="8">
        <f t="shared" si="86"/>
        <v>0.519976776405075</v>
      </c>
      <c r="W131" s="9">
        <f t="shared" si="87"/>
        <v>1.083232541356927</v>
      </c>
      <c r="X131" s="10">
        <f t="shared" si="88"/>
        <v>0</v>
      </c>
      <c r="Y131" s="10">
        <f t="shared" si="89"/>
        <v>-1.083232541356927</v>
      </c>
      <c r="Z131" s="10">
        <f t="shared" si="90"/>
        <v>-2.6703441356547599</v>
      </c>
      <c r="AA131" s="9" t="str">
        <f t="shared" si="91"/>
        <v/>
      </c>
      <c r="AB131" s="9">
        <f t="shared" si="92"/>
        <v>0.30088337066820187</v>
      </c>
      <c r="AC131" s="9">
        <f t="shared" si="93"/>
        <v>-0.52160181434236808</v>
      </c>
      <c r="AD131" s="7">
        <f t="shared" si="94"/>
        <v>3.3464052287581703E-2</v>
      </c>
      <c r="AE131" s="5">
        <v>29.98046875</v>
      </c>
      <c r="AF131" s="5">
        <v>199.90234375</v>
      </c>
      <c r="AG131" s="9">
        <v>4.1856724404907633E-3</v>
      </c>
    </row>
    <row r="132" spans="2:33" ht="12.75" customHeight="1" x14ac:dyDescent="0.2">
      <c r="B132" s="1" t="s">
        <v>294</v>
      </c>
      <c r="C132" s="2" t="s">
        <v>502</v>
      </c>
      <c r="D132" s="2">
        <v>3.0100347285042517E-3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76"/>
        <v>150</v>
      </c>
      <c r="J132" s="6">
        <v>7.67578125</v>
      </c>
      <c r="K132" s="4">
        <v>29.8828125</v>
      </c>
      <c r="L132" s="12" t="s">
        <v>35</v>
      </c>
      <c r="M132" s="7">
        <f t="shared" si="77"/>
        <v>0.05</v>
      </c>
      <c r="N132" s="7">
        <f t="shared" si="78"/>
        <v>0.05</v>
      </c>
      <c r="O132" s="7">
        <f t="shared" si="79"/>
        <v>11.343576562499999</v>
      </c>
      <c r="P132" s="7">
        <f t="shared" si="80"/>
        <v>0</v>
      </c>
      <c r="Q132" s="7">
        <f t="shared" si="81"/>
        <v>0.05</v>
      </c>
      <c r="R132" s="7">
        <f t="shared" si="82"/>
        <v>4.2710281250000008</v>
      </c>
      <c r="S132" s="7">
        <f t="shared" si="83"/>
        <v>2.4070200120138802E-2</v>
      </c>
      <c r="T132" s="7">
        <f t="shared" si="84"/>
        <v>2.5929799879861201E-2</v>
      </c>
      <c r="U132" s="8">
        <f t="shared" si="85"/>
        <v>0.51859599759722397</v>
      </c>
      <c r="V132" s="8">
        <f t="shared" si="86"/>
        <v>0.51859599759722397</v>
      </c>
      <c r="W132" s="9">
        <f t="shared" si="87"/>
        <v>1.077257345200322</v>
      </c>
      <c r="X132" s="10">
        <f t="shared" si="88"/>
        <v>0</v>
      </c>
      <c r="Y132" s="10">
        <f t="shared" si="89"/>
        <v>-1.077257345200322</v>
      </c>
      <c r="Z132" s="10">
        <f t="shared" si="90"/>
        <v>-2.6703441356547599</v>
      </c>
      <c r="AA132" s="9" t="str">
        <f t="shared" si="91"/>
        <v/>
      </c>
      <c r="AB132" s="9">
        <f t="shared" si="92"/>
        <v>0.29836543106511582</v>
      </c>
      <c r="AC132" s="9">
        <f t="shared" si="93"/>
        <v>-0.52525149610335198</v>
      </c>
      <c r="AD132" s="7">
        <f t="shared" si="94"/>
        <v>3.3464052287581703E-2</v>
      </c>
      <c r="AE132" s="5">
        <v>29.98046875</v>
      </c>
      <c r="AF132" s="5">
        <v>199.90234375</v>
      </c>
      <c r="AG132" s="9">
        <v>4.1856724404907633E-3</v>
      </c>
    </row>
    <row r="133" spans="2:33" ht="12.75" customHeight="1" x14ac:dyDescent="0.2">
      <c r="B133" s="1" t="s">
        <v>296</v>
      </c>
      <c r="C133" s="2" t="s">
        <v>503</v>
      </c>
      <c r="D133" s="2">
        <v>3.0336805575643666E-3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76"/>
        <v>150</v>
      </c>
      <c r="J133" s="6">
        <v>7.71484375</v>
      </c>
      <c r="K133" s="4">
        <v>29.4921875</v>
      </c>
      <c r="L133" s="12" t="s">
        <v>35</v>
      </c>
      <c r="M133" s="7">
        <f t="shared" si="77"/>
        <v>0.05</v>
      </c>
      <c r="N133" s="7">
        <f t="shared" si="78"/>
        <v>0.05</v>
      </c>
      <c r="O133" s="7">
        <f t="shared" si="79"/>
        <v>11.273498437500001</v>
      </c>
      <c r="P133" s="7">
        <f t="shared" si="80"/>
        <v>0</v>
      </c>
      <c r="Q133" s="7">
        <f t="shared" si="81"/>
        <v>0.05</v>
      </c>
      <c r="R133" s="7">
        <f t="shared" si="82"/>
        <v>4.2371218750000015</v>
      </c>
      <c r="S133" s="7">
        <f t="shared" si="83"/>
        <v>2.4712448545849121E-2</v>
      </c>
      <c r="T133" s="7">
        <f t="shared" si="84"/>
        <v>2.5287551454150882E-2</v>
      </c>
      <c r="U133" s="8">
        <f t="shared" si="85"/>
        <v>0.50575102908301761</v>
      </c>
      <c r="V133" s="8">
        <f t="shared" si="86"/>
        <v>0.50575102908301761</v>
      </c>
      <c r="W133" s="9">
        <f t="shared" si="87"/>
        <v>1.0232717898121171</v>
      </c>
      <c r="X133" s="10">
        <f t="shared" si="88"/>
        <v>0</v>
      </c>
      <c r="Y133" s="10">
        <f t="shared" si="89"/>
        <v>-1.0232717898121171</v>
      </c>
      <c r="Z133" s="10">
        <f t="shared" si="90"/>
        <v>-2.6703441356547599</v>
      </c>
      <c r="AA133" s="9" t="str">
        <f t="shared" si="91"/>
        <v/>
      </c>
      <c r="AB133" s="9">
        <f t="shared" si="92"/>
        <v>0.27604759275165475</v>
      </c>
      <c r="AC133" s="9">
        <f t="shared" si="93"/>
        <v>-0.55901603573351977</v>
      </c>
      <c r="AD133" s="7">
        <f t="shared" si="94"/>
        <v>3.3907284768211921E-2</v>
      </c>
      <c r="AE133" s="5">
        <v>29.98046875</v>
      </c>
      <c r="AF133" s="5">
        <v>199.90234375</v>
      </c>
      <c r="AG133" s="9">
        <v>4.1856724404907633E-3</v>
      </c>
    </row>
    <row r="134" spans="2:33" ht="12.75" customHeight="1" x14ac:dyDescent="0.2">
      <c r="B134" s="1" t="s">
        <v>298</v>
      </c>
      <c r="C134" s="2" t="s">
        <v>504</v>
      </c>
      <c r="D134" s="2">
        <v>3.0575231503462419E-3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76"/>
        <v>150</v>
      </c>
      <c r="J134" s="6">
        <v>7.724609375</v>
      </c>
      <c r="K134" s="4">
        <v>29.8828125</v>
      </c>
      <c r="L134" s="12" t="s">
        <v>35</v>
      </c>
      <c r="M134" s="7">
        <f t="shared" si="77"/>
        <v>0.05</v>
      </c>
      <c r="N134" s="7">
        <f t="shared" si="78"/>
        <v>0.05</v>
      </c>
      <c r="O134" s="7">
        <f t="shared" si="79"/>
        <v>11.343576562499999</v>
      </c>
      <c r="P134" s="7">
        <f t="shared" si="80"/>
        <v>0</v>
      </c>
      <c r="Q134" s="7">
        <f t="shared" si="81"/>
        <v>0.05</v>
      </c>
      <c r="R134" s="7">
        <f t="shared" si="82"/>
        <v>4.2710281250000008</v>
      </c>
      <c r="S134" s="7">
        <f t="shared" si="83"/>
        <v>2.4415394822101564E-2</v>
      </c>
      <c r="T134" s="7">
        <f t="shared" si="84"/>
        <v>2.5584605177898439E-2</v>
      </c>
      <c r="U134" s="8">
        <f t="shared" si="85"/>
        <v>0.51169210355796879</v>
      </c>
      <c r="V134" s="8">
        <f t="shared" si="86"/>
        <v>0.51169210355796879</v>
      </c>
      <c r="W134" s="9">
        <f t="shared" si="87"/>
        <v>1.0478882428204059</v>
      </c>
      <c r="X134" s="10">
        <f t="shared" si="88"/>
        <v>0</v>
      </c>
      <c r="Y134" s="10">
        <f t="shared" si="89"/>
        <v>-1.0478882428204059</v>
      </c>
      <c r="Z134" s="10">
        <f t="shared" si="90"/>
        <v>-2.6703441356547599</v>
      </c>
      <c r="AA134" s="9" t="str">
        <f t="shared" si="91"/>
        <v/>
      </c>
      <c r="AB134" s="9">
        <f t="shared" si="92"/>
        <v>0.28612773496821908</v>
      </c>
      <c r="AC134" s="9">
        <f t="shared" si="93"/>
        <v>-0.54344004306906879</v>
      </c>
      <c r="AD134" s="7">
        <f t="shared" si="94"/>
        <v>3.3464052287581703E-2</v>
      </c>
      <c r="AE134" s="5">
        <v>29.98046875</v>
      </c>
      <c r="AF134" s="5">
        <v>199.90234375</v>
      </c>
      <c r="AG134" s="9">
        <v>4.1856724404907633E-3</v>
      </c>
    </row>
    <row r="135" spans="2:33" ht="12.75" customHeight="1" x14ac:dyDescent="0.2">
      <c r="B135" s="1" t="s">
        <v>300</v>
      </c>
      <c r="C135" s="2" t="s">
        <v>505</v>
      </c>
      <c r="D135" s="2">
        <v>3.081354167079553E-3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76"/>
        <v>150</v>
      </c>
      <c r="J135" s="6">
        <v>7.744140625</v>
      </c>
      <c r="K135" s="4">
        <v>29.8828125</v>
      </c>
      <c r="L135" s="12" t="s">
        <v>35</v>
      </c>
      <c r="M135" s="7">
        <f t="shared" si="77"/>
        <v>0.05</v>
      </c>
      <c r="N135" s="7">
        <f t="shared" si="78"/>
        <v>0.05</v>
      </c>
      <c r="O135" s="7">
        <f t="shared" si="79"/>
        <v>11.343576562499999</v>
      </c>
      <c r="P135" s="7">
        <f t="shared" si="80"/>
        <v>0</v>
      </c>
      <c r="Q135" s="7">
        <f t="shared" si="81"/>
        <v>0.05</v>
      </c>
      <c r="R135" s="7">
        <f t="shared" si="82"/>
        <v>4.2710281250000008</v>
      </c>
      <c r="S135" s="7">
        <f t="shared" si="83"/>
        <v>2.4553472702886665E-2</v>
      </c>
      <c r="T135" s="7">
        <f t="shared" si="84"/>
        <v>2.5446527297113337E-2</v>
      </c>
      <c r="U135" s="8">
        <f t="shared" si="85"/>
        <v>0.50893054594226672</v>
      </c>
      <c r="V135" s="8">
        <f t="shared" si="86"/>
        <v>0.50893054594226672</v>
      </c>
      <c r="W135" s="9">
        <f t="shared" si="87"/>
        <v>1.036371824264259</v>
      </c>
      <c r="X135" s="10">
        <f t="shared" si="88"/>
        <v>0</v>
      </c>
      <c r="Y135" s="10">
        <f t="shared" si="89"/>
        <v>-1.036371824264259</v>
      </c>
      <c r="Z135" s="10">
        <f t="shared" si="90"/>
        <v>-2.6703441356547599</v>
      </c>
      <c r="AA135" s="9" t="str">
        <f t="shared" si="91"/>
        <v/>
      </c>
      <c r="AB135" s="9">
        <f t="shared" si="92"/>
        <v>0.28139178431907824</v>
      </c>
      <c r="AC135" s="9">
        <f t="shared" si="93"/>
        <v>-0.55068858663466325</v>
      </c>
      <c r="AD135" s="7">
        <f t="shared" si="94"/>
        <v>3.3464052287581703E-2</v>
      </c>
      <c r="AE135" s="5">
        <v>30.078125</v>
      </c>
      <c r="AF135" s="5">
        <v>199.90234375</v>
      </c>
      <c r="AG135" s="9">
        <v>1.0176615819055199E-2</v>
      </c>
    </row>
    <row r="136" spans="2:33" ht="12.75" customHeight="1" x14ac:dyDescent="0.2">
      <c r="B136" s="1" t="s">
        <v>302</v>
      </c>
      <c r="C136" s="2" t="s">
        <v>506</v>
      </c>
      <c r="D136" s="2">
        <v>3.1051851910888217E-3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76"/>
        <v>150</v>
      </c>
      <c r="J136" s="6">
        <v>7.744140625</v>
      </c>
      <c r="K136" s="4">
        <v>29.78515625</v>
      </c>
      <c r="L136" s="12" t="s">
        <v>35</v>
      </c>
      <c r="M136" s="7">
        <f t="shared" si="77"/>
        <v>0.05</v>
      </c>
      <c r="N136" s="7">
        <f t="shared" si="78"/>
        <v>0.05</v>
      </c>
      <c r="O136" s="7">
        <f t="shared" si="79"/>
        <v>11.326057031250002</v>
      </c>
      <c r="P136" s="7">
        <f t="shared" si="80"/>
        <v>0</v>
      </c>
      <c r="Q136" s="7">
        <f t="shared" si="81"/>
        <v>0.05</v>
      </c>
      <c r="R136" s="7">
        <f t="shared" si="82"/>
        <v>4.2625515625000006</v>
      </c>
      <c r="S136" s="7">
        <f t="shared" si="83"/>
        <v>2.4644909513435412E-2</v>
      </c>
      <c r="T136" s="7">
        <f t="shared" si="84"/>
        <v>2.5355090486564591E-2</v>
      </c>
      <c r="U136" s="8">
        <f t="shared" si="85"/>
        <v>0.50710180973129182</v>
      </c>
      <c r="V136" s="8">
        <f t="shared" si="86"/>
        <v>0.50710180973129182</v>
      </c>
      <c r="W136" s="9">
        <f t="shared" si="87"/>
        <v>1.028816538066087</v>
      </c>
      <c r="X136" s="10">
        <f t="shared" si="88"/>
        <v>0</v>
      </c>
      <c r="Y136" s="10">
        <f t="shared" si="89"/>
        <v>-1.028816538066087</v>
      </c>
      <c r="Z136" s="10">
        <f t="shared" si="90"/>
        <v>-2.6703441356547599</v>
      </c>
      <c r="AA136" s="9" t="str">
        <f t="shared" si="91"/>
        <v/>
      </c>
      <c r="AB136" s="9">
        <f t="shared" si="92"/>
        <v>0.27830400094191665</v>
      </c>
      <c r="AC136" s="9">
        <f t="shared" si="93"/>
        <v>-0.55548055013556952</v>
      </c>
      <c r="AD136" s="7">
        <f t="shared" si="94"/>
        <v>3.3573770491803281E-2</v>
      </c>
      <c r="AE136" s="5">
        <v>30.078125</v>
      </c>
      <c r="AF136" s="5">
        <v>199.90234375</v>
      </c>
      <c r="AG136" s="9">
        <v>4.1856724404907633E-3</v>
      </c>
    </row>
    <row r="137" spans="2:33" ht="12.75" customHeight="1" x14ac:dyDescent="0.2">
      <c r="B137" s="1" t="s">
        <v>304</v>
      </c>
      <c r="C137" s="2" t="s">
        <v>507</v>
      </c>
      <c r="D137" s="2">
        <v>3.1290162078221329E-3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76"/>
        <v>150</v>
      </c>
      <c r="J137" s="6">
        <v>7.7734375</v>
      </c>
      <c r="K137" s="4">
        <v>29.78515625</v>
      </c>
      <c r="L137" s="12" t="s">
        <v>35</v>
      </c>
      <c r="M137" s="7">
        <f t="shared" si="77"/>
        <v>0.05</v>
      </c>
      <c r="N137" s="7">
        <f t="shared" si="78"/>
        <v>0.05</v>
      </c>
      <c r="O137" s="7">
        <f t="shared" si="79"/>
        <v>11.326057031250002</v>
      </c>
      <c r="P137" s="7">
        <f t="shared" si="80"/>
        <v>0</v>
      </c>
      <c r="Q137" s="7">
        <f t="shared" si="81"/>
        <v>0.05</v>
      </c>
      <c r="R137" s="7">
        <f t="shared" si="82"/>
        <v>4.2625515625000006</v>
      </c>
      <c r="S137" s="7">
        <f t="shared" si="83"/>
        <v>2.4852291493456618E-2</v>
      </c>
      <c r="T137" s="7">
        <f t="shared" si="84"/>
        <v>2.5147708506543385E-2</v>
      </c>
      <c r="U137" s="8">
        <f t="shared" si="85"/>
        <v>0.50295417013086763</v>
      </c>
      <c r="V137" s="8">
        <f t="shared" si="86"/>
        <v>0.50295417013086763</v>
      </c>
      <c r="W137" s="9">
        <f t="shared" si="87"/>
        <v>1.0118869124468681</v>
      </c>
      <c r="X137" s="10">
        <f t="shared" si="88"/>
        <v>0</v>
      </c>
      <c r="Y137" s="10">
        <f t="shared" si="89"/>
        <v>-1.0118869124468681</v>
      </c>
      <c r="Z137" s="10">
        <f t="shared" si="90"/>
        <v>-2.6703441356547599</v>
      </c>
      <c r="AA137" s="9" t="str">
        <f t="shared" si="91"/>
        <v/>
      </c>
      <c r="AB137" s="9">
        <f t="shared" si="92"/>
        <v>0.27144027147041661</v>
      </c>
      <c r="AC137" s="9">
        <f t="shared" si="93"/>
        <v>-0.5663257190200085</v>
      </c>
      <c r="AD137" s="7">
        <f t="shared" si="94"/>
        <v>3.3573770491803281E-2</v>
      </c>
      <c r="AE137" s="5">
        <v>30.078125</v>
      </c>
      <c r="AF137" s="5">
        <v>199.90234375</v>
      </c>
      <c r="AG137" s="9">
        <v>4.1856724404907633E-3</v>
      </c>
    </row>
    <row r="138" spans="2:33" ht="12.75" customHeight="1" x14ac:dyDescent="0.2">
      <c r="B138" s="1" t="s">
        <v>306</v>
      </c>
      <c r="C138" s="2" t="s">
        <v>508</v>
      </c>
      <c r="D138" s="2">
        <v>3.152847224555444E-3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76"/>
        <v>150</v>
      </c>
      <c r="J138" s="6">
        <v>7.744140625</v>
      </c>
      <c r="K138" s="4">
        <v>29.78515625</v>
      </c>
      <c r="L138" s="12" t="s">
        <v>35</v>
      </c>
      <c r="M138" s="7">
        <f t="shared" si="77"/>
        <v>0.05</v>
      </c>
      <c r="N138" s="7">
        <f t="shared" si="78"/>
        <v>0.05</v>
      </c>
      <c r="O138" s="7">
        <f t="shared" si="79"/>
        <v>11.326057031250002</v>
      </c>
      <c r="P138" s="7">
        <f t="shared" si="80"/>
        <v>0</v>
      </c>
      <c r="Q138" s="7">
        <f t="shared" si="81"/>
        <v>0.05</v>
      </c>
      <c r="R138" s="7">
        <f t="shared" si="82"/>
        <v>4.2625515625000006</v>
      </c>
      <c r="S138" s="7">
        <f t="shared" si="83"/>
        <v>2.4644909513435412E-2</v>
      </c>
      <c r="T138" s="7">
        <f t="shared" si="84"/>
        <v>2.5355090486564591E-2</v>
      </c>
      <c r="U138" s="8">
        <f t="shared" si="85"/>
        <v>0.50710180973129182</v>
      </c>
      <c r="V138" s="8">
        <f t="shared" si="86"/>
        <v>0.50710180973129182</v>
      </c>
      <c r="W138" s="9">
        <f t="shared" si="87"/>
        <v>1.028816538066087</v>
      </c>
      <c r="X138" s="10">
        <f t="shared" si="88"/>
        <v>0</v>
      </c>
      <c r="Y138" s="10">
        <f t="shared" si="89"/>
        <v>-1.028816538066087</v>
      </c>
      <c r="Z138" s="10">
        <f t="shared" si="90"/>
        <v>-2.6703441356547599</v>
      </c>
      <c r="AA138" s="9" t="str">
        <f t="shared" si="91"/>
        <v/>
      </c>
      <c r="AB138" s="9">
        <f t="shared" si="92"/>
        <v>0.27830400094191665</v>
      </c>
      <c r="AC138" s="9">
        <f t="shared" si="93"/>
        <v>-0.55548055013556952</v>
      </c>
      <c r="AD138" s="7">
        <f t="shared" si="94"/>
        <v>3.3573770491803281E-2</v>
      </c>
      <c r="AE138" s="5">
        <v>29.98046875</v>
      </c>
      <c r="AF138" s="5">
        <v>199.90234375</v>
      </c>
      <c r="AG138" s="9">
        <v>1.0176615819055199E-2</v>
      </c>
    </row>
    <row r="139" spans="2:33" ht="12.75" customHeight="1" x14ac:dyDescent="0.2">
      <c r="B139" s="1" t="s">
        <v>308</v>
      </c>
      <c r="C139" s="2" t="s">
        <v>509</v>
      </c>
      <c r="D139" s="2">
        <v>3.1765046296641231E-3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76"/>
        <v>150</v>
      </c>
      <c r="J139" s="6">
        <v>7.783203125</v>
      </c>
      <c r="K139" s="4">
        <v>29.78515625</v>
      </c>
      <c r="L139" s="12" t="s">
        <v>35</v>
      </c>
      <c r="M139" s="7">
        <f t="shared" si="77"/>
        <v>0.05</v>
      </c>
      <c r="N139" s="7">
        <f t="shared" si="78"/>
        <v>0.05</v>
      </c>
      <c r="O139" s="7">
        <f t="shared" si="79"/>
        <v>11.326057031250002</v>
      </c>
      <c r="P139" s="7">
        <f t="shared" si="80"/>
        <v>0</v>
      </c>
      <c r="Q139" s="7">
        <f t="shared" si="81"/>
        <v>0.05</v>
      </c>
      <c r="R139" s="7">
        <f t="shared" si="82"/>
        <v>4.2625515625000006</v>
      </c>
      <c r="S139" s="7">
        <f t="shared" si="83"/>
        <v>2.4921418820130353E-2</v>
      </c>
      <c r="T139" s="7">
        <f t="shared" si="84"/>
        <v>2.507858117986965E-2</v>
      </c>
      <c r="U139" s="8">
        <f t="shared" si="85"/>
        <v>0.50157162359739293</v>
      </c>
      <c r="V139" s="8">
        <f t="shared" si="86"/>
        <v>0.50157162359739293</v>
      </c>
      <c r="W139" s="9">
        <f t="shared" si="87"/>
        <v>1.0063063167018542</v>
      </c>
      <c r="X139" s="10">
        <f t="shared" si="88"/>
        <v>0</v>
      </c>
      <c r="Y139" s="10">
        <f t="shared" si="89"/>
        <v>-1.0063063167018542</v>
      </c>
      <c r="Z139" s="10">
        <f t="shared" si="90"/>
        <v>-2.6703441356547599</v>
      </c>
      <c r="AA139" s="9" t="str">
        <f t="shared" si="91"/>
        <v/>
      </c>
      <c r="AB139" s="9">
        <f t="shared" si="92"/>
        <v>0.26919449596478762</v>
      </c>
      <c r="AC139" s="9">
        <f t="shared" si="93"/>
        <v>-0.56993382407866222</v>
      </c>
      <c r="AD139" s="7">
        <f t="shared" si="94"/>
        <v>3.3573770491803281E-2</v>
      </c>
      <c r="AE139" s="5">
        <v>29.6875</v>
      </c>
      <c r="AF139" s="5">
        <v>199.90234375</v>
      </c>
      <c r="AG139" s="9">
        <v>6.1826535666789084E-3</v>
      </c>
    </row>
    <row r="140" spans="2:33" ht="12.75" customHeight="1" x14ac:dyDescent="0.2">
      <c r="B140" s="1" t="s">
        <v>310</v>
      </c>
      <c r="C140" s="2" t="s">
        <v>510</v>
      </c>
      <c r="D140" s="2">
        <v>3.2003356536733918E-3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76"/>
        <v>150</v>
      </c>
      <c r="J140" s="6">
        <v>7.79296875</v>
      </c>
      <c r="K140" s="4">
        <v>29.78515625</v>
      </c>
      <c r="L140" s="12" t="s">
        <v>35</v>
      </c>
      <c r="M140" s="7">
        <f t="shared" si="77"/>
        <v>0.05</v>
      </c>
      <c r="N140" s="7">
        <f t="shared" si="78"/>
        <v>0.05</v>
      </c>
      <c r="O140" s="7">
        <f t="shared" si="79"/>
        <v>11.326057031250002</v>
      </c>
      <c r="P140" s="7">
        <f t="shared" si="80"/>
        <v>0</v>
      </c>
      <c r="Q140" s="7">
        <f t="shared" si="81"/>
        <v>0.05</v>
      </c>
      <c r="R140" s="7">
        <f t="shared" si="82"/>
        <v>4.2625515625000006</v>
      </c>
      <c r="S140" s="7">
        <f t="shared" si="83"/>
        <v>2.4990546146804092E-2</v>
      </c>
      <c r="T140" s="7">
        <f t="shared" si="84"/>
        <v>2.5009453853195911E-2</v>
      </c>
      <c r="U140" s="8">
        <f t="shared" si="85"/>
        <v>0.50018907706391813</v>
      </c>
      <c r="V140" s="8">
        <f t="shared" si="86"/>
        <v>0.50018907706391813</v>
      </c>
      <c r="W140" s="9">
        <f t="shared" si="87"/>
        <v>1.0007565943649548</v>
      </c>
      <c r="X140" s="10">
        <f t="shared" si="88"/>
        <v>0</v>
      </c>
      <c r="Y140" s="10">
        <f t="shared" si="89"/>
        <v>-1.0007565943649548</v>
      </c>
      <c r="Z140" s="10">
        <f t="shared" si="90"/>
        <v>-2.6703441356547599</v>
      </c>
      <c r="AA140" s="9" t="str">
        <f t="shared" si="91"/>
        <v/>
      </c>
      <c r="AB140" s="9">
        <f t="shared" si="92"/>
        <v>0.26696938073731968</v>
      </c>
      <c r="AC140" s="9">
        <f t="shared" si="93"/>
        <v>-0.57353854589897324</v>
      </c>
      <c r="AD140" s="7">
        <f t="shared" si="94"/>
        <v>3.3573770491803281E-2</v>
      </c>
      <c r="AE140" s="5">
        <v>30.078125</v>
      </c>
      <c r="AF140" s="5">
        <v>199.90234375</v>
      </c>
      <c r="AG140" s="9">
        <v>4.1856724404907633E-3</v>
      </c>
    </row>
    <row r="141" spans="2:33" ht="12.75" customHeight="1" x14ac:dyDescent="0.2">
      <c r="B141" s="1" t="s">
        <v>312</v>
      </c>
      <c r="C141" s="2" t="s">
        <v>511</v>
      </c>
      <c r="D141" s="2">
        <v>3.21821759280283E-3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76"/>
        <v>150</v>
      </c>
      <c r="J141" s="6">
        <v>7.79296875</v>
      </c>
      <c r="K141" s="4">
        <v>29.78515625</v>
      </c>
      <c r="L141" s="12" t="s">
        <v>35</v>
      </c>
      <c r="M141" s="7">
        <f t="shared" si="77"/>
        <v>0.05</v>
      </c>
      <c r="N141" s="7">
        <f t="shared" si="78"/>
        <v>0.05</v>
      </c>
      <c r="O141" s="7">
        <f t="shared" si="79"/>
        <v>11.326057031250002</v>
      </c>
      <c r="P141" s="7">
        <f t="shared" si="80"/>
        <v>0</v>
      </c>
      <c r="Q141" s="7">
        <f t="shared" si="81"/>
        <v>0.05</v>
      </c>
      <c r="R141" s="7">
        <f t="shared" si="82"/>
        <v>4.2625515625000006</v>
      </c>
      <c r="S141" s="7">
        <f t="shared" si="83"/>
        <v>2.4990546146804092E-2</v>
      </c>
      <c r="T141" s="7">
        <f t="shared" si="84"/>
        <v>2.5009453853195911E-2</v>
      </c>
      <c r="U141" s="8">
        <f t="shared" si="85"/>
        <v>0.50018907706391813</v>
      </c>
      <c r="V141" s="8">
        <f t="shared" si="86"/>
        <v>0.50018907706391813</v>
      </c>
      <c r="W141" s="9">
        <f t="shared" si="87"/>
        <v>1.0007565943649548</v>
      </c>
      <c r="X141" s="10">
        <f t="shared" si="88"/>
        <v>0</v>
      </c>
      <c r="Y141" s="10">
        <f t="shared" si="89"/>
        <v>-1.0007565943649548</v>
      </c>
      <c r="Z141" s="10">
        <f t="shared" si="90"/>
        <v>-2.6703441356547599</v>
      </c>
      <c r="AA141" s="9" t="str">
        <f t="shared" si="91"/>
        <v/>
      </c>
      <c r="AB141" s="9">
        <f t="shared" si="92"/>
        <v>0.26696938073731968</v>
      </c>
      <c r="AC141" s="9">
        <f t="shared" si="93"/>
        <v>-0.57353854589897324</v>
      </c>
      <c r="AD141" s="7">
        <f t="shared" si="94"/>
        <v>3.3573770491803281E-2</v>
      </c>
      <c r="AE141" s="5">
        <v>29.98046875</v>
      </c>
      <c r="AF141" s="5">
        <v>199.90234375</v>
      </c>
      <c r="AG141" s="9">
        <v>6.1826535666789084E-3</v>
      </c>
    </row>
    <row r="142" spans="2:33" ht="12.75" customHeight="1" x14ac:dyDescent="0.2">
      <c r="B142" s="1" t="s">
        <v>314</v>
      </c>
      <c r="C142" s="2" t="s">
        <v>512</v>
      </c>
      <c r="D142" s="2">
        <v>3.2416898175142705E-3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76"/>
        <v>150</v>
      </c>
      <c r="J142" s="6">
        <v>7.783203125</v>
      </c>
      <c r="K142" s="4">
        <v>29.78515625</v>
      </c>
      <c r="L142" s="12" t="s">
        <v>35</v>
      </c>
      <c r="M142" s="7">
        <f t="shared" si="77"/>
        <v>0.05</v>
      </c>
      <c r="N142" s="7">
        <f t="shared" si="78"/>
        <v>0.05</v>
      </c>
      <c r="O142" s="7">
        <f t="shared" si="79"/>
        <v>11.326057031250002</v>
      </c>
      <c r="P142" s="7">
        <f t="shared" si="80"/>
        <v>0</v>
      </c>
      <c r="Q142" s="7">
        <f t="shared" si="81"/>
        <v>0.05</v>
      </c>
      <c r="R142" s="7">
        <f t="shared" si="82"/>
        <v>4.2625515625000006</v>
      </c>
      <c r="S142" s="7">
        <f t="shared" si="83"/>
        <v>2.4921418820130353E-2</v>
      </c>
      <c r="T142" s="7">
        <f t="shared" si="84"/>
        <v>2.507858117986965E-2</v>
      </c>
      <c r="U142" s="8">
        <f t="shared" si="85"/>
        <v>0.50157162359739293</v>
      </c>
      <c r="V142" s="8">
        <f t="shared" si="86"/>
        <v>0.50157162359739293</v>
      </c>
      <c r="W142" s="9">
        <f t="shared" si="87"/>
        <v>1.0063063167018542</v>
      </c>
      <c r="X142" s="10">
        <f t="shared" si="88"/>
        <v>0</v>
      </c>
      <c r="Y142" s="10">
        <f t="shared" si="89"/>
        <v>-1.0063063167018542</v>
      </c>
      <c r="Z142" s="10">
        <f t="shared" si="90"/>
        <v>-2.6703441356547599</v>
      </c>
      <c r="AA142" s="9" t="str">
        <f t="shared" si="91"/>
        <v/>
      </c>
      <c r="AB142" s="9">
        <f t="shared" si="92"/>
        <v>0.26919449596478762</v>
      </c>
      <c r="AC142" s="9">
        <f t="shared" si="93"/>
        <v>-0.56993382407866222</v>
      </c>
      <c r="AD142" s="7">
        <f t="shared" si="94"/>
        <v>3.3573770491803281E-2</v>
      </c>
      <c r="AE142" s="5">
        <v>30.17578125</v>
      </c>
      <c r="AF142" s="5">
        <v>199.90234375</v>
      </c>
      <c r="AG142" s="9">
        <v>4.1856724404907633E-3</v>
      </c>
    </row>
    <row r="143" spans="2:33" ht="12.75" customHeight="1" x14ac:dyDescent="0.2">
      <c r="B143" s="1" t="s">
        <v>316</v>
      </c>
      <c r="C143" s="2" t="s">
        <v>513</v>
      </c>
      <c r="D143" s="2">
        <v>3.2655208342475817E-3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76"/>
        <v>150</v>
      </c>
      <c r="J143" s="6">
        <v>7.783203125</v>
      </c>
      <c r="K143" s="4">
        <v>29.8828125</v>
      </c>
      <c r="L143" s="12" t="s">
        <v>35</v>
      </c>
      <c r="M143" s="7">
        <f t="shared" si="77"/>
        <v>0.05</v>
      </c>
      <c r="N143" s="7">
        <f t="shared" si="78"/>
        <v>0.05</v>
      </c>
      <c r="O143" s="7">
        <f t="shared" si="79"/>
        <v>11.343576562499999</v>
      </c>
      <c r="P143" s="7">
        <f t="shared" si="80"/>
        <v>0</v>
      </c>
      <c r="Q143" s="7">
        <f t="shared" si="81"/>
        <v>0.05</v>
      </c>
      <c r="R143" s="7">
        <f t="shared" si="82"/>
        <v>4.2710281250000008</v>
      </c>
      <c r="S143" s="7">
        <f t="shared" si="83"/>
        <v>2.4829628464456875E-2</v>
      </c>
      <c r="T143" s="7">
        <f t="shared" si="84"/>
        <v>2.5170371535543128E-2</v>
      </c>
      <c r="U143" s="8">
        <f t="shared" si="85"/>
        <v>0.50340743071086247</v>
      </c>
      <c r="V143" s="8">
        <f t="shared" si="86"/>
        <v>0.50340743071086247</v>
      </c>
      <c r="W143" s="9">
        <f t="shared" si="87"/>
        <v>1.0137232448553959</v>
      </c>
      <c r="X143" s="10">
        <f t="shared" si="88"/>
        <v>0</v>
      </c>
      <c r="Y143" s="10">
        <f t="shared" si="89"/>
        <v>-1.0137232448553959</v>
      </c>
      <c r="Z143" s="10">
        <f t="shared" si="90"/>
        <v>-2.6703441356547599</v>
      </c>
      <c r="AA143" s="9" t="str">
        <f t="shared" si="91"/>
        <v/>
      </c>
      <c r="AB143" s="9">
        <f t="shared" si="92"/>
        <v>0.27218107493540655</v>
      </c>
      <c r="AC143" s="9">
        <f t="shared" si="93"/>
        <v>-0.5651420750799877</v>
      </c>
      <c r="AD143" s="7">
        <f t="shared" si="94"/>
        <v>3.3464052287581703E-2</v>
      </c>
      <c r="AE143" s="5">
        <v>30.56640625</v>
      </c>
      <c r="AF143" s="5">
        <v>199.90234375</v>
      </c>
      <c r="AG143" s="9">
        <v>4.1856724404907633E-3</v>
      </c>
    </row>
    <row r="144" spans="2:33" ht="12.75" customHeight="1" x14ac:dyDescent="0.2">
      <c r="B144" s="1" t="s">
        <v>318</v>
      </c>
      <c r="C144" s="2" t="s">
        <v>514</v>
      </c>
      <c r="D144" s="2">
        <v>3.2893518582568504E-3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76"/>
        <v>150</v>
      </c>
      <c r="J144" s="6">
        <v>7.7734375</v>
      </c>
      <c r="K144" s="4">
        <v>30.17578125</v>
      </c>
      <c r="L144" s="12" t="s">
        <v>35</v>
      </c>
      <c r="M144" s="7">
        <f t="shared" si="77"/>
        <v>0.05</v>
      </c>
      <c r="N144" s="7">
        <f t="shared" si="78"/>
        <v>0.05</v>
      </c>
      <c r="O144" s="7">
        <f t="shared" si="79"/>
        <v>11.396135156250001</v>
      </c>
      <c r="P144" s="7">
        <f t="shared" si="80"/>
        <v>0</v>
      </c>
      <c r="Q144" s="7">
        <f t="shared" si="81"/>
        <v>0.05</v>
      </c>
      <c r="R144" s="7">
        <f t="shared" si="82"/>
        <v>4.2964578125000008</v>
      </c>
      <c r="S144" s="7">
        <f t="shared" si="83"/>
        <v>2.4486885242474155E-2</v>
      </c>
      <c r="T144" s="7">
        <f t="shared" si="84"/>
        <v>2.5513114757525848E-2</v>
      </c>
      <c r="U144" s="8">
        <f t="shared" si="85"/>
        <v>0.51026229515051691</v>
      </c>
      <c r="V144" s="8">
        <f t="shared" si="86"/>
        <v>0.51026229515051691</v>
      </c>
      <c r="W144" s="9">
        <f t="shared" si="87"/>
        <v>1.0419093529001242</v>
      </c>
      <c r="X144" s="10">
        <f t="shared" si="88"/>
        <v>0</v>
      </c>
      <c r="Y144" s="10">
        <f t="shared" si="89"/>
        <v>-1.0419093529001242</v>
      </c>
      <c r="Z144" s="10">
        <f t="shared" si="90"/>
        <v>-2.6703441356547599</v>
      </c>
      <c r="AA144" s="9" t="str">
        <f t="shared" si="91"/>
        <v/>
      </c>
      <c r="AB144" s="9">
        <f t="shared" si="92"/>
        <v>0.28366459367478392</v>
      </c>
      <c r="AC144" s="9">
        <f t="shared" si="93"/>
        <v>-0.54719486840320142</v>
      </c>
      <c r="AD144" s="7">
        <f t="shared" si="94"/>
        <v>3.3139158576051778E-2</v>
      </c>
      <c r="AE144" s="5">
        <v>30.078125</v>
      </c>
      <c r="AF144" s="5">
        <v>199.90234375</v>
      </c>
      <c r="AG144" s="9">
        <v>4.1856724404907633E-3</v>
      </c>
    </row>
    <row r="145" spans="2:33" ht="12.75" customHeight="1" x14ac:dyDescent="0.2">
      <c r="B145" s="1" t="s">
        <v>320</v>
      </c>
      <c r="C145" s="2" t="s">
        <v>515</v>
      </c>
      <c r="D145" s="2">
        <v>3.3131828749901615E-3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76"/>
        <v>150</v>
      </c>
      <c r="J145" s="6">
        <v>7.783203125</v>
      </c>
      <c r="K145" s="4">
        <v>29.78515625</v>
      </c>
      <c r="L145" s="12" t="s">
        <v>35</v>
      </c>
      <c r="M145" s="7">
        <f t="shared" si="77"/>
        <v>0.05</v>
      </c>
      <c r="N145" s="7">
        <f t="shared" si="78"/>
        <v>0.05</v>
      </c>
      <c r="O145" s="7">
        <f t="shared" si="79"/>
        <v>11.326057031250002</v>
      </c>
      <c r="P145" s="7">
        <f t="shared" si="80"/>
        <v>0</v>
      </c>
      <c r="Q145" s="7">
        <f t="shared" si="81"/>
        <v>0.05</v>
      </c>
      <c r="R145" s="7">
        <f t="shared" si="82"/>
        <v>4.2625515625000006</v>
      </c>
      <c r="S145" s="7">
        <f t="shared" si="83"/>
        <v>2.4921418820130353E-2</v>
      </c>
      <c r="T145" s="7">
        <f t="shared" si="84"/>
        <v>2.507858117986965E-2</v>
      </c>
      <c r="U145" s="8">
        <f t="shared" si="85"/>
        <v>0.50157162359739293</v>
      </c>
      <c r="V145" s="8">
        <f t="shared" si="86"/>
        <v>0.50157162359739293</v>
      </c>
      <c r="W145" s="9">
        <f t="shared" si="87"/>
        <v>1.0063063167018542</v>
      </c>
      <c r="X145" s="10">
        <f t="shared" si="88"/>
        <v>0</v>
      </c>
      <c r="Y145" s="10">
        <f t="shared" si="89"/>
        <v>-1.0063063167018542</v>
      </c>
      <c r="Z145" s="10">
        <f t="shared" si="90"/>
        <v>-2.6703441356547599</v>
      </c>
      <c r="AA145" s="9" t="str">
        <f t="shared" si="91"/>
        <v/>
      </c>
      <c r="AB145" s="9">
        <f t="shared" si="92"/>
        <v>0.26919449596478762</v>
      </c>
      <c r="AC145" s="9">
        <f t="shared" si="93"/>
        <v>-0.56993382407866222</v>
      </c>
      <c r="AD145" s="7">
        <f t="shared" si="94"/>
        <v>3.3573770491803281E-2</v>
      </c>
      <c r="AE145" s="5">
        <v>30.17578125</v>
      </c>
      <c r="AF145" s="5">
        <v>199.90234375</v>
      </c>
      <c r="AG145" s="9">
        <v>6.1826535666789084E-3</v>
      </c>
    </row>
    <row r="146" spans="2:33" ht="12.75" customHeight="1" x14ac:dyDescent="0.2">
      <c r="B146" s="1" t="s">
        <v>322</v>
      </c>
      <c r="C146" s="2" t="s">
        <v>516</v>
      </c>
      <c r="D146" s="2">
        <v>3.3370138917234726E-3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76"/>
        <v>150</v>
      </c>
      <c r="J146" s="6">
        <v>7.783203125</v>
      </c>
      <c r="K146" s="4">
        <v>29.78515625</v>
      </c>
      <c r="L146" s="12" t="s">
        <v>35</v>
      </c>
      <c r="M146" s="7">
        <f t="shared" si="77"/>
        <v>0.05</v>
      </c>
      <c r="N146" s="7">
        <f t="shared" si="78"/>
        <v>0.05</v>
      </c>
      <c r="O146" s="7">
        <f t="shared" si="79"/>
        <v>11.326057031250002</v>
      </c>
      <c r="P146" s="7">
        <f t="shared" si="80"/>
        <v>0</v>
      </c>
      <c r="Q146" s="7">
        <f t="shared" si="81"/>
        <v>0.05</v>
      </c>
      <c r="R146" s="7">
        <f t="shared" si="82"/>
        <v>4.2625515625000006</v>
      </c>
      <c r="S146" s="7">
        <f t="shared" si="83"/>
        <v>2.4921418820130353E-2</v>
      </c>
      <c r="T146" s="7">
        <f t="shared" si="84"/>
        <v>2.507858117986965E-2</v>
      </c>
      <c r="U146" s="8">
        <f t="shared" si="85"/>
        <v>0.50157162359739293</v>
      </c>
      <c r="V146" s="8">
        <f t="shared" si="86"/>
        <v>0.50157162359739293</v>
      </c>
      <c r="W146" s="9">
        <f t="shared" si="87"/>
        <v>1.0063063167018542</v>
      </c>
      <c r="X146" s="10">
        <f t="shared" si="88"/>
        <v>0</v>
      </c>
      <c r="Y146" s="10">
        <f t="shared" si="89"/>
        <v>-1.0063063167018542</v>
      </c>
      <c r="Z146" s="10">
        <f t="shared" si="90"/>
        <v>-2.6703441356547599</v>
      </c>
      <c r="AA146" s="9" t="str">
        <f t="shared" si="91"/>
        <v/>
      </c>
      <c r="AB146" s="9">
        <f t="shared" si="92"/>
        <v>0.26919449596478762</v>
      </c>
      <c r="AC146" s="9">
        <f t="shared" si="93"/>
        <v>-0.56993382407866222</v>
      </c>
      <c r="AD146" s="7">
        <f t="shared" si="94"/>
        <v>3.3573770491803281E-2</v>
      </c>
      <c r="AE146" s="5">
        <v>30.17578125</v>
      </c>
      <c r="AF146" s="5">
        <v>199.90234375</v>
      </c>
      <c r="AG146" s="9">
        <v>6.1826535666789084E-3</v>
      </c>
    </row>
    <row r="147" spans="2:33" ht="12.75" customHeight="1" x14ac:dyDescent="0.2">
      <c r="B147" s="1" t="s">
        <v>324</v>
      </c>
      <c r="C147" s="2" t="s">
        <v>517</v>
      </c>
      <c r="D147" s="2">
        <v>3.3608564845053479E-3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76"/>
        <v>150</v>
      </c>
      <c r="J147" s="6">
        <v>7.79296875</v>
      </c>
      <c r="K147" s="4">
        <v>29.78515625</v>
      </c>
      <c r="L147" s="12" t="s">
        <v>35</v>
      </c>
      <c r="M147" s="7">
        <f t="shared" si="77"/>
        <v>0.05</v>
      </c>
      <c r="N147" s="7">
        <f t="shared" si="78"/>
        <v>0.05</v>
      </c>
      <c r="O147" s="7">
        <f t="shared" si="79"/>
        <v>11.326057031250002</v>
      </c>
      <c r="P147" s="7">
        <f t="shared" si="80"/>
        <v>0</v>
      </c>
      <c r="Q147" s="7">
        <f t="shared" si="81"/>
        <v>0.05</v>
      </c>
      <c r="R147" s="7">
        <f t="shared" si="82"/>
        <v>4.2625515625000006</v>
      </c>
      <c r="S147" s="7">
        <f t="shared" si="83"/>
        <v>2.4990546146804092E-2</v>
      </c>
      <c r="T147" s="7">
        <f t="shared" si="84"/>
        <v>2.5009453853195911E-2</v>
      </c>
      <c r="U147" s="8">
        <f t="shared" si="85"/>
        <v>0.50018907706391813</v>
      </c>
      <c r="V147" s="8">
        <f t="shared" si="86"/>
        <v>0.50018907706391813</v>
      </c>
      <c r="W147" s="9">
        <f t="shared" si="87"/>
        <v>1.0007565943649548</v>
      </c>
      <c r="X147" s="10">
        <f t="shared" si="88"/>
        <v>0</v>
      </c>
      <c r="Y147" s="10">
        <f t="shared" si="89"/>
        <v>-1.0007565943649548</v>
      </c>
      <c r="Z147" s="10">
        <f t="shared" si="90"/>
        <v>-2.6703441356547599</v>
      </c>
      <c r="AA147" s="9" t="str">
        <f t="shared" si="91"/>
        <v/>
      </c>
      <c r="AB147" s="9">
        <f t="shared" si="92"/>
        <v>0.26696938073731968</v>
      </c>
      <c r="AC147" s="9">
        <f t="shared" si="93"/>
        <v>-0.57353854589897324</v>
      </c>
      <c r="AD147" s="7">
        <f t="shared" si="94"/>
        <v>3.3573770491803281E-2</v>
      </c>
      <c r="AE147" s="5">
        <v>30.078125</v>
      </c>
      <c r="AF147" s="5">
        <v>199.90234375</v>
      </c>
      <c r="AG147" s="9">
        <v>4.1856724404907633E-3</v>
      </c>
    </row>
    <row r="148" spans="2:33" ht="12.75" customHeight="1" x14ac:dyDescent="0.2">
      <c r="B148" s="1" t="s">
        <v>326</v>
      </c>
      <c r="C148" s="2" t="s">
        <v>518</v>
      </c>
      <c r="D148" s="2">
        <v>3.384687501238659E-3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76"/>
        <v>150</v>
      </c>
      <c r="J148" s="6">
        <v>7.79296875</v>
      </c>
      <c r="K148" s="4">
        <v>29.78515625</v>
      </c>
      <c r="L148" s="12" t="s">
        <v>35</v>
      </c>
      <c r="M148" s="7">
        <f t="shared" si="77"/>
        <v>0.05</v>
      </c>
      <c r="N148" s="7">
        <f t="shared" si="78"/>
        <v>0.05</v>
      </c>
      <c r="O148" s="7">
        <f t="shared" si="79"/>
        <v>11.326057031250002</v>
      </c>
      <c r="P148" s="7">
        <f t="shared" si="80"/>
        <v>0</v>
      </c>
      <c r="Q148" s="7">
        <f t="shared" si="81"/>
        <v>0.05</v>
      </c>
      <c r="R148" s="7">
        <f t="shared" si="82"/>
        <v>4.2625515625000006</v>
      </c>
      <c r="S148" s="7">
        <f t="shared" si="83"/>
        <v>2.4990546146804092E-2</v>
      </c>
      <c r="T148" s="7">
        <f t="shared" si="84"/>
        <v>2.5009453853195911E-2</v>
      </c>
      <c r="U148" s="8">
        <f t="shared" si="85"/>
        <v>0.50018907706391813</v>
      </c>
      <c r="V148" s="8">
        <f t="shared" si="86"/>
        <v>0.50018907706391813</v>
      </c>
      <c r="W148" s="9">
        <f t="shared" si="87"/>
        <v>1.0007565943649548</v>
      </c>
      <c r="X148" s="10">
        <f t="shared" si="88"/>
        <v>0</v>
      </c>
      <c r="Y148" s="10">
        <f t="shared" si="89"/>
        <v>-1.0007565943649548</v>
      </c>
      <c r="Z148" s="10">
        <f t="shared" si="90"/>
        <v>-2.6703441356547599</v>
      </c>
      <c r="AA148" s="9" t="str">
        <f t="shared" si="91"/>
        <v/>
      </c>
      <c r="AB148" s="9">
        <f t="shared" si="92"/>
        <v>0.26696938073731968</v>
      </c>
      <c r="AC148" s="9">
        <f t="shared" si="93"/>
        <v>-0.57353854589897324</v>
      </c>
      <c r="AD148" s="7">
        <f t="shared" si="94"/>
        <v>3.3573770491803281E-2</v>
      </c>
      <c r="AE148" s="5">
        <v>30.17578125</v>
      </c>
      <c r="AF148" s="5">
        <v>199.90234375</v>
      </c>
      <c r="AG148" s="9">
        <v>4.1856724404907633E-3</v>
      </c>
    </row>
    <row r="149" spans="2:33" ht="12.75" customHeight="1" x14ac:dyDescent="0.2">
      <c r="B149" s="1" t="s">
        <v>328</v>
      </c>
      <c r="C149" s="2" t="s">
        <v>519</v>
      </c>
      <c r="D149" s="2">
        <v>3.4085185252479278E-3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76"/>
        <v>150</v>
      </c>
      <c r="J149" s="6">
        <v>7.783203125</v>
      </c>
      <c r="K149" s="4">
        <v>29.78515625</v>
      </c>
      <c r="L149" s="12" t="s">
        <v>35</v>
      </c>
      <c r="M149" s="7">
        <f t="shared" si="77"/>
        <v>0.05</v>
      </c>
      <c r="N149" s="7">
        <f t="shared" si="78"/>
        <v>0.05</v>
      </c>
      <c r="O149" s="7">
        <f t="shared" si="79"/>
        <v>11.326057031250002</v>
      </c>
      <c r="P149" s="7">
        <f t="shared" si="80"/>
        <v>0</v>
      </c>
      <c r="Q149" s="7">
        <f t="shared" si="81"/>
        <v>0.05</v>
      </c>
      <c r="R149" s="7">
        <f t="shared" si="82"/>
        <v>4.2625515625000006</v>
      </c>
      <c r="S149" s="7">
        <f t="shared" si="83"/>
        <v>2.4921418820130353E-2</v>
      </c>
      <c r="T149" s="7">
        <f t="shared" si="84"/>
        <v>2.507858117986965E-2</v>
      </c>
      <c r="U149" s="8">
        <f t="shared" si="85"/>
        <v>0.50157162359739293</v>
      </c>
      <c r="V149" s="8">
        <f t="shared" si="86"/>
        <v>0.50157162359739293</v>
      </c>
      <c r="W149" s="9">
        <f t="shared" si="87"/>
        <v>1.0063063167018542</v>
      </c>
      <c r="X149" s="10">
        <f t="shared" si="88"/>
        <v>0</v>
      </c>
      <c r="Y149" s="10">
        <f t="shared" si="89"/>
        <v>-1.0063063167018542</v>
      </c>
      <c r="Z149" s="10">
        <f t="shared" si="90"/>
        <v>-2.6703441356547599</v>
      </c>
      <c r="AA149" s="9" t="str">
        <f t="shared" si="91"/>
        <v/>
      </c>
      <c r="AB149" s="9">
        <f t="shared" si="92"/>
        <v>0.26919449596478762</v>
      </c>
      <c r="AC149" s="9">
        <f t="shared" si="93"/>
        <v>-0.56993382407866222</v>
      </c>
      <c r="AD149" s="7">
        <f t="shared" si="94"/>
        <v>3.3573770491803281E-2</v>
      </c>
      <c r="AE149" s="5">
        <v>30.17578125</v>
      </c>
      <c r="AF149" s="5">
        <v>199.90234375</v>
      </c>
      <c r="AG149" s="9">
        <v>4.1856724404907633E-3</v>
      </c>
    </row>
    <row r="150" spans="2:33" ht="12.75" customHeight="1" x14ac:dyDescent="0.2">
      <c r="B150" s="1" t="s">
        <v>330</v>
      </c>
      <c r="C150" s="2" t="s">
        <v>520</v>
      </c>
      <c r="D150" s="2">
        <v>3.4263888956047595E-3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76"/>
        <v>150</v>
      </c>
      <c r="J150" s="6">
        <v>7.79296875</v>
      </c>
      <c r="K150" s="4">
        <v>29.78515625</v>
      </c>
      <c r="L150" s="12" t="s">
        <v>35</v>
      </c>
      <c r="M150" s="7">
        <f t="shared" si="77"/>
        <v>0.05</v>
      </c>
      <c r="N150" s="7">
        <f t="shared" si="78"/>
        <v>0.05</v>
      </c>
      <c r="O150" s="7">
        <f t="shared" si="79"/>
        <v>11.326057031250002</v>
      </c>
      <c r="P150" s="7">
        <f t="shared" si="80"/>
        <v>0</v>
      </c>
      <c r="Q150" s="7">
        <f t="shared" si="81"/>
        <v>0.05</v>
      </c>
      <c r="R150" s="7">
        <f t="shared" si="82"/>
        <v>4.2625515625000006</v>
      </c>
      <c r="S150" s="7">
        <f t="shared" si="83"/>
        <v>2.4990546146804092E-2</v>
      </c>
      <c r="T150" s="7">
        <f t="shared" si="84"/>
        <v>2.5009453853195911E-2</v>
      </c>
      <c r="U150" s="8">
        <f t="shared" si="85"/>
        <v>0.50018907706391813</v>
      </c>
      <c r="V150" s="8">
        <f t="shared" si="86"/>
        <v>0.50018907706391813</v>
      </c>
      <c r="W150" s="9">
        <f t="shared" si="87"/>
        <v>1.0007565943649548</v>
      </c>
      <c r="X150" s="10">
        <f t="shared" si="88"/>
        <v>0</v>
      </c>
      <c r="Y150" s="10">
        <f t="shared" si="89"/>
        <v>-1.0007565943649548</v>
      </c>
      <c r="Z150" s="10">
        <f t="shared" si="90"/>
        <v>-2.6703441356547599</v>
      </c>
      <c r="AA150" s="9" t="str">
        <f t="shared" si="91"/>
        <v/>
      </c>
      <c r="AB150" s="9">
        <f t="shared" si="92"/>
        <v>0.26696938073731968</v>
      </c>
      <c r="AC150" s="9">
        <f t="shared" si="93"/>
        <v>-0.57353854589897324</v>
      </c>
      <c r="AD150" s="7">
        <f t="shared" si="94"/>
        <v>3.3573770491803281E-2</v>
      </c>
      <c r="AE150" s="5">
        <v>30.2734375</v>
      </c>
      <c r="AF150" s="5">
        <v>199.90234375</v>
      </c>
      <c r="AG150" s="9">
        <v>6.1826535666789084E-3</v>
      </c>
    </row>
    <row r="151" spans="2:33" ht="12.75" customHeight="1" x14ac:dyDescent="0.2">
      <c r="B151" s="1" t="s">
        <v>332</v>
      </c>
      <c r="C151" s="2" t="s">
        <v>521</v>
      </c>
      <c r="D151" s="2">
        <v>3.4502314883866347E-3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76"/>
        <v>150</v>
      </c>
      <c r="J151" s="6">
        <v>7.79296875</v>
      </c>
      <c r="K151" s="4">
        <v>29.8828125</v>
      </c>
      <c r="L151" s="12" t="s">
        <v>35</v>
      </c>
      <c r="M151" s="7">
        <f t="shared" si="77"/>
        <v>0.05</v>
      </c>
      <c r="N151" s="7">
        <f t="shared" si="78"/>
        <v>0.05</v>
      </c>
      <c r="O151" s="7">
        <f t="shared" si="79"/>
        <v>11.343576562499999</v>
      </c>
      <c r="P151" s="7">
        <f t="shared" si="80"/>
        <v>0</v>
      </c>
      <c r="Q151" s="7">
        <f t="shared" si="81"/>
        <v>0.05</v>
      </c>
      <c r="R151" s="7">
        <f t="shared" si="82"/>
        <v>4.2710281250000008</v>
      </c>
      <c r="S151" s="7">
        <f t="shared" si="83"/>
        <v>2.4898667404849428E-2</v>
      </c>
      <c r="T151" s="7">
        <f t="shared" si="84"/>
        <v>2.5101332595150575E-2</v>
      </c>
      <c r="U151" s="8">
        <f t="shared" si="85"/>
        <v>0.50202665190301143</v>
      </c>
      <c r="V151" s="8">
        <f t="shared" si="86"/>
        <v>0.50202665190301143</v>
      </c>
      <c r="W151" s="9">
        <f t="shared" si="87"/>
        <v>1.0081395998832319</v>
      </c>
      <c r="X151" s="10">
        <f t="shared" si="88"/>
        <v>0</v>
      </c>
      <c r="Y151" s="10">
        <f t="shared" si="89"/>
        <v>-1.0081395998832319</v>
      </c>
      <c r="Z151" s="10">
        <f t="shared" si="90"/>
        <v>-2.6703441356547599</v>
      </c>
      <c r="AA151" s="9" t="str">
        <f t="shared" si="91"/>
        <v/>
      </c>
      <c r="AB151" s="9">
        <f t="shared" si="92"/>
        <v>0.2699313403647941</v>
      </c>
      <c r="AC151" s="9">
        <f t="shared" si="93"/>
        <v>-0.56874668877689893</v>
      </c>
      <c r="AD151" s="7">
        <f t="shared" si="94"/>
        <v>3.3464052287581703E-2</v>
      </c>
      <c r="AE151" s="5">
        <v>30.2734375</v>
      </c>
      <c r="AF151" s="5">
        <v>199.90234375</v>
      </c>
      <c r="AG151" s="9">
        <v>4.1856724404907633E-3</v>
      </c>
    </row>
    <row r="152" spans="2:33" ht="12.75" customHeight="1" x14ac:dyDescent="0.2">
      <c r="B152" s="1" t="s">
        <v>334</v>
      </c>
      <c r="C152" s="2" t="s">
        <v>522</v>
      </c>
      <c r="D152" s="2">
        <v>3.4740625051199459E-3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76"/>
        <v>150</v>
      </c>
      <c r="J152" s="6">
        <v>7.802734375</v>
      </c>
      <c r="K152" s="4">
        <v>29.78515625</v>
      </c>
      <c r="L152" s="12" t="s">
        <v>35</v>
      </c>
      <c r="M152" s="7">
        <f t="shared" si="77"/>
        <v>0.05</v>
      </c>
      <c r="N152" s="7">
        <f t="shared" si="78"/>
        <v>0.05</v>
      </c>
      <c r="O152" s="7">
        <f t="shared" si="79"/>
        <v>11.326057031250002</v>
      </c>
      <c r="P152" s="7">
        <f t="shared" si="80"/>
        <v>0</v>
      </c>
      <c r="Q152" s="7">
        <f t="shared" si="81"/>
        <v>0.05</v>
      </c>
      <c r="R152" s="7">
        <f t="shared" si="82"/>
        <v>4.2625515625000006</v>
      </c>
      <c r="S152" s="7">
        <f t="shared" si="83"/>
        <v>2.5059673473477827E-2</v>
      </c>
      <c r="T152" s="7">
        <f t="shared" si="84"/>
        <v>2.4940326526522175E-2</v>
      </c>
      <c r="U152" s="8">
        <f t="shared" si="85"/>
        <v>0.49880653053044349</v>
      </c>
      <c r="V152" s="8">
        <f t="shared" si="86"/>
        <v>0.49880653053044349</v>
      </c>
      <c r="W152" s="9">
        <f t="shared" si="87"/>
        <v>0.99523748994247807</v>
      </c>
      <c r="X152" s="10">
        <f t="shared" si="88"/>
        <v>0</v>
      </c>
      <c r="Y152" s="10">
        <f t="shared" si="89"/>
        <v>-0.99523748994247807</v>
      </c>
      <c r="Z152" s="10">
        <f t="shared" si="90"/>
        <v>-2.6703441356547599</v>
      </c>
      <c r="AA152" s="9" t="str">
        <f t="shared" si="91"/>
        <v/>
      </c>
      <c r="AB152" s="9">
        <f t="shared" si="92"/>
        <v>0.26476468684393095</v>
      </c>
      <c r="AC152" s="9">
        <f t="shared" si="93"/>
        <v>-0.57713993966858701</v>
      </c>
      <c r="AD152" s="7">
        <f t="shared" si="94"/>
        <v>3.3573770491803281E-2</v>
      </c>
      <c r="AE152" s="5">
        <v>30.2734375</v>
      </c>
      <c r="AF152" s="5">
        <v>199.90234375</v>
      </c>
      <c r="AG152" s="9">
        <v>4.1856724404907633E-3</v>
      </c>
    </row>
    <row r="153" spans="2:33" ht="12.75" customHeight="1" x14ac:dyDescent="0.2">
      <c r="B153" s="1" t="s">
        <v>336</v>
      </c>
      <c r="C153" s="2" t="s">
        <v>523</v>
      </c>
      <c r="D153" s="2">
        <v>3.497893521853257E-3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76"/>
        <v>150</v>
      </c>
      <c r="J153" s="6">
        <v>7.83203125</v>
      </c>
      <c r="K153" s="4">
        <v>29.78515625</v>
      </c>
      <c r="L153" s="12" t="s">
        <v>35</v>
      </c>
      <c r="M153" s="7">
        <f t="shared" si="77"/>
        <v>0.05</v>
      </c>
      <c r="N153" s="7">
        <f t="shared" si="78"/>
        <v>0.05</v>
      </c>
      <c r="O153" s="7">
        <f t="shared" si="79"/>
        <v>11.326057031250002</v>
      </c>
      <c r="P153" s="7">
        <f t="shared" si="80"/>
        <v>0</v>
      </c>
      <c r="Q153" s="7">
        <f t="shared" si="81"/>
        <v>0.05</v>
      </c>
      <c r="R153" s="7">
        <f t="shared" si="82"/>
        <v>4.2625515625000006</v>
      </c>
      <c r="S153" s="7">
        <f t="shared" si="83"/>
        <v>2.5267055453499034E-2</v>
      </c>
      <c r="T153" s="7">
        <f t="shared" si="84"/>
        <v>2.4732944546500969E-2</v>
      </c>
      <c r="U153" s="8">
        <f t="shared" si="85"/>
        <v>0.49465889093001936</v>
      </c>
      <c r="V153" s="8">
        <f t="shared" si="86"/>
        <v>0.49465889093001936</v>
      </c>
      <c r="W153" s="9">
        <f t="shared" si="87"/>
        <v>0.97886137116447813</v>
      </c>
      <c r="X153" s="10">
        <f t="shared" si="88"/>
        <v>0</v>
      </c>
      <c r="Y153" s="10">
        <f t="shared" si="89"/>
        <v>-0.97886137116447813</v>
      </c>
      <c r="Z153" s="10">
        <f t="shared" si="90"/>
        <v>-2.6703441356547599</v>
      </c>
      <c r="AA153" s="9" t="str">
        <f t="shared" si="91"/>
        <v/>
      </c>
      <c r="AB153" s="9">
        <f t="shared" si="92"/>
        <v>0.25827079401633068</v>
      </c>
      <c r="AC153" s="9">
        <f t="shared" si="93"/>
        <v>-0.58792470228463889</v>
      </c>
      <c r="AD153" s="7">
        <f t="shared" si="94"/>
        <v>3.3573770491803281E-2</v>
      </c>
      <c r="AE153" s="5">
        <v>30.2734375</v>
      </c>
      <c r="AF153" s="5">
        <v>199.90234375</v>
      </c>
      <c r="AG153" s="9">
        <v>6.1826535666789084E-3</v>
      </c>
    </row>
    <row r="154" spans="2:33" ht="12.75" customHeight="1" x14ac:dyDescent="0.2">
      <c r="B154" s="1" t="s">
        <v>338</v>
      </c>
      <c r="C154" s="2" t="s">
        <v>524</v>
      </c>
      <c r="D154" s="2">
        <v>3.5217245385865681E-3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76"/>
        <v>150</v>
      </c>
      <c r="J154" s="6">
        <v>7.802734375</v>
      </c>
      <c r="K154" s="4">
        <v>29.78515625</v>
      </c>
      <c r="L154" s="12" t="s">
        <v>35</v>
      </c>
      <c r="M154" s="7">
        <f t="shared" si="77"/>
        <v>0.05</v>
      </c>
      <c r="N154" s="7">
        <f t="shared" si="78"/>
        <v>0.05</v>
      </c>
      <c r="O154" s="7">
        <f t="shared" si="79"/>
        <v>11.326057031250002</v>
      </c>
      <c r="P154" s="7">
        <f t="shared" si="80"/>
        <v>0</v>
      </c>
      <c r="Q154" s="7">
        <f t="shared" si="81"/>
        <v>0.05</v>
      </c>
      <c r="R154" s="7">
        <f t="shared" si="82"/>
        <v>4.2625515625000006</v>
      </c>
      <c r="S154" s="7">
        <f t="shared" si="83"/>
        <v>2.5059673473477827E-2</v>
      </c>
      <c r="T154" s="7">
        <f t="shared" si="84"/>
        <v>2.4940326526522175E-2</v>
      </c>
      <c r="U154" s="8">
        <f t="shared" si="85"/>
        <v>0.49880653053044349</v>
      </c>
      <c r="V154" s="8">
        <f t="shared" si="86"/>
        <v>0.49880653053044349</v>
      </c>
      <c r="W154" s="9">
        <f t="shared" si="87"/>
        <v>0.99523748994247807</v>
      </c>
      <c r="X154" s="10">
        <f t="shared" si="88"/>
        <v>0</v>
      </c>
      <c r="Y154" s="10">
        <f t="shared" si="89"/>
        <v>-0.99523748994247807</v>
      </c>
      <c r="Z154" s="10">
        <f t="shared" si="90"/>
        <v>-2.6703441356547599</v>
      </c>
      <c r="AA154" s="9" t="str">
        <f t="shared" si="91"/>
        <v/>
      </c>
      <c r="AB154" s="9">
        <f t="shared" si="92"/>
        <v>0.26476468684393095</v>
      </c>
      <c r="AC154" s="9">
        <f t="shared" si="93"/>
        <v>-0.57713993966858701</v>
      </c>
      <c r="AD154" s="7">
        <f t="shared" si="94"/>
        <v>3.3573770491803281E-2</v>
      </c>
      <c r="AE154" s="5">
        <v>30.2734375</v>
      </c>
      <c r="AF154" s="5">
        <v>199.90234375</v>
      </c>
      <c r="AG154" s="9">
        <v>6.1826535666789084E-3</v>
      </c>
    </row>
    <row r="155" spans="2:33" ht="12.75" customHeight="1" x14ac:dyDescent="0.2">
      <c r="B155" s="1" t="s">
        <v>340</v>
      </c>
      <c r="C155" s="2" t="s">
        <v>525</v>
      </c>
      <c r="D155" s="2">
        <v>3.5455555625958368E-3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76"/>
        <v>150</v>
      </c>
      <c r="J155" s="6">
        <v>7.802734375</v>
      </c>
      <c r="K155" s="4">
        <v>29.78515625</v>
      </c>
      <c r="L155" s="12" t="s">
        <v>35</v>
      </c>
      <c r="M155" s="7">
        <f t="shared" si="77"/>
        <v>0.05</v>
      </c>
      <c r="N155" s="7">
        <f t="shared" si="78"/>
        <v>0.05</v>
      </c>
      <c r="O155" s="7">
        <f t="shared" si="79"/>
        <v>11.326057031250002</v>
      </c>
      <c r="P155" s="7">
        <f t="shared" si="80"/>
        <v>0</v>
      </c>
      <c r="Q155" s="7">
        <f t="shared" si="81"/>
        <v>0.05</v>
      </c>
      <c r="R155" s="7">
        <f t="shared" si="82"/>
        <v>4.2625515625000006</v>
      </c>
      <c r="S155" s="7">
        <f t="shared" si="83"/>
        <v>2.5059673473477827E-2</v>
      </c>
      <c r="T155" s="7">
        <f t="shared" si="84"/>
        <v>2.4940326526522175E-2</v>
      </c>
      <c r="U155" s="8">
        <f t="shared" si="85"/>
        <v>0.49880653053044349</v>
      </c>
      <c r="V155" s="8">
        <f t="shared" si="86"/>
        <v>0.49880653053044349</v>
      </c>
      <c r="W155" s="9">
        <f t="shared" si="87"/>
        <v>0.99523748994247807</v>
      </c>
      <c r="X155" s="10">
        <f t="shared" si="88"/>
        <v>0</v>
      </c>
      <c r="Y155" s="10">
        <f t="shared" si="89"/>
        <v>-0.99523748994247807</v>
      </c>
      <c r="Z155" s="10">
        <f t="shared" si="90"/>
        <v>-2.6703441356547599</v>
      </c>
      <c r="AA155" s="9" t="str">
        <f t="shared" si="91"/>
        <v/>
      </c>
      <c r="AB155" s="9">
        <f t="shared" si="92"/>
        <v>0.26476468684393095</v>
      </c>
      <c r="AC155" s="9">
        <f t="shared" si="93"/>
        <v>-0.57713993966858701</v>
      </c>
      <c r="AD155" s="7">
        <f t="shared" si="94"/>
        <v>3.3573770491803281E-2</v>
      </c>
      <c r="AE155" s="5">
        <v>30.2734375</v>
      </c>
      <c r="AF155" s="5">
        <v>199.90234375</v>
      </c>
      <c r="AG155" s="9">
        <v>6.1826535666789084E-3</v>
      </c>
    </row>
    <row r="156" spans="2:33" ht="12.75" customHeight="1" x14ac:dyDescent="0.2">
      <c r="B156" s="1" t="s">
        <v>342</v>
      </c>
      <c r="C156" s="2" t="s">
        <v>526</v>
      </c>
      <c r="D156" s="2">
        <v>3.5693981553777121E-3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76"/>
        <v>150</v>
      </c>
      <c r="J156" s="6">
        <v>7.79296875</v>
      </c>
      <c r="K156" s="4">
        <v>29.78515625</v>
      </c>
      <c r="L156" s="12" t="s">
        <v>35</v>
      </c>
      <c r="M156" s="7">
        <f t="shared" si="77"/>
        <v>0.05</v>
      </c>
      <c r="N156" s="7">
        <f t="shared" si="78"/>
        <v>0.05</v>
      </c>
      <c r="O156" s="7">
        <f t="shared" si="79"/>
        <v>11.326057031250002</v>
      </c>
      <c r="P156" s="7">
        <f t="shared" si="80"/>
        <v>0</v>
      </c>
      <c r="Q156" s="7">
        <f t="shared" si="81"/>
        <v>0.05</v>
      </c>
      <c r="R156" s="7">
        <f t="shared" si="82"/>
        <v>4.2625515625000006</v>
      </c>
      <c r="S156" s="7">
        <f t="shared" si="83"/>
        <v>2.4990546146804092E-2</v>
      </c>
      <c r="T156" s="7">
        <f t="shared" si="84"/>
        <v>2.5009453853195911E-2</v>
      </c>
      <c r="U156" s="8">
        <f t="shared" si="85"/>
        <v>0.50018907706391813</v>
      </c>
      <c r="V156" s="8">
        <f t="shared" si="86"/>
        <v>0.50018907706391813</v>
      </c>
      <c r="W156" s="9">
        <f t="shared" si="87"/>
        <v>1.0007565943649548</v>
      </c>
      <c r="X156" s="10">
        <f t="shared" si="88"/>
        <v>0</v>
      </c>
      <c r="Y156" s="10">
        <f t="shared" si="89"/>
        <v>-1.0007565943649548</v>
      </c>
      <c r="Z156" s="10">
        <f t="shared" si="90"/>
        <v>-2.6703441356547599</v>
      </c>
      <c r="AA156" s="9" t="str">
        <f t="shared" si="91"/>
        <v/>
      </c>
      <c r="AB156" s="9">
        <f t="shared" si="92"/>
        <v>0.26696938073731968</v>
      </c>
      <c r="AC156" s="9">
        <f t="shared" si="93"/>
        <v>-0.57353854589897324</v>
      </c>
      <c r="AD156" s="7">
        <f t="shared" si="94"/>
        <v>3.3573770491803281E-2</v>
      </c>
      <c r="AE156" s="5">
        <v>30.37109375</v>
      </c>
      <c r="AF156" s="5">
        <v>199.90234375</v>
      </c>
      <c r="AG156" s="9">
        <v>1.953125E-2</v>
      </c>
    </row>
    <row r="157" spans="2:33" ht="12.75" customHeight="1" x14ac:dyDescent="0.2">
      <c r="B157" s="1" t="s">
        <v>344</v>
      </c>
      <c r="C157" s="2" t="s">
        <v>527</v>
      </c>
      <c r="D157" s="2">
        <v>3.593043984437827E-3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76"/>
        <v>150</v>
      </c>
      <c r="J157" s="6">
        <v>7.79296875</v>
      </c>
      <c r="K157" s="4">
        <v>29.6875</v>
      </c>
      <c r="L157" s="12" t="s">
        <v>35</v>
      </c>
      <c r="M157" s="7">
        <f t="shared" si="77"/>
        <v>0.05</v>
      </c>
      <c r="N157" s="7">
        <f t="shared" si="78"/>
        <v>0.05</v>
      </c>
      <c r="O157" s="7">
        <f t="shared" si="79"/>
        <v>11.3085375</v>
      </c>
      <c r="P157" s="7">
        <f t="shared" si="80"/>
        <v>0</v>
      </c>
      <c r="Q157" s="7">
        <f t="shared" si="81"/>
        <v>0.05</v>
      </c>
      <c r="R157" s="7">
        <f t="shared" si="82"/>
        <v>4.2540750000000003</v>
      </c>
      <c r="S157" s="7">
        <f t="shared" si="83"/>
        <v>2.5082660443655348E-2</v>
      </c>
      <c r="T157" s="7">
        <f t="shared" si="84"/>
        <v>2.4917339556344655E-2</v>
      </c>
      <c r="U157" s="8">
        <f t="shared" si="85"/>
        <v>0.49834679112689306</v>
      </c>
      <c r="V157" s="8">
        <f t="shared" si="86"/>
        <v>0.49834679112689306</v>
      </c>
      <c r="W157" s="9">
        <f t="shared" si="87"/>
        <v>0.99340895724829259</v>
      </c>
      <c r="X157" s="10">
        <f t="shared" si="88"/>
        <v>0</v>
      </c>
      <c r="Y157" s="10">
        <f t="shared" si="89"/>
        <v>-0.99340895724829259</v>
      </c>
      <c r="Z157" s="10">
        <f t="shared" si="90"/>
        <v>-2.6703441356547599</v>
      </c>
      <c r="AA157" s="9" t="str">
        <f t="shared" si="91"/>
        <v/>
      </c>
      <c r="AB157" s="9">
        <f t="shared" si="92"/>
        <v>0.2640360418119243</v>
      </c>
      <c r="AC157" s="9">
        <f t="shared" si="93"/>
        <v>-0.57833678641933339</v>
      </c>
      <c r="AD157" s="7">
        <f t="shared" si="94"/>
        <v>3.3684210526315789E-2</v>
      </c>
      <c r="AE157" s="5">
        <v>30.2734375</v>
      </c>
      <c r="AF157" s="5">
        <v>199.90234375</v>
      </c>
      <c r="AG157" s="9">
        <v>6.1826535666789084E-3</v>
      </c>
    </row>
    <row r="158" spans="2:33" ht="12.75" customHeight="1" x14ac:dyDescent="0.2">
      <c r="B158" s="1" t="s">
        <v>346</v>
      </c>
      <c r="C158" s="2" t="s">
        <v>528</v>
      </c>
      <c r="D158" s="2">
        <v>3.6168750011711381E-3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76"/>
        <v>150</v>
      </c>
      <c r="J158" s="6">
        <v>7.802734375</v>
      </c>
      <c r="K158" s="4">
        <v>29.78515625</v>
      </c>
      <c r="L158" s="12" t="s">
        <v>35</v>
      </c>
      <c r="M158" s="7">
        <f t="shared" si="77"/>
        <v>0.05</v>
      </c>
      <c r="N158" s="7">
        <f t="shared" si="78"/>
        <v>0.05</v>
      </c>
      <c r="O158" s="7">
        <f t="shared" si="79"/>
        <v>11.326057031250002</v>
      </c>
      <c r="P158" s="7">
        <f t="shared" si="80"/>
        <v>0</v>
      </c>
      <c r="Q158" s="7">
        <f t="shared" si="81"/>
        <v>0.05</v>
      </c>
      <c r="R158" s="7">
        <f t="shared" si="82"/>
        <v>4.2625515625000006</v>
      </c>
      <c r="S158" s="7">
        <f t="shared" si="83"/>
        <v>2.5059673473477827E-2</v>
      </c>
      <c r="T158" s="7">
        <f t="shared" si="84"/>
        <v>2.4940326526522175E-2</v>
      </c>
      <c r="U158" s="8">
        <f t="shared" si="85"/>
        <v>0.49880653053044349</v>
      </c>
      <c r="V158" s="8">
        <f t="shared" si="86"/>
        <v>0.49880653053044349</v>
      </c>
      <c r="W158" s="9">
        <f t="shared" si="87"/>
        <v>0.99523748994247807</v>
      </c>
      <c r="X158" s="10">
        <f t="shared" si="88"/>
        <v>0</v>
      </c>
      <c r="Y158" s="10">
        <f t="shared" si="89"/>
        <v>-0.99523748994247807</v>
      </c>
      <c r="Z158" s="10">
        <f t="shared" si="90"/>
        <v>-2.6703441356547599</v>
      </c>
      <c r="AA158" s="9" t="str">
        <f t="shared" si="91"/>
        <v/>
      </c>
      <c r="AB158" s="9">
        <f t="shared" si="92"/>
        <v>0.26476468684393095</v>
      </c>
      <c r="AC158" s="9">
        <f t="shared" si="93"/>
        <v>-0.57713993966858701</v>
      </c>
      <c r="AD158" s="7">
        <f t="shared" si="94"/>
        <v>3.3573770491803281E-2</v>
      </c>
      <c r="AE158" s="5">
        <v>30.2734375</v>
      </c>
      <c r="AF158" s="5">
        <v>199.90234375</v>
      </c>
      <c r="AG158" s="9">
        <v>6.1826535666789084E-3</v>
      </c>
    </row>
    <row r="159" spans="2:33" ht="12.75" customHeight="1" x14ac:dyDescent="0.2">
      <c r="B159" s="1" t="s">
        <v>348</v>
      </c>
      <c r="C159" s="2" t="s">
        <v>529</v>
      </c>
      <c r="D159" s="2">
        <v>3.6345717599033378E-3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76"/>
        <v>150</v>
      </c>
      <c r="J159" s="6">
        <v>7.79296875</v>
      </c>
      <c r="K159" s="4">
        <v>29.78515625</v>
      </c>
      <c r="L159" s="12" t="s">
        <v>35</v>
      </c>
      <c r="M159" s="7">
        <f t="shared" si="77"/>
        <v>0.05</v>
      </c>
      <c r="N159" s="7">
        <f t="shared" si="78"/>
        <v>0.05</v>
      </c>
      <c r="O159" s="7">
        <f t="shared" si="79"/>
        <v>11.326057031250002</v>
      </c>
      <c r="P159" s="7">
        <f t="shared" si="80"/>
        <v>0</v>
      </c>
      <c r="Q159" s="7">
        <f t="shared" si="81"/>
        <v>0.05</v>
      </c>
      <c r="R159" s="7">
        <f t="shared" si="82"/>
        <v>4.2625515625000006</v>
      </c>
      <c r="S159" s="7">
        <f t="shared" si="83"/>
        <v>2.4990546146804092E-2</v>
      </c>
      <c r="T159" s="7">
        <f t="shared" si="84"/>
        <v>2.5009453853195911E-2</v>
      </c>
      <c r="U159" s="8">
        <f t="shared" si="85"/>
        <v>0.50018907706391813</v>
      </c>
      <c r="V159" s="8">
        <f t="shared" si="86"/>
        <v>0.50018907706391813</v>
      </c>
      <c r="W159" s="9">
        <f t="shared" si="87"/>
        <v>1.0007565943649548</v>
      </c>
      <c r="X159" s="10">
        <f t="shared" si="88"/>
        <v>0</v>
      </c>
      <c r="Y159" s="10">
        <f t="shared" si="89"/>
        <v>-1.0007565943649548</v>
      </c>
      <c r="Z159" s="10">
        <f t="shared" si="90"/>
        <v>-2.6703441356547599</v>
      </c>
      <c r="AA159" s="9" t="str">
        <f t="shared" si="91"/>
        <v/>
      </c>
      <c r="AB159" s="9">
        <f t="shared" si="92"/>
        <v>0.26696938073731968</v>
      </c>
      <c r="AC159" s="9">
        <f t="shared" si="93"/>
        <v>-0.57353854589897324</v>
      </c>
      <c r="AD159" s="7">
        <f t="shared" si="94"/>
        <v>3.3573770491803281E-2</v>
      </c>
      <c r="AE159" s="5">
        <v>30.37109375</v>
      </c>
      <c r="AF159" s="5">
        <v>199.90234375</v>
      </c>
      <c r="AG159" s="9">
        <v>6.1826535666789084E-3</v>
      </c>
    </row>
    <row r="160" spans="2:33" ht="12.75" customHeight="1" x14ac:dyDescent="0.2">
      <c r="B160" s="1" t="s">
        <v>350</v>
      </c>
      <c r="C160" s="2" t="s">
        <v>530</v>
      </c>
      <c r="D160" s="2">
        <v>3.6584027839126065E-3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76"/>
        <v>150</v>
      </c>
      <c r="J160" s="6">
        <v>7.79296875</v>
      </c>
      <c r="K160" s="4">
        <v>29.78515625</v>
      </c>
      <c r="L160" s="12" t="s">
        <v>35</v>
      </c>
      <c r="M160" s="7">
        <f t="shared" si="77"/>
        <v>0.05</v>
      </c>
      <c r="N160" s="7">
        <f t="shared" si="78"/>
        <v>0.05</v>
      </c>
      <c r="O160" s="7">
        <f t="shared" si="79"/>
        <v>11.326057031250002</v>
      </c>
      <c r="P160" s="7">
        <f t="shared" si="80"/>
        <v>0</v>
      </c>
      <c r="Q160" s="7">
        <f t="shared" si="81"/>
        <v>0.05</v>
      </c>
      <c r="R160" s="7">
        <f t="shared" si="82"/>
        <v>4.2625515625000006</v>
      </c>
      <c r="S160" s="7">
        <f t="shared" si="83"/>
        <v>2.4990546146804092E-2</v>
      </c>
      <c r="T160" s="7">
        <f t="shared" si="84"/>
        <v>2.5009453853195911E-2</v>
      </c>
      <c r="U160" s="8">
        <f t="shared" si="85"/>
        <v>0.50018907706391813</v>
      </c>
      <c r="V160" s="8">
        <f t="shared" si="86"/>
        <v>0.50018907706391813</v>
      </c>
      <c r="W160" s="9">
        <f t="shared" si="87"/>
        <v>1.0007565943649548</v>
      </c>
      <c r="X160" s="10">
        <f t="shared" si="88"/>
        <v>0</v>
      </c>
      <c r="Y160" s="10">
        <f t="shared" si="89"/>
        <v>-1.0007565943649548</v>
      </c>
      <c r="Z160" s="10">
        <f t="shared" si="90"/>
        <v>-2.6703441356547599</v>
      </c>
      <c r="AA160" s="9" t="str">
        <f t="shared" si="91"/>
        <v/>
      </c>
      <c r="AB160" s="9">
        <f t="shared" si="92"/>
        <v>0.26696938073731968</v>
      </c>
      <c r="AC160" s="9">
        <f t="shared" si="93"/>
        <v>-0.57353854589897324</v>
      </c>
      <c r="AD160" s="7">
        <f t="shared" si="94"/>
        <v>3.3573770491803281E-2</v>
      </c>
      <c r="AE160" s="5">
        <v>30.46875</v>
      </c>
      <c r="AF160" s="5">
        <v>199.90234375</v>
      </c>
      <c r="AG160" s="9">
        <v>6.1826535666789084E-3</v>
      </c>
    </row>
    <row r="161" spans="2:33" ht="12.75" customHeight="1" x14ac:dyDescent="0.2">
      <c r="B161" s="1" t="s">
        <v>352</v>
      </c>
      <c r="C161" s="2" t="s">
        <v>531</v>
      </c>
      <c r="D161" s="2">
        <v>3.6822453766944818E-3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76"/>
        <v>150</v>
      </c>
      <c r="J161" s="6">
        <v>7.783203125</v>
      </c>
      <c r="K161" s="4">
        <v>29.78515625</v>
      </c>
      <c r="L161" s="12" t="s">
        <v>35</v>
      </c>
      <c r="M161" s="7">
        <f t="shared" si="77"/>
        <v>0.05</v>
      </c>
      <c r="N161" s="7">
        <f t="shared" si="78"/>
        <v>0.05</v>
      </c>
      <c r="O161" s="7">
        <f t="shared" si="79"/>
        <v>11.326057031250002</v>
      </c>
      <c r="P161" s="7">
        <f t="shared" si="80"/>
        <v>0</v>
      </c>
      <c r="Q161" s="7">
        <f t="shared" si="81"/>
        <v>0.05</v>
      </c>
      <c r="R161" s="7">
        <f t="shared" si="82"/>
        <v>4.2625515625000006</v>
      </c>
      <c r="S161" s="7">
        <f t="shared" si="83"/>
        <v>2.4921418820130353E-2</v>
      </c>
      <c r="T161" s="7">
        <f t="shared" si="84"/>
        <v>2.507858117986965E-2</v>
      </c>
      <c r="U161" s="8">
        <f t="shared" si="85"/>
        <v>0.50157162359739293</v>
      </c>
      <c r="V161" s="8">
        <f t="shared" si="86"/>
        <v>0.50157162359739293</v>
      </c>
      <c r="W161" s="9">
        <f t="shared" si="87"/>
        <v>1.0063063167018542</v>
      </c>
      <c r="X161" s="10">
        <f t="shared" si="88"/>
        <v>0</v>
      </c>
      <c r="Y161" s="10">
        <f t="shared" si="89"/>
        <v>-1.0063063167018542</v>
      </c>
      <c r="Z161" s="10">
        <f t="shared" si="90"/>
        <v>-2.6703441356547599</v>
      </c>
      <c r="AA161" s="9" t="str">
        <f t="shared" si="91"/>
        <v/>
      </c>
      <c r="AB161" s="9">
        <f t="shared" si="92"/>
        <v>0.26919449596478762</v>
      </c>
      <c r="AC161" s="9">
        <f t="shared" si="93"/>
        <v>-0.56993382407866222</v>
      </c>
      <c r="AD161" s="7">
        <f t="shared" si="94"/>
        <v>3.3573770491803281E-2</v>
      </c>
      <c r="AE161" s="5">
        <v>30.37109375</v>
      </c>
      <c r="AF161" s="5">
        <v>199.90234375</v>
      </c>
      <c r="AG161" s="9">
        <v>6.1826535666789084E-3</v>
      </c>
    </row>
    <row r="162" spans="2:33" ht="12.75" customHeight="1" x14ac:dyDescent="0.2">
      <c r="B162" s="1" t="s">
        <v>354</v>
      </c>
      <c r="C162" s="2" t="s">
        <v>532</v>
      </c>
      <c r="D162" s="2">
        <v>3.7058912057545967E-3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67" si="95">IF(ISNUMBER(G162),IF(G162+H162=0,0,0.4*60*1000/(G162+H162)),"")</f>
        <v>150</v>
      </c>
      <c r="J162" s="6">
        <v>7.783203125</v>
      </c>
      <c r="K162" s="4">
        <v>29.78515625</v>
      </c>
      <c r="L162" s="12" t="s">
        <v>35</v>
      </c>
      <c r="M162" s="7">
        <f t="shared" ref="M162:M167" si="96">IF(ISNUMBER(G162),IF(G162+H162=0,0,(G162/(G162+H162))*E162),"")</f>
        <v>0.05</v>
      </c>
      <c r="N162" s="7">
        <f t="shared" ref="N162:N167" si="97">IF(ISNUMBER(H162),IF(G162+H162=0,0,(H162/(G162+H162))*E162),"")</f>
        <v>0.05</v>
      </c>
      <c r="O162" s="7">
        <f t="shared" ref="O162:O167" si="98">IF(ISNUMBER(M162),0.195*(1+0.0184*(K162-21))*M162*1000,"")</f>
        <v>11.326057031250002</v>
      </c>
      <c r="P162" s="7">
        <f t="shared" ref="P162:P167" si="99">IF(ISNUMBER(M162),IF(M162&gt;N162,M162-N162,0),"")</f>
        <v>0</v>
      </c>
      <c r="Q162" s="7">
        <f t="shared" ref="Q162:Q167" si="100">IF(ISNUMBER(M162),IF(M162&gt;N162,N162,M162),"")</f>
        <v>0.05</v>
      </c>
      <c r="R162" s="7">
        <f t="shared" ref="R162:R167" si="101">IF(ISNUMBER(M162),((0.195*(1+(0.0184*(K162-21)))*P162)+(0.07*(1+(0.0248*(K162-21)))*Q162))*1000,"")</f>
        <v>4.2625515625000006</v>
      </c>
      <c r="S162" s="7">
        <f t="shared" ref="S162:S167" si="102">IF(ISNUMBER(M162),IF(O162-R162=0,0,((P162-M162)*(O162-J162)/(O162-R162))+M162),"")</f>
        <v>2.4921418820130353E-2</v>
      </c>
      <c r="T162" s="7">
        <f t="shared" ref="T162:T167" si="103">IF(ISNUMBER(R162),IF(O162-R162=0,0,Q162*(O162-J162)/(O162-R162)),"")</f>
        <v>2.507858117986965E-2</v>
      </c>
      <c r="U162" s="8">
        <f t="shared" ref="U162:U167" si="104">IF(ISNUMBER(M162),IF(M162=0,0,((M162-S162)/M162)),"")</f>
        <v>0.50157162359739293</v>
      </c>
      <c r="V162" s="8">
        <f t="shared" ref="V162:V167" si="105">IF(ISNUMBER(Q162),IF(Q162=0,0,T162/Q162),"")</f>
        <v>0.50157162359739293</v>
      </c>
      <c r="W162" s="9">
        <f t="shared" ref="W162:W167" si="106">IF(ISNUMBER(U162),IF(U162=1,0,(U162/(1-U162))),"")</f>
        <v>1.0063063167018542</v>
      </c>
      <c r="X162" s="10">
        <f t="shared" ref="X162:X167" si="107">IF(ROW(A162)=11,AVERAGE($X$2:$X$10),IF(ISNUMBER(I163),IF(I163-I162=0,0,(W163-W162)/(I163-I162)),""))</f>
        <v>0</v>
      </c>
      <c r="Y162" s="10">
        <f t="shared" ref="Y162:Y167" si="108">IF(ROW(A162)=11,IF(ISNUMBER(I$2),AVERAGE($Y$2:$Y$10),""),IF(ISNUMBER(I162),$X$11*I162-W162,""))</f>
        <v>-1.0063063167018542</v>
      </c>
      <c r="Z162" s="10">
        <f t="shared" ref="Z162:Z167" si="109">IF(ISNUMBER(I162),$X$11*I162-$Y$11,"")</f>
        <v>-2.6703441356547599</v>
      </c>
      <c r="AA162" s="9" t="str">
        <f t="shared" ref="AA162:AA167" si="110">IF(AND(ISNUMBER(Z164),ROW(A162)=2),IF(M162=0,0,X$11/M162),"")</f>
        <v/>
      </c>
      <c r="AB162" s="9">
        <f t="shared" ref="AB162:AB167" si="111">IF(ISNUMBER(G162),IF(S162=0,0,((G162+H162)*(M162-S162))/(60000*0.4*(S162^2))),"")</f>
        <v>0.26919449596478762</v>
      </c>
      <c r="AC162" s="9">
        <f t="shared" ref="AC162:AC167" si="112">IF(ISNUMBER(AB162),IF(AB162&lt;=0,0,LOG(AB162)),"")</f>
        <v>-0.56993382407866222</v>
      </c>
      <c r="AD162" s="7">
        <f t="shared" ref="AD162:AD167" si="113">IF(ISNUMBER(K162),IF(K162=0,0,1/K162),"")</f>
        <v>3.3573770491803281E-2</v>
      </c>
      <c r="AE162" s="5">
        <v>30.37109375</v>
      </c>
      <c r="AF162" s="5">
        <v>199.90234375</v>
      </c>
      <c r="AG162" s="9">
        <v>6.1826535666789084E-3</v>
      </c>
    </row>
    <row r="163" spans="2:33" ht="12.75" customHeight="1" x14ac:dyDescent="0.2">
      <c r="B163" s="1" t="s">
        <v>356</v>
      </c>
      <c r="C163" s="2" t="s">
        <v>533</v>
      </c>
      <c r="D163" s="2">
        <v>3.7297222224879079E-3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95"/>
        <v>150</v>
      </c>
      <c r="J163" s="6">
        <v>7.7734375</v>
      </c>
      <c r="K163" s="4">
        <v>29.39453125</v>
      </c>
      <c r="L163" s="12" t="s">
        <v>35</v>
      </c>
      <c r="M163" s="7">
        <f t="shared" si="96"/>
        <v>0.05</v>
      </c>
      <c r="N163" s="7">
        <f t="shared" si="97"/>
        <v>0.05</v>
      </c>
      <c r="O163" s="7">
        <f t="shared" si="98"/>
        <v>11.255978906250002</v>
      </c>
      <c r="P163" s="7">
        <f t="shared" si="99"/>
        <v>0</v>
      </c>
      <c r="Q163" s="7">
        <f t="shared" si="100"/>
        <v>0.05</v>
      </c>
      <c r="R163" s="7">
        <f t="shared" si="101"/>
        <v>4.2286453125000003</v>
      </c>
      <c r="S163" s="7">
        <f t="shared" si="102"/>
        <v>2.5221459464032571E-2</v>
      </c>
      <c r="T163" s="7">
        <f t="shared" si="103"/>
        <v>2.4778540535967432E-2</v>
      </c>
      <c r="U163" s="8">
        <f t="shared" si="104"/>
        <v>0.49557081071934861</v>
      </c>
      <c r="V163" s="8">
        <f t="shared" si="105"/>
        <v>0.49557081071934861</v>
      </c>
      <c r="W163" s="9">
        <f t="shared" si="106"/>
        <v>0.98243880657672611</v>
      </c>
      <c r="X163" s="10">
        <f t="shared" si="107"/>
        <v>0</v>
      </c>
      <c r="Y163" s="10">
        <f t="shared" si="108"/>
        <v>-0.98243880657672611</v>
      </c>
      <c r="Z163" s="10">
        <f t="shared" si="109"/>
        <v>-2.6703441356547599</v>
      </c>
      <c r="AA163" s="9" t="str">
        <f t="shared" si="110"/>
        <v/>
      </c>
      <c r="AB163" s="9">
        <f t="shared" si="111"/>
        <v>0.25968330869928369</v>
      </c>
      <c r="AC163" s="9">
        <f t="shared" si="112"/>
        <v>-0.58555596401242571</v>
      </c>
      <c r="AD163" s="7">
        <f t="shared" si="113"/>
        <v>3.4019933554817278E-2</v>
      </c>
      <c r="AE163" s="5">
        <v>30.37109375</v>
      </c>
      <c r="AF163" s="5">
        <v>199.90234375</v>
      </c>
      <c r="AG163" s="9">
        <v>6.1826535666789084E-3</v>
      </c>
    </row>
    <row r="164" spans="2:33" ht="12.75" customHeight="1" x14ac:dyDescent="0.2">
      <c r="B164" s="1" t="s">
        <v>358</v>
      </c>
      <c r="C164" s="2" t="s">
        <v>534</v>
      </c>
      <c r="D164" s="2">
        <v>3.7533796348725446E-3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95"/>
        <v>150</v>
      </c>
      <c r="J164" s="6">
        <v>7.783203125</v>
      </c>
      <c r="K164" s="4">
        <v>29.78515625</v>
      </c>
      <c r="L164" s="12" t="s">
        <v>35</v>
      </c>
      <c r="M164" s="7">
        <f t="shared" si="96"/>
        <v>0.05</v>
      </c>
      <c r="N164" s="7">
        <f t="shared" si="97"/>
        <v>0.05</v>
      </c>
      <c r="O164" s="7">
        <f t="shared" si="98"/>
        <v>11.326057031250002</v>
      </c>
      <c r="P164" s="7">
        <f t="shared" si="99"/>
        <v>0</v>
      </c>
      <c r="Q164" s="7">
        <f t="shared" si="100"/>
        <v>0.05</v>
      </c>
      <c r="R164" s="7">
        <f t="shared" si="101"/>
        <v>4.2625515625000006</v>
      </c>
      <c r="S164" s="7">
        <f t="shared" si="102"/>
        <v>2.4921418820130353E-2</v>
      </c>
      <c r="T164" s="7">
        <f t="shared" si="103"/>
        <v>2.507858117986965E-2</v>
      </c>
      <c r="U164" s="8">
        <f t="shared" si="104"/>
        <v>0.50157162359739293</v>
      </c>
      <c r="V164" s="8">
        <f t="shared" si="105"/>
        <v>0.50157162359739293</v>
      </c>
      <c r="W164" s="9">
        <f t="shared" si="106"/>
        <v>1.0063063167018542</v>
      </c>
      <c r="X164" s="10" t="str">
        <f t="shared" si="107"/>
        <v/>
      </c>
      <c r="Y164" s="10">
        <f t="shared" si="108"/>
        <v>-1.0063063167018542</v>
      </c>
      <c r="Z164" s="10">
        <f t="shared" si="109"/>
        <v>-2.6703441356547599</v>
      </c>
      <c r="AA164" s="9" t="str">
        <f t="shared" si="110"/>
        <v/>
      </c>
      <c r="AB164" s="9">
        <f t="shared" si="111"/>
        <v>0.26919449596478762</v>
      </c>
      <c r="AC164" s="9">
        <f>IF(ISNUMBER(AB164),IF(AB164&lt;=0,0,LOG(AB164)),"")</f>
        <v>-0.56993382407866222</v>
      </c>
      <c r="AD164" s="7">
        <f t="shared" si="113"/>
        <v>3.3573770491803281E-2</v>
      </c>
      <c r="AE164" s="5">
        <v>30.46875</v>
      </c>
      <c r="AF164" s="5">
        <v>199.90234375</v>
      </c>
      <c r="AG164" s="9">
        <v>6.1826535666789084E-3</v>
      </c>
    </row>
    <row r="165" spans="2:33" ht="12.75" customHeight="1" x14ac:dyDescent="0.2">
      <c r="B165" s="1"/>
      <c r="C165" s="2"/>
      <c r="D165" s="2"/>
      <c r="E165" s="3"/>
      <c r="F165" s="3"/>
      <c r="G165" s="4"/>
      <c r="H165" s="4"/>
      <c r="I165" s="5" t="str">
        <f t="shared" si="95"/>
        <v/>
      </c>
      <c r="J165" s="6"/>
      <c r="K165" s="4"/>
      <c r="M165" s="7" t="str">
        <f t="shared" si="96"/>
        <v/>
      </c>
      <c r="N165" s="7" t="str">
        <f t="shared" si="97"/>
        <v/>
      </c>
      <c r="O165" s="7" t="str">
        <f t="shared" si="98"/>
        <v/>
      </c>
      <c r="P165" s="7" t="str">
        <f t="shared" si="99"/>
        <v/>
      </c>
      <c r="Q165" s="7" t="str">
        <f t="shared" si="100"/>
        <v/>
      </c>
      <c r="R165" s="7" t="str">
        <f t="shared" si="101"/>
        <v/>
      </c>
      <c r="S165" s="7" t="str">
        <f t="shared" si="102"/>
        <v/>
      </c>
      <c r="T165" s="7" t="str">
        <f t="shared" si="103"/>
        <v/>
      </c>
      <c r="U165" s="8" t="str">
        <f t="shared" si="104"/>
        <v/>
      </c>
      <c r="V165" s="8" t="str">
        <f t="shared" si="105"/>
        <v/>
      </c>
      <c r="W165" s="9" t="str">
        <f t="shared" si="106"/>
        <v/>
      </c>
      <c r="X165" s="10" t="str">
        <f t="shared" si="107"/>
        <v/>
      </c>
      <c r="Y165" s="10" t="str">
        <f t="shared" si="108"/>
        <v/>
      </c>
      <c r="Z165" s="10" t="str">
        <f t="shared" si="109"/>
        <v/>
      </c>
      <c r="AA165" s="9" t="str">
        <f t="shared" si="110"/>
        <v/>
      </c>
      <c r="AB165" s="9" t="str">
        <f t="shared" si="111"/>
        <v/>
      </c>
      <c r="AC165" s="9" t="str">
        <f t="shared" si="112"/>
        <v/>
      </c>
      <c r="AD165" s="7" t="str">
        <f t="shared" si="113"/>
        <v/>
      </c>
    </row>
    <row r="166" spans="2:33" ht="12.75" customHeight="1" x14ac:dyDescent="0.2">
      <c r="B166" s="1"/>
      <c r="C166" s="2"/>
      <c r="D166" s="2"/>
      <c r="E166" s="3"/>
      <c r="F166" s="3"/>
      <c r="G166" s="4"/>
      <c r="H166" s="4"/>
      <c r="I166" s="5" t="str">
        <f t="shared" si="95"/>
        <v/>
      </c>
      <c r="J166" s="6"/>
      <c r="K166" s="4"/>
      <c r="M166" s="7" t="str">
        <f t="shared" si="96"/>
        <v/>
      </c>
      <c r="N166" s="7" t="str">
        <f t="shared" si="97"/>
        <v/>
      </c>
      <c r="O166" s="7" t="str">
        <f t="shared" si="98"/>
        <v/>
      </c>
      <c r="P166" s="7" t="str">
        <f t="shared" si="99"/>
        <v/>
      </c>
      <c r="Q166" s="7" t="str">
        <f t="shared" si="100"/>
        <v/>
      </c>
      <c r="R166" s="7" t="str">
        <f t="shared" si="101"/>
        <v/>
      </c>
      <c r="S166" s="7" t="str">
        <f t="shared" si="102"/>
        <v/>
      </c>
      <c r="T166" s="7" t="str">
        <f t="shared" si="103"/>
        <v/>
      </c>
      <c r="U166" s="8" t="str">
        <f t="shared" si="104"/>
        <v/>
      </c>
      <c r="V166" s="8" t="str">
        <f t="shared" si="105"/>
        <v/>
      </c>
      <c r="W166" s="9" t="str">
        <f t="shared" si="106"/>
        <v/>
      </c>
      <c r="X166" s="10" t="str">
        <f t="shared" si="107"/>
        <v/>
      </c>
      <c r="Y166" s="10" t="str">
        <f t="shared" si="108"/>
        <v/>
      </c>
      <c r="Z166" s="10" t="str">
        <f t="shared" si="109"/>
        <v/>
      </c>
      <c r="AA166" s="9" t="str">
        <f t="shared" si="110"/>
        <v/>
      </c>
      <c r="AB166" s="9" t="str">
        <f t="shared" si="111"/>
        <v/>
      </c>
      <c r="AC166" s="9" t="str">
        <f t="shared" si="112"/>
        <v/>
      </c>
      <c r="AD166" s="7" t="str">
        <f t="shared" si="113"/>
        <v/>
      </c>
    </row>
    <row r="167" spans="2:33" ht="12.75" customHeight="1" x14ac:dyDescent="0.2">
      <c r="B167" s="1"/>
      <c r="C167" s="2"/>
      <c r="D167" s="2"/>
      <c r="E167" s="3"/>
      <c r="F167" s="3"/>
      <c r="G167" s="4"/>
      <c r="H167" s="4"/>
      <c r="I167" s="5" t="str">
        <f t="shared" si="95"/>
        <v/>
      </c>
      <c r="J167" s="6"/>
      <c r="K167" s="4"/>
      <c r="M167" s="7" t="str">
        <f t="shared" si="96"/>
        <v/>
      </c>
      <c r="N167" s="7" t="str">
        <f t="shared" si="97"/>
        <v/>
      </c>
      <c r="O167" s="7" t="str">
        <f t="shared" si="98"/>
        <v/>
      </c>
      <c r="P167" s="7" t="str">
        <f t="shared" si="99"/>
        <v/>
      </c>
      <c r="Q167" s="7" t="str">
        <f t="shared" si="100"/>
        <v/>
      </c>
      <c r="R167" s="7" t="str">
        <f t="shared" si="101"/>
        <v/>
      </c>
      <c r="S167" s="7" t="str">
        <f t="shared" si="102"/>
        <v/>
      </c>
      <c r="T167" s="7" t="str">
        <f t="shared" si="103"/>
        <v/>
      </c>
      <c r="U167" s="8" t="str">
        <f t="shared" si="104"/>
        <v/>
      </c>
      <c r="V167" s="8" t="str">
        <f t="shared" si="105"/>
        <v/>
      </c>
      <c r="W167" s="9" t="str">
        <f t="shared" si="106"/>
        <v/>
      </c>
      <c r="X167" s="10" t="str">
        <f t="shared" si="107"/>
        <v/>
      </c>
      <c r="Y167" s="10" t="str">
        <f t="shared" si="108"/>
        <v/>
      </c>
      <c r="Z167" s="10" t="str">
        <f t="shared" si="109"/>
        <v/>
      </c>
      <c r="AA167" s="9" t="str">
        <f t="shared" si="110"/>
        <v/>
      </c>
      <c r="AB167" s="9" t="str">
        <f t="shared" si="111"/>
        <v/>
      </c>
      <c r="AC167" s="9" t="str">
        <f t="shared" si="112"/>
        <v/>
      </c>
      <c r="AD167" s="7" t="str">
        <f t="shared" si="113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showRowColHeaders="0" showOutlineSymbols="0" topLeftCell="B125" workbookViewId="0">
      <selection activeCell="J2" sqref="J2:J164"/>
    </sheetView>
  </sheetViews>
  <sheetFormatPr defaultColWidth="9.140625" defaultRowHeight="12.75" customHeight="1" x14ac:dyDescent="0.2"/>
  <cols>
    <col min="1" max="1" width="0" hidden="1" customWidth="1"/>
    <col min="2" max="4" width="10.140625" customWidth="1"/>
    <col min="5" max="6" width="14" customWidth="1"/>
    <col min="7" max="8" width="13.85546875" customWidth="1"/>
    <col min="9" max="9" width="12.7109375" customWidth="1"/>
    <col min="10" max="11" width="13.140625" customWidth="1"/>
    <col min="12" max="12" width="25.85546875" customWidth="1"/>
    <col min="13" max="18" width="16" customWidth="1"/>
    <col min="19" max="20" width="17.85546875" customWidth="1"/>
    <col min="21" max="23" width="13" customWidth="1"/>
    <col min="24" max="26" width="0" hidden="1" customWidth="1"/>
    <col min="27" max="28" width="14.28515625" customWidth="1"/>
    <col min="29" max="32" width="10.140625" customWidth="1"/>
    <col min="33" max="33" width="17.140625" customWidth="1"/>
  </cols>
  <sheetData>
    <row r="1" spans="1:33" ht="64.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3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2.75" customHeight="1" x14ac:dyDescent="0.2">
      <c r="B2" s="1" t="s">
        <v>33</v>
      </c>
      <c r="C2" s="2" t="s">
        <v>535</v>
      </c>
      <c r="D2" s="2">
        <v>3.0671290005557239E-6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4.8828125E-2</v>
      </c>
      <c r="K2" s="4">
        <v>35.05859375</v>
      </c>
      <c r="L2" s="12" t="s">
        <v>35</v>
      </c>
      <c r="M2" s="7">
        <f t="shared" ref="M2:M33" si="1">IF(ISNUMBER(G2),IF(G2+H2=0,0,(G2/(G2+H2))*E2),"")</f>
        <v>0.05</v>
      </c>
      <c r="N2" s="7">
        <f t="shared" ref="N2:N33" si="2">IF(ISNUMBER(H2),IF(G2+H2=0,0,(H2/(G2+H2))*E2),"")</f>
        <v>0.05</v>
      </c>
      <c r="O2" s="7">
        <f t="shared" ref="O2:O33" si="3">IF(ISNUMBER(M2),0.195*(1+0.0184*(K2-21))*M2*1000,"")</f>
        <v>12.272111718749999</v>
      </c>
      <c r="P2" s="7">
        <f t="shared" ref="P2:P33" si="4">IF(ISNUMBER(M2),IF(M2&gt;N2,M2-N2,0),"")</f>
        <v>0</v>
      </c>
      <c r="Q2" s="7">
        <f t="shared" ref="Q2:Q33" si="5">IF(ISNUMBER(M2),IF(M2&gt;N2,N2,M2),"")</f>
        <v>0.05</v>
      </c>
      <c r="R2" s="7">
        <f t="shared" ref="R2:R33" si="6">IF(ISNUMBER(M2),((0.195*(1+(0.0184*(K2-21)))*P2)+(0.07*(1+(0.0248*(K2-21)))*Q2))*1000,"")</f>
        <v>4.7202859375000008</v>
      </c>
      <c r="S2" s="7">
        <f t="shared" ref="S2:S33" si="7">IF(ISNUMBER(M2),IF(O2-R2=0,0,((P2-M2)*(O2-J2)/(O2-R2))+M2),"")</f>
        <v>-3.0929327210503857E-2</v>
      </c>
      <c r="T2" s="7">
        <f t="shared" ref="T2:T33" si="8">IF(ISNUMBER(R2),IF(O2-R2=0,0,Q2*(O2-J2)/(O2-R2)),"")</f>
        <v>8.092932721050386E-2</v>
      </c>
      <c r="U2" s="8">
        <f t="shared" ref="U2:U33" si="9">IF(ISNUMBER(M2),IF(M2=0,0,((M2-S2)/M2)),"")</f>
        <v>1.6185865442100771</v>
      </c>
      <c r="V2" s="8">
        <f t="shared" ref="V2:V33" si="10">IF(ISNUMBER(Q2),IF(Q2=0,0,T2/Q2),"")</f>
        <v>1.6185865442100771</v>
      </c>
      <c r="W2" s="9">
        <f t="shared" ref="W2:W33" si="11">IF(ISNUMBER(U2),IF(U2=1,0,(U2/(1-U2))),"")</f>
        <v>-2.6165886719650207</v>
      </c>
      <c r="X2" s="10">
        <f t="shared" ref="X2:X33" si="12">IF(ROW(A2)=11,AVERAGE($X$2:$X$10),IF(ISNUMBER(I3),IF(I3-I2=0,0,(W3-W2)/(I3-I2)),""))</f>
        <v>0</v>
      </c>
      <c r="Y2" s="10">
        <f t="shared" ref="Y2:Y33" si="13">IF(ROW(A2)=11,IF(ISNUMBER(I$2),AVERAGE($Y$2:$Y$10),""),IF(ISNUMBER(I2),$X$11*I2-W2,""))</f>
        <v>2.6165886719650207</v>
      </c>
      <c r="Z2" s="10">
        <f t="shared" ref="Z2:Z33" si="14">IF(ISNUMBER(I2),$X$11*I2-$Y$11,"")</f>
        <v>-2.6191843213272827</v>
      </c>
      <c r="AA2" s="9">
        <f t="shared" ref="AA2:AA33" si="15">IF(AND(ISNUMBER(Z4),ROW(A2)=2),IF(M2=0,0,X$11/M2),"")</f>
        <v>0</v>
      </c>
      <c r="AB2" s="9">
        <f t="shared" ref="AB2:AB33" si="16">IF(ISNUMBER(G2),IF(S2=0,0,((G2+H2)*(M2-S2))/(60000*0.4*(S2^2))),"")</f>
        <v>0.56399301417208647</v>
      </c>
      <c r="AC2" s="9">
        <f t="shared" ref="AC2:AC33" si="17">IF(ISNUMBER(AB2),IF(AB2&lt;=0,0,LOG(AB2)),"")</f>
        <v>-0.24872627531684183</v>
      </c>
      <c r="AD2" s="7">
        <f t="shared" ref="AD2:AD33" si="18">IF(ISNUMBER(K2),IF(K2=0,0,1/K2),"")</f>
        <v>2.852367688022284E-2</v>
      </c>
      <c r="AE2" s="5">
        <v>34.9609375</v>
      </c>
      <c r="AF2" s="5">
        <v>199.90234375</v>
      </c>
      <c r="AG2" s="9">
        <v>6.1826535666789084E-3</v>
      </c>
    </row>
    <row r="3" spans="1:33" ht="12.75" customHeight="1" x14ac:dyDescent="0.2">
      <c r="B3" s="1" t="s">
        <v>36</v>
      </c>
      <c r="C3" s="2" t="s">
        <v>536</v>
      </c>
      <c r="D3" s="2">
        <v>2.6898145733866841E-5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6.8359375E-2</v>
      </c>
      <c r="K3" s="4">
        <v>34.375</v>
      </c>
      <c r="L3" s="12" t="s">
        <v>35</v>
      </c>
      <c r="M3" s="7">
        <f t="shared" si="1"/>
        <v>0.05</v>
      </c>
      <c r="N3" s="7">
        <f t="shared" si="2"/>
        <v>0.05</v>
      </c>
      <c r="O3" s="7">
        <f t="shared" si="3"/>
        <v>12.149475000000001</v>
      </c>
      <c r="P3" s="7">
        <f t="shared" si="4"/>
        <v>0</v>
      </c>
      <c r="Q3" s="7">
        <f t="shared" si="5"/>
        <v>0.05</v>
      </c>
      <c r="R3" s="7">
        <f t="shared" si="6"/>
        <v>4.6609500000000006</v>
      </c>
      <c r="S3" s="7">
        <f t="shared" si="7"/>
        <v>-3.0664187039503771E-2</v>
      </c>
      <c r="T3" s="7">
        <f t="shared" si="8"/>
        <v>8.0664187039503774E-2</v>
      </c>
      <c r="U3" s="8">
        <f t="shared" si="9"/>
        <v>1.6132837407900753</v>
      </c>
      <c r="V3" s="8">
        <f t="shared" si="10"/>
        <v>1.6132837407900753</v>
      </c>
      <c r="W3" s="9">
        <f t="shared" si="11"/>
        <v>-2.630566625998807</v>
      </c>
      <c r="X3" s="10">
        <f t="shared" si="12"/>
        <v>0</v>
      </c>
      <c r="Y3" s="10">
        <f t="shared" si="13"/>
        <v>2.630566625998807</v>
      </c>
      <c r="Z3" s="10">
        <f t="shared" si="14"/>
        <v>-2.6191843213272827</v>
      </c>
      <c r="AA3" s="9" t="str">
        <f t="shared" si="15"/>
        <v/>
      </c>
      <c r="AB3" s="9">
        <f t="shared" si="16"/>
        <v>0.57190855304265853</v>
      </c>
      <c r="AC3" s="9">
        <f t="shared" si="17"/>
        <v>-0.24267340841668844</v>
      </c>
      <c r="AD3" s="7">
        <f t="shared" si="18"/>
        <v>2.9090909090909091E-2</v>
      </c>
      <c r="AE3" s="5">
        <v>34.9609375</v>
      </c>
      <c r="AF3" s="5">
        <v>199.90234375</v>
      </c>
      <c r="AG3" s="9">
        <v>4.1856724404907633E-3</v>
      </c>
    </row>
    <row r="4" spans="1:33" ht="12.75" customHeight="1" x14ac:dyDescent="0.2">
      <c r="B4" s="1" t="s">
        <v>38</v>
      </c>
      <c r="C4" s="2" t="s">
        <v>537</v>
      </c>
      <c r="D4" s="2">
        <v>5.0729162467177957E-5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4.8828125E-2</v>
      </c>
      <c r="K4" s="4">
        <v>34.9609375</v>
      </c>
      <c r="L4" s="12" t="s">
        <v>35</v>
      </c>
      <c r="M4" s="7">
        <f t="shared" si="1"/>
        <v>0.05</v>
      </c>
      <c r="N4" s="7">
        <f t="shared" si="2"/>
        <v>0.05</v>
      </c>
      <c r="O4" s="7">
        <f t="shared" si="3"/>
        <v>12.254592187500002</v>
      </c>
      <c r="P4" s="7">
        <f t="shared" si="4"/>
        <v>0</v>
      </c>
      <c r="Q4" s="7">
        <f t="shared" si="5"/>
        <v>0.05</v>
      </c>
      <c r="R4" s="7">
        <f t="shared" si="6"/>
        <v>4.7118093750000005</v>
      </c>
      <c r="S4" s="7">
        <f t="shared" si="7"/>
        <v>-3.0910218190774663E-2</v>
      </c>
      <c r="T4" s="7">
        <f t="shared" si="8"/>
        <v>8.0910218190774666E-2</v>
      </c>
      <c r="U4" s="8">
        <f t="shared" si="9"/>
        <v>1.6182043638154933</v>
      </c>
      <c r="V4" s="8">
        <f t="shared" si="10"/>
        <v>1.6182043638154933</v>
      </c>
      <c r="W4" s="9">
        <f t="shared" si="11"/>
        <v>-2.6175880639665881</v>
      </c>
      <c r="X4" s="10">
        <f t="shared" si="12"/>
        <v>0</v>
      </c>
      <c r="Y4" s="10">
        <f t="shared" si="13"/>
        <v>2.6175880639665881</v>
      </c>
      <c r="Z4" s="10">
        <f t="shared" si="14"/>
        <v>-2.6191843213272827</v>
      </c>
      <c r="AA4" s="9" t="str">
        <f t="shared" si="15"/>
        <v/>
      </c>
      <c r="AB4" s="9">
        <f t="shared" si="16"/>
        <v>0.56455722782050166</v>
      </c>
      <c r="AC4" s="9">
        <f t="shared" si="17"/>
        <v>-0.24829202811114595</v>
      </c>
      <c r="AD4" s="7">
        <f t="shared" si="18"/>
        <v>2.8603351955307263E-2</v>
      </c>
      <c r="AE4" s="5">
        <v>34.5703125</v>
      </c>
      <c r="AF4" s="5">
        <v>199.90234375</v>
      </c>
      <c r="AG4" s="9">
        <v>6.1826535666789084E-3</v>
      </c>
    </row>
    <row r="5" spans="1:33" ht="12.75" customHeight="1" x14ac:dyDescent="0.2">
      <c r="B5" s="1" t="s">
        <v>40</v>
      </c>
      <c r="C5" s="2" t="s">
        <v>538</v>
      </c>
      <c r="D5" s="2">
        <v>7.4560179200489074E-5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4.8828125E-2</v>
      </c>
      <c r="K5" s="4">
        <v>34.9609375</v>
      </c>
      <c r="L5" s="12" t="s">
        <v>35</v>
      </c>
      <c r="M5" s="7">
        <f t="shared" si="1"/>
        <v>0.05</v>
      </c>
      <c r="N5" s="7">
        <f t="shared" si="2"/>
        <v>0.05</v>
      </c>
      <c r="O5" s="7">
        <f t="shared" si="3"/>
        <v>12.254592187500002</v>
      </c>
      <c r="P5" s="7">
        <f t="shared" si="4"/>
        <v>0</v>
      </c>
      <c r="Q5" s="7">
        <f t="shared" si="5"/>
        <v>0.05</v>
      </c>
      <c r="R5" s="7">
        <f t="shared" si="6"/>
        <v>4.7118093750000005</v>
      </c>
      <c r="S5" s="7">
        <f t="shared" si="7"/>
        <v>-3.0910218190774663E-2</v>
      </c>
      <c r="T5" s="7">
        <f t="shared" si="8"/>
        <v>8.0910218190774666E-2</v>
      </c>
      <c r="U5" s="8">
        <f t="shared" si="9"/>
        <v>1.6182043638154933</v>
      </c>
      <c r="V5" s="8">
        <f t="shared" si="10"/>
        <v>1.6182043638154933</v>
      </c>
      <c r="W5" s="9">
        <f t="shared" si="11"/>
        <v>-2.6175880639665881</v>
      </c>
      <c r="X5" s="10">
        <f t="shared" si="12"/>
        <v>0</v>
      </c>
      <c r="Y5" s="10">
        <f t="shared" si="13"/>
        <v>2.6175880639665881</v>
      </c>
      <c r="Z5" s="10">
        <f t="shared" si="14"/>
        <v>-2.6191843213272827</v>
      </c>
      <c r="AA5" s="9" t="str">
        <f t="shared" si="15"/>
        <v/>
      </c>
      <c r="AB5" s="9">
        <f t="shared" si="16"/>
        <v>0.56455722782050166</v>
      </c>
      <c r="AC5" s="9">
        <f t="shared" si="17"/>
        <v>-0.24829202811114595</v>
      </c>
      <c r="AD5" s="7">
        <f t="shared" si="18"/>
        <v>2.8603351955307263E-2</v>
      </c>
      <c r="AE5" s="5">
        <v>35.64453125</v>
      </c>
      <c r="AF5" s="5">
        <v>199.90234375</v>
      </c>
      <c r="AG5" s="9">
        <v>6.1826535666789084E-3</v>
      </c>
    </row>
    <row r="6" spans="1:33" ht="12.75" customHeight="1" x14ac:dyDescent="0.2">
      <c r="B6" s="1" t="s">
        <v>42</v>
      </c>
      <c r="C6" s="2" t="s">
        <v>539</v>
      </c>
      <c r="D6" s="2">
        <v>9.8402771982364357E-5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4.8828125E-2</v>
      </c>
      <c r="K6" s="4">
        <v>34.9609375</v>
      </c>
      <c r="L6" s="12" t="s">
        <v>35</v>
      </c>
      <c r="M6" s="7">
        <f t="shared" si="1"/>
        <v>0.05</v>
      </c>
      <c r="N6" s="7">
        <f t="shared" si="2"/>
        <v>0.05</v>
      </c>
      <c r="O6" s="7">
        <f t="shared" si="3"/>
        <v>12.254592187500002</v>
      </c>
      <c r="P6" s="7">
        <f t="shared" si="4"/>
        <v>0</v>
      </c>
      <c r="Q6" s="7">
        <f t="shared" si="5"/>
        <v>0.05</v>
      </c>
      <c r="R6" s="7">
        <f t="shared" si="6"/>
        <v>4.7118093750000005</v>
      </c>
      <c r="S6" s="7">
        <f t="shared" si="7"/>
        <v>-3.0910218190774663E-2</v>
      </c>
      <c r="T6" s="7">
        <f t="shared" si="8"/>
        <v>8.0910218190774666E-2</v>
      </c>
      <c r="U6" s="8">
        <f t="shared" si="9"/>
        <v>1.6182043638154933</v>
      </c>
      <c r="V6" s="8">
        <f t="shared" si="10"/>
        <v>1.6182043638154933</v>
      </c>
      <c r="W6" s="9">
        <f t="shared" si="11"/>
        <v>-2.6175880639665881</v>
      </c>
      <c r="X6" s="10">
        <f t="shared" si="12"/>
        <v>0</v>
      </c>
      <c r="Y6" s="10">
        <f t="shared" si="13"/>
        <v>2.6175880639665881</v>
      </c>
      <c r="Z6" s="10">
        <f t="shared" si="14"/>
        <v>-2.6191843213272827</v>
      </c>
      <c r="AA6" s="9" t="str">
        <f t="shared" si="15"/>
        <v/>
      </c>
      <c r="AB6" s="9">
        <f t="shared" si="16"/>
        <v>0.56455722782050166</v>
      </c>
      <c r="AC6" s="9">
        <f t="shared" si="17"/>
        <v>-0.24829202811114595</v>
      </c>
      <c r="AD6" s="7">
        <f t="shared" si="18"/>
        <v>2.8603351955307263E-2</v>
      </c>
      <c r="AE6" s="5">
        <v>34.9609375</v>
      </c>
      <c r="AF6" s="5">
        <v>199.90234375</v>
      </c>
      <c r="AG6" s="9">
        <v>6.1826535666789084E-3</v>
      </c>
    </row>
    <row r="7" spans="1:33" ht="12.75" customHeight="1" x14ac:dyDescent="0.2">
      <c r="B7" s="1" t="s">
        <v>44</v>
      </c>
      <c r="C7" s="2" t="s">
        <v>540</v>
      </c>
      <c r="D7" s="2">
        <v>1.1627314233919606E-4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4.8828125E-2</v>
      </c>
      <c r="K7" s="4">
        <v>34.9609375</v>
      </c>
      <c r="L7" s="12" t="s">
        <v>35</v>
      </c>
      <c r="M7" s="7">
        <f t="shared" si="1"/>
        <v>0.05</v>
      </c>
      <c r="N7" s="7">
        <f t="shared" si="2"/>
        <v>0.05</v>
      </c>
      <c r="O7" s="7">
        <f t="shared" si="3"/>
        <v>12.254592187500002</v>
      </c>
      <c r="P7" s="7">
        <f t="shared" si="4"/>
        <v>0</v>
      </c>
      <c r="Q7" s="7">
        <f t="shared" si="5"/>
        <v>0.05</v>
      </c>
      <c r="R7" s="7">
        <f t="shared" si="6"/>
        <v>4.7118093750000005</v>
      </c>
      <c r="S7" s="7">
        <f t="shared" si="7"/>
        <v>-3.0910218190774663E-2</v>
      </c>
      <c r="T7" s="7">
        <f t="shared" si="8"/>
        <v>8.0910218190774666E-2</v>
      </c>
      <c r="U7" s="8">
        <f t="shared" si="9"/>
        <v>1.6182043638154933</v>
      </c>
      <c r="V7" s="8">
        <f t="shared" si="10"/>
        <v>1.6182043638154933</v>
      </c>
      <c r="W7" s="9">
        <f t="shared" si="11"/>
        <v>-2.6175880639665881</v>
      </c>
      <c r="X7" s="10">
        <f t="shared" si="12"/>
        <v>0</v>
      </c>
      <c r="Y7" s="10">
        <f t="shared" si="13"/>
        <v>2.6175880639665881</v>
      </c>
      <c r="Z7" s="10">
        <f t="shared" si="14"/>
        <v>-2.6191843213272827</v>
      </c>
      <c r="AA7" s="9" t="str">
        <f t="shared" si="15"/>
        <v/>
      </c>
      <c r="AB7" s="9">
        <f t="shared" si="16"/>
        <v>0.56455722782050166</v>
      </c>
      <c r="AC7" s="9">
        <f t="shared" si="17"/>
        <v>-0.24829202811114595</v>
      </c>
      <c r="AD7" s="7">
        <f t="shared" si="18"/>
        <v>2.8603351955307263E-2</v>
      </c>
      <c r="AE7" s="5">
        <v>34.86328125</v>
      </c>
      <c r="AF7" s="5">
        <v>199.90234375</v>
      </c>
      <c r="AG7" s="9">
        <v>6.1826535666789084E-3</v>
      </c>
    </row>
    <row r="8" spans="1:33" ht="12.75" customHeight="1" x14ac:dyDescent="0.2">
      <c r="B8" s="1" t="s">
        <v>46</v>
      </c>
      <c r="C8" s="2" t="s">
        <v>541</v>
      </c>
      <c r="D8" s="2">
        <v>2.013194389292039E-4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5.859375E-2</v>
      </c>
      <c r="K8" s="4">
        <v>35.05859375</v>
      </c>
      <c r="L8" s="12" t="s">
        <v>35</v>
      </c>
      <c r="M8" s="7">
        <f t="shared" si="1"/>
        <v>0.05</v>
      </c>
      <c r="N8" s="7">
        <f t="shared" si="2"/>
        <v>0.05</v>
      </c>
      <c r="O8" s="7">
        <f t="shared" si="3"/>
        <v>12.272111718749999</v>
      </c>
      <c r="P8" s="7">
        <f t="shared" si="4"/>
        <v>0</v>
      </c>
      <c r="Q8" s="7">
        <f t="shared" si="5"/>
        <v>0.05</v>
      </c>
      <c r="R8" s="7">
        <f t="shared" si="6"/>
        <v>4.7202859375000008</v>
      </c>
      <c r="S8" s="7">
        <f t="shared" si="7"/>
        <v>-3.0864669833050543E-2</v>
      </c>
      <c r="T8" s="7">
        <f t="shared" si="8"/>
        <v>8.0864669833050545E-2</v>
      </c>
      <c r="U8" s="8">
        <f t="shared" si="9"/>
        <v>1.6172933966610108</v>
      </c>
      <c r="V8" s="8">
        <f t="shared" si="10"/>
        <v>1.6172933966610108</v>
      </c>
      <c r="W8" s="9">
        <f t="shared" si="11"/>
        <v>-2.6199752101821918</v>
      </c>
      <c r="X8" s="10">
        <f t="shared" si="12"/>
        <v>0</v>
      </c>
      <c r="Y8" s="10">
        <f t="shared" si="13"/>
        <v>2.6199752101821918</v>
      </c>
      <c r="Z8" s="10">
        <f t="shared" si="14"/>
        <v>-2.6191843213272827</v>
      </c>
      <c r="AA8" s="9" t="str">
        <f t="shared" si="15"/>
        <v/>
      </c>
      <c r="AB8" s="9">
        <f t="shared" si="16"/>
        <v>0.56590598557160354</v>
      </c>
      <c r="AC8" s="9">
        <f t="shared" si="17"/>
        <v>-0.24725571251992734</v>
      </c>
      <c r="AD8" s="7">
        <f t="shared" si="18"/>
        <v>2.852367688022284E-2</v>
      </c>
      <c r="AE8" s="5">
        <v>34.9609375</v>
      </c>
      <c r="AF8" s="5">
        <v>199.90234375</v>
      </c>
      <c r="AG8" s="9">
        <v>6.1826535666789084E-3</v>
      </c>
    </row>
    <row r="9" spans="1:33" ht="12.75" customHeight="1" x14ac:dyDescent="0.2">
      <c r="B9" s="1" t="s">
        <v>48</v>
      </c>
      <c r="C9" s="2" t="s">
        <v>542</v>
      </c>
      <c r="D9" s="2">
        <v>2.0474536722758785E-4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4.8828125E-2</v>
      </c>
      <c r="K9" s="4">
        <v>34.9609375</v>
      </c>
      <c r="L9" s="12" t="s">
        <v>35</v>
      </c>
      <c r="M9" s="7">
        <f t="shared" si="1"/>
        <v>0.05</v>
      </c>
      <c r="N9" s="7">
        <f t="shared" si="2"/>
        <v>0.05</v>
      </c>
      <c r="O9" s="7">
        <f t="shared" si="3"/>
        <v>12.254592187500002</v>
      </c>
      <c r="P9" s="7">
        <f t="shared" si="4"/>
        <v>0</v>
      </c>
      <c r="Q9" s="7">
        <f t="shared" si="5"/>
        <v>0.05</v>
      </c>
      <c r="R9" s="7">
        <f t="shared" si="6"/>
        <v>4.7118093750000005</v>
      </c>
      <c r="S9" s="7">
        <f t="shared" si="7"/>
        <v>-3.0910218190774663E-2</v>
      </c>
      <c r="T9" s="7">
        <f t="shared" si="8"/>
        <v>8.0910218190774666E-2</v>
      </c>
      <c r="U9" s="8">
        <f t="shared" si="9"/>
        <v>1.6182043638154933</v>
      </c>
      <c r="V9" s="8">
        <f t="shared" si="10"/>
        <v>1.6182043638154933</v>
      </c>
      <c r="W9" s="9">
        <f t="shared" si="11"/>
        <v>-2.6175880639665881</v>
      </c>
      <c r="X9" s="10">
        <f t="shared" si="12"/>
        <v>0</v>
      </c>
      <c r="Y9" s="10">
        <f t="shared" si="13"/>
        <v>2.6175880639665881</v>
      </c>
      <c r="Z9" s="10">
        <f t="shared" si="14"/>
        <v>-2.6191843213272827</v>
      </c>
      <c r="AA9" s="9" t="str">
        <f t="shared" si="15"/>
        <v/>
      </c>
      <c r="AB9" s="9">
        <f t="shared" si="16"/>
        <v>0.56455722782050166</v>
      </c>
      <c r="AC9" s="9">
        <f t="shared" si="17"/>
        <v>-0.24829202811114595</v>
      </c>
      <c r="AD9" s="7">
        <f t="shared" si="18"/>
        <v>2.8603351955307263E-2</v>
      </c>
      <c r="AE9" s="5">
        <v>34.9609375</v>
      </c>
      <c r="AF9" s="5">
        <v>199.90234375</v>
      </c>
      <c r="AG9" s="9">
        <v>6.1826535666789084E-3</v>
      </c>
    </row>
    <row r="10" spans="1:33" ht="12.75" customHeight="1" x14ac:dyDescent="0.2">
      <c r="B10" s="1" t="s">
        <v>50</v>
      </c>
      <c r="C10" s="2" t="s">
        <v>542</v>
      </c>
      <c r="D10" s="2">
        <v>2.1070601360406727E-4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4.8828125E-2</v>
      </c>
      <c r="K10" s="4">
        <v>34.9609375</v>
      </c>
      <c r="L10" s="12" t="s">
        <v>35</v>
      </c>
      <c r="M10" s="7">
        <f t="shared" si="1"/>
        <v>0.05</v>
      </c>
      <c r="N10" s="7">
        <f t="shared" si="2"/>
        <v>0.05</v>
      </c>
      <c r="O10" s="7">
        <f t="shared" si="3"/>
        <v>12.254592187500002</v>
      </c>
      <c r="P10" s="7">
        <f t="shared" si="4"/>
        <v>0</v>
      </c>
      <c r="Q10" s="7">
        <f t="shared" si="5"/>
        <v>0.05</v>
      </c>
      <c r="R10" s="7">
        <f t="shared" si="6"/>
        <v>4.7118093750000005</v>
      </c>
      <c r="S10" s="7">
        <f t="shared" si="7"/>
        <v>-3.0910218190774663E-2</v>
      </c>
      <c r="T10" s="7">
        <f t="shared" si="8"/>
        <v>8.0910218190774666E-2</v>
      </c>
      <c r="U10" s="8">
        <f t="shared" si="9"/>
        <v>1.6182043638154933</v>
      </c>
      <c r="V10" s="8">
        <f t="shared" si="10"/>
        <v>1.6182043638154933</v>
      </c>
      <c r="W10" s="9">
        <f t="shared" si="11"/>
        <v>-2.6175880639665881</v>
      </c>
      <c r="X10" s="10">
        <f t="shared" si="12"/>
        <v>0</v>
      </c>
      <c r="Y10" s="10">
        <f t="shared" si="13"/>
        <v>2.6175880639665881</v>
      </c>
      <c r="Z10" s="10">
        <f t="shared" si="14"/>
        <v>-2.6191843213272827</v>
      </c>
      <c r="AA10" s="9" t="str">
        <f t="shared" si="15"/>
        <v/>
      </c>
      <c r="AB10" s="9">
        <f t="shared" si="16"/>
        <v>0.56455722782050166</v>
      </c>
      <c r="AC10" s="9">
        <f t="shared" si="17"/>
        <v>-0.24829202811114595</v>
      </c>
      <c r="AD10" s="7">
        <f t="shared" si="18"/>
        <v>2.8603351955307263E-2</v>
      </c>
      <c r="AE10" s="5">
        <v>34.9609375</v>
      </c>
      <c r="AF10" s="5">
        <v>199.90234375</v>
      </c>
      <c r="AG10" s="9">
        <v>6.1826535666789084E-3</v>
      </c>
    </row>
    <row r="11" spans="1:33" ht="12.75" customHeight="1" x14ac:dyDescent="0.2">
      <c r="B11" s="1" t="s">
        <v>52</v>
      </c>
      <c r="C11" s="2" t="s">
        <v>543</v>
      </c>
      <c r="D11" s="2">
        <v>2.164814795833081E-4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4.8828125E-2</v>
      </c>
      <c r="K11" s="4">
        <v>35.05859375</v>
      </c>
      <c r="L11" s="12" t="s">
        <v>35</v>
      </c>
      <c r="M11" s="7">
        <f t="shared" si="1"/>
        <v>0.05</v>
      </c>
      <c r="N11" s="7">
        <f t="shared" si="2"/>
        <v>0.05</v>
      </c>
      <c r="O11" s="7">
        <f t="shared" si="3"/>
        <v>12.272111718749999</v>
      </c>
      <c r="P11" s="7">
        <f t="shared" si="4"/>
        <v>0</v>
      </c>
      <c r="Q11" s="7">
        <f t="shared" si="5"/>
        <v>0.05</v>
      </c>
      <c r="R11" s="7">
        <f t="shared" si="6"/>
        <v>4.7202859375000008</v>
      </c>
      <c r="S11" s="7">
        <f t="shared" si="7"/>
        <v>-3.0929327210503857E-2</v>
      </c>
      <c r="T11" s="7">
        <f t="shared" si="8"/>
        <v>8.092932721050386E-2</v>
      </c>
      <c r="U11" s="8">
        <f t="shared" si="9"/>
        <v>1.6185865442100771</v>
      </c>
      <c r="V11" s="8">
        <f t="shared" si="10"/>
        <v>1.6185865442100771</v>
      </c>
      <c r="W11" s="9">
        <f t="shared" si="11"/>
        <v>-2.6165886719650207</v>
      </c>
      <c r="X11" s="10">
        <f t="shared" si="12"/>
        <v>0</v>
      </c>
      <c r="Y11" s="10">
        <f t="shared" si="13"/>
        <v>2.6191843213272827</v>
      </c>
      <c r="Z11" s="10">
        <f t="shared" si="14"/>
        <v>-2.6191843213272827</v>
      </c>
      <c r="AA11" s="9" t="str">
        <f t="shared" si="15"/>
        <v/>
      </c>
      <c r="AB11" s="9">
        <f t="shared" si="16"/>
        <v>0.56399301417208647</v>
      </c>
      <c r="AC11" s="9">
        <f t="shared" si="17"/>
        <v>-0.24872627531684183</v>
      </c>
      <c r="AD11" s="7">
        <f t="shared" si="18"/>
        <v>2.852367688022284E-2</v>
      </c>
      <c r="AE11" s="5">
        <v>34.9609375</v>
      </c>
      <c r="AF11" s="5">
        <v>199.90234375</v>
      </c>
      <c r="AG11" s="9">
        <v>4.1856724404907633E-3</v>
      </c>
    </row>
    <row r="12" spans="1:33" ht="12.75" customHeight="1" x14ac:dyDescent="0.2">
      <c r="B12" s="1" t="s">
        <v>54</v>
      </c>
      <c r="C12" s="2" t="s">
        <v>544</v>
      </c>
      <c r="D12" s="2">
        <v>2.3417823831550777E-4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4.8828125E-2</v>
      </c>
      <c r="K12" s="4">
        <v>34.9609375</v>
      </c>
      <c r="L12" s="12" t="s">
        <v>35</v>
      </c>
      <c r="M12" s="7">
        <f t="shared" si="1"/>
        <v>0.05</v>
      </c>
      <c r="N12" s="7">
        <f t="shared" si="2"/>
        <v>0.05</v>
      </c>
      <c r="O12" s="7">
        <f t="shared" si="3"/>
        <v>12.254592187500002</v>
      </c>
      <c r="P12" s="7">
        <f t="shared" si="4"/>
        <v>0</v>
      </c>
      <c r="Q12" s="7">
        <f t="shared" si="5"/>
        <v>0.05</v>
      </c>
      <c r="R12" s="7">
        <f t="shared" si="6"/>
        <v>4.7118093750000005</v>
      </c>
      <c r="S12" s="7">
        <f t="shared" si="7"/>
        <v>-3.0910218190774663E-2</v>
      </c>
      <c r="T12" s="7">
        <f t="shared" si="8"/>
        <v>8.0910218190774666E-2</v>
      </c>
      <c r="U12" s="8">
        <f t="shared" si="9"/>
        <v>1.6182043638154933</v>
      </c>
      <c r="V12" s="8">
        <f t="shared" si="10"/>
        <v>1.6182043638154933</v>
      </c>
      <c r="W12" s="9">
        <f t="shared" si="11"/>
        <v>-2.6175880639665881</v>
      </c>
      <c r="X12" s="10">
        <f t="shared" si="12"/>
        <v>0</v>
      </c>
      <c r="Y12" s="10">
        <f t="shared" si="13"/>
        <v>2.6175880639665881</v>
      </c>
      <c r="Z12" s="10">
        <f t="shared" si="14"/>
        <v>-2.6191843213272827</v>
      </c>
      <c r="AA12" s="9" t="str">
        <f t="shared" si="15"/>
        <v/>
      </c>
      <c r="AB12" s="9">
        <f t="shared" si="16"/>
        <v>0.56455722782050166</v>
      </c>
      <c r="AC12" s="9">
        <f t="shared" si="17"/>
        <v>-0.24829202811114595</v>
      </c>
      <c r="AD12" s="7">
        <f t="shared" si="18"/>
        <v>2.8603351955307263E-2</v>
      </c>
      <c r="AE12" s="5">
        <v>34.9609375</v>
      </c>
      <c r="AF12" s="5">
        <v>199.90234375</v>
      </c>
      <c r="AG12" s="9">
        <v>6.1826535666789084E-3</v>
      </c>
    </row>
    <row r="13" spans="1:33" ht="12.75" customHeight="1" x14ac:dyDescent="0.2">
      <c r="B13" s="1" t="s">
        <v>56</v>
      </c>
      <c r="C13" s="2" t="s">
        <v>545</v>
      </c>
      <c r="D13" s="2">
        <v>2.5765046302694827E-4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3.90625E-2</v>
      </c>
      <c r="K13" s="4">
        <v>35.15625</v>
      </c>
      <c r="L13" s="12" t="s">
        <v>35</v>
      </c>
      <c r="M13" s="7">
        <f t="shared" si="1"/>
        <v>0.05</v>
      </c>
      <c r="N13" s="7">
        <f t="shared" si="2"/>
        <v>0.05</v>
      </c>
      <c r="O13" s="7">
        <f t="shared" si="3"/>
        <v>12.289631250000003</v>
      </c>
      <c r="P13" s="7">
        <f t="shared" si="4"/>
        <v>0</v>
      </c>
      <c r="Q13" s="7">
        <f t="shared" si="5"/>
        <v>0.05</v>
      </c>
      <c r="R13" s="7">
        <f t="shared" si="6"/>
        <v>4.7287625000000011</v>
      </c>
      <c r="S13" s="7">
        <f t="shared" si="7"/>
        <v>-3.1012970566378376E-2</v>
      </c>
      <c r="T13" s="7">
        <f t="shared" si="8"/>
        <v>8.1012970566378378E-2</v>
      </c>
      <c r="U13" s="8">
        <f t="shared" si="9"/>
        <v>1.6202594113275675</v>
      </c>
      <c r="V13" s="8">
        <f t="shared" si="10"/>
        <v>1.6202594113275675</v>
      </c>
      <c r="W13" s="9">
        <f t="shared" si="11"/>
        <v>-2.6122286606819198</v>
      </c>
      <c r="X13" s="10">
        <f t="shared" si="12"/>
        <v>0</v>
      </c>
      <c r="Y13" s="10">
        <f t="shared" si="13"/>
        <v>2.6122286606819198</v>
      </c>
      <c r="Z13" s="10">
        <f t="shared" si="14"/>
        <v>-2.6191843213272827</v>
      </c>
      <c r="AA13" s="9" t="str">
        <f t="shared" si="15"/>
        <v/>
      </c>
      <c r="AB13" s="9">
        <f t="shared" si="16"/>
        <v>0.56153465533415137</v>
      </c>
      <c r="AC13" s="9">
        <f t="shared" si="17"/>
        <v>-0.25062343591908015</v>
      </c>
      <c r="AD13" s="7">
        <f t="shared" si="18"/>
        <v>2.8444444444444446E-2</v>
      </c>
      <c r="AE13" s="5">
        <v>34.9609375</v>
      </c>
      <c r="AF13" s="5">
        <v>199.90234375</v>
      </c>
      <c r="AG13" s="9">
        <v>6.1826535666789084E-3</v>
      </c>
    </row>
    <row r="14" spans="1:33" ht="12.75" customHeight="1" x14ac:dyDescent="0.2">
      <c r="B14" s="1" t="s">
        <v>58</v>
      </c>
      <c r="C14" s="2" t="s">
        <v>546</v>
      </c>
      <c r="D14" s="2">
        <v>2.8112268046243116E-4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3.90625E-2</v>
      </c>
      <c r="K14" s="4">
        <v>34.9609375</v>
      </c>
      <c r="L14" s="12" t="s">
        <v>35</v>
      </c>
      <c r="M14" s="7">
        <f t="shared" si="1"/>
        <v>0.05</v>
      </c>
      <c r="N14" s="7">
        <f t="shared" si="2"/>
        <v>0.05</v>
      </c>
      <c r="O14" s="7">
        <f t="shared" si="3"/>
        <v>12.254592187500002</v>
      </c>
      <c r="P14" s="7">
        <f t="shared" si="4"/>
        <v>0</v>
      </c>
      <c r="Q14" s="7">
        <f t="shared" si="5"/>
        <v>0.05</v>
      </c>
      <c r="R14" s="7">
        <f t="shared" si="6"/>
        <v>4.7118093750000005</v>
      </c>
      <c r="S14" s="7">
        <f t="shared" si="7"/>
        <v>-3.0974953085327217E-2</v>
      </c>
      <c r="T14" s="7">
        <f t="shared" si="8"/>
        <v>8.097495308532722E-2</v>
      </c>
      <c r="U14" s="8">
        <f t="shared" si="9"/>
        <v>1.6194990617065443</v>
      </c>
      <c r="V14" s="8">
        <f t="shared" si="10"/>
        <v>1.6194990617065443</v>
      </c>
      <c r="W14" s="9">
        <f t="shared" si="11"/>
        <v>-2.6142074489108724</v>
      </c>
      <c r="X14" s="10">
        <f t="shared" si="12"/>
        <v>0</v>
      </c>
      <c r="Y14" s="10">
        <f t="shared" si="13"/>
        <v>2.6142074489108724</v>
      </c>
      <c r="Z14" s="10">
        <f t="shared" si="14"/>
        <v>-2.6191843213272827</v>
      </c>
      <c r="AA14" s="9" t="str">
        <f t="shared" si="15"/>
        <v/>
      </c>
      <c r="AB14" s="9">
        <f t="shared" si="16"/>
        <v>0.56264975160402919</v>
      </c>
      <c r="AC14" s="9">
        <f t="shared" si="17"/>
        <v>-0.24976186852384261</v>
      </c>
      <c r="AD14" s="7">
        <f t="shared" si="18"/>
        <v>2.8603351955307263E-2</v>
      </c>
      <c r="AE14" s="5">
        <v>34.9609375</v>
      </c>
      <c r="AF14" s="5">
        <v>199.90234375</v>
      </c>
      <c r="AG14" s="9">
        <v>6.1826535666789084E-3</v>
      </c>
    </row>
    <row r="15" spans="1:33" ht="12.75" customHeight="1" x14ac:dyDescent="0.2">
      <c r="B15" s="1" t="s">
        <v>60</v>
      </c>
      <c r="C15" s="2" t="s">
        <v>547</v>
      </c>
      <c r="D15" s="2">
        <v>3.0459490517387167E-4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3.90625E-2</v>
      </c>
      <c r="K15" s="4">
        <v>34.9609375</v>
      </c>
      <c r="L15" s="12" t="s">
        <v>35</v>
      </c>
      <c r="M15" s="7">
        <f t="shared" si="1"/>
        <v>0.05</v>
      </c>
      <c r="N15" s="7">
        <f t="shared" si="2"/>
        <v>0.05</v>
      </c>
      <c r="O15" s="7">
        <f t="shared" si="3"/>
        <v>12.254592187500002</v>
      </c>
      <c r="P15" s="7">
        <f t="shared" si="4"/>
        <v>0</v>
      </c>
      <c r="Q15" s="7">
        <f t="shared" si="5"/>
        <v>0.05</v>
      </c>
      <c r="R15" s="7">
        <f t="shared" si="6"/>
        <v>4.7118093750000005</v>
      </c>
      <c r="S15" s="7">
        <f t="shared" si="7"/>
        <v>-3.0974953085327217E-2</v>
      </c>
      <c r="T15" s="7">
        <f t="shared" si="8"/>
        <v>8.097495308532722E-2</v>
      </c>
      <c r="U15" s="8">
        <f t="shared" si="9"/>
        <v>1.6194990617065443</v>
      </c>
      <c r="V15" s="8">
        <f t="shared" si="10"/>
        <v>1.6194990617065443</v>
      </c>
      <c r="W15" s="9">
        <f t="shared" si="11"/>
        <v>-2.6142074489108724</v>
      </c>
      <c r="X15" s="10">
        <f t="shared" si="12"/>
        <v>0</v>
      </c>
      <c r="Y15" s="10">
        <f t="shared" si="13"/>
        <v>2.6142074489108724</v>
      </c>
      <c r="Z15" s="10">
        <f t="shared" si="14"/>
        <v>-2.6191843213272827</v>
      </c>
      <c r="AA15" s="9" t="str">
        <f t="shared" si="15"/>
        <v/>
      </c>
      <c r="AB15" s="9">
        <f t="shared" si="16"/>
        <v>0.56264975160402919</v>
      </c>
      <c r="AC15" s="9">
        <f t="shared" si="17"/>
        <v>-0.24976186852384261</v>
      </c>
      <c r="AD15" s="7">
        <f t="shared" si="18"/>
        <v>2.8603351955307263E-2</v>
      </c>
      <c r="AE15" s="5">
        <v>34.9609375</v>
      </c>
      <c r="AF15" s="5">
        <v>199.90234375</v>
      </c>
      <c r="AG15" s="9">
        <v>6.1826535666789084E-3</v>
      </c>
    </row>
    <row r="16" spans="1:33" ht="12.75" customHeight="1" x14ac:dyDescent="0.2">
      <c r="B16" s="1" t="s">
        <v>62</v>
      </c>
      <c r="C16" s="2" t="s">
        <v>548</v>
      </c>
      <c r="D16" s="2">
        <v>3.2806712988531217E-4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3.90625E-2</v>
      </c>
      <c r="K16" s="4">
        <v>34.9609375</v>
      </c>
      <c r="L16" s="12" t="s">
        <v>35</v>
      </c>
      <c r="M16" s="7">
        <f t="shared" si="1"/>
        <v>0.05</v>
      </c>
      <c r="N16" s="7">
        <f t="shared" si="2"/>
        <v>0.05</v>
      </c>
      <c r="O16" s="7">
        <f t="shared" si="3"/>
        <v>12.254592187500002</v>
      </c>
      <c r="P16" s="7">
        <f t="shared" si="4"/>
        <v>0</v>
      </c>
      <c r="Q16" s="7">
        <f t="shared" si="5"/>
        <v>0.05</v>
      </c>
      <c r="R16" s="7">
        <f t="shared" si="6"/>
        <v>4.7118093750000005</v>
      </c>
      <c r="S16" s="7">
        <f t="shared" si="7"/>
        <v>-3.0974953085327217E-2</v>
      </c>
      <c r="T16" s="7">
        <f t="shared" si="8"/>
        <v>8.097495308532722E-2</v>
      </c>
      <c r="U16" s="8">
        <f t="shared" si="9"/>
        <v>1.6194990617065443</v>
      </c>
      <c r="V16" s="8">
        <f t="shared" si="10"/>
        <v>1.6194990617065443</v>
      </c>
      <c r="W16" s="9">
        <f t="shared" si="11"/>
        <v>-2.6142074489108724</v>
      </c>
      <c r="X16" s="10">
        <f t="shared" si="12"/>
        <v>0</v>
      </c>
      <c r="Y16" s="10">
        <f t="shared" si="13"/>
        <v>2.6142074489108724</v>
      </c>
      <c r="Z16" s="10">
        <f t="shared" si="14"/>
        <v>-2.6191843213272827</v>
      </c>
      <c r="AA16" s="9" t="str">
        <f t="shared" si="15"/>
        <v/>
      </c>
      <c r="AB16" s="9">
        <f t="shared" si="16"/>
        <v>0.56264975160402919</v>
      </c>
      <c r="AC16" s="9">
        <f t="shared" si="17"/>
        <v>-0.24976186852384261</v>
      </c>
      <c r="AD16" s="7">
        <f t="shared" si="18"/>
        <v>2.8603351955307263E-2</v>
      </c>
      <c r="AE16" s="5">
        <v>34.9609375</v>
      </c>
      <c r="AF16" s="5">
        <v>199.90234375</v>
      </c>
      <c r="AG16" s="9">
        <v>6.1826535666789084E-3</v>
      </c>
    </row>
    <row r="17" spans="2:33" ht="12.75" customHeight="1" x14ac:dyDescent="0.2">
      <c r="B17" s="1" t="s">
        <v>64</v>
      </c>
      <c r="C17" s="2" t="s">
        <v>549</v>
      </c>
      <c r="D17" s="2">
        <v>3.5153934732079506E-4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3.90625E-2</v>
      </c>
      <c r="K17" s="4">
        <v>34.86328125</v>
      </c>
      <c r="L17" s="12" t="s">
        <v>35</v>
      </c>
      <c r="M17" s="7">
        <f t="shared" si="1"/>
        <v>0.05</v>
      </c>
      <c r="N17" s="7">
        <f t="shared" si="2"/>
        <v>0.05</v>
      </c>
      <c r="O17" s="7">
        <f t="shared" si="3"/>
        <v>12.23707265625</v>
      </c>
      <c r="P17" s="7">
        <f t="shared" si="4"/>
        <v>0</v>
      </c>
      <c r="Q17" s="7">
        <f t="shared" si="5"/>
        <v>0.05</v>
      </c>
      <c r="R17" s="7">
        <f t="shared" si="6"/>
        <v>4.7033328125000002</v>
      </c>
      <c r="S17" s="7">
        <f t="shared" si="7"/>
        <v>-3.0955875894556451E-2</v>
      </c>
      <c r="T17" s="7">
        <f t="shared" si="8"/>
        <v>8.0955875894556453E-2</v>
      </c>
      <c r="U17" s="8">
        <f t="shared" si="9"/>
        <v>1.619117517891129</v>
      </c>
      <c r="V17" s="8">
        <f t="shared" si="10"/>
        <v>1.619117517891129</v>
      </c>
      <c r="W17" s="9">
        <f t="shared" si="11"/>
        <v>-2.6152022372202506</v>
      </c>
      <c r="X17" s="10">
        <f t="shared" si="12"/>
        <v>0</v>
      </c>
      <c r="Y17" s="10">
        <f t="shared" si="13"/>
        <v>2.6152022372202506</v>
      </c>
      <c r="Z17" s="10">
        <f t="shared" si="14"/>
        <v>-2.6191843213272827</v>
      </c>
      <c r="AA17" s="9" t="str">
        <f t="shared" si="15"/>
        <v/>
      </c>
      <c r="AB17" s="9">
        <f t="shared" si="16"/>
        <v>0.563210733912207</v>
      </c>
      <c r="AC17" s="9">
        <f t="shared" si="17"/>
        <v>-0.24932907681619579</v>
      </c>
      <c r="AD17" s="7">
        <f t="shared" si="18"/>
        <v>2.8683473389355743E-2</v>
      </c>
      <c r="AE17" s="5">
        <v>35.25390625</v>
      </c>
      <c r="AF17" s="5">
        <v>199.90234375</v>
      </c>
      <c r="AG17" s="9">
        <v>6.1826535666789084E-3</v>
      </c>
    </row>
    <row r="18" spans="2:33" ht="12.75" customHeight="1" x14ac:dyDescent="0.2">
      <c r="B18" s="1" t="s">
        <v>66</v>
      </c>
      <c r="C18" s="2" t="s">
        <v>550</v>
      </c>
      <c r="D18" s="2">
        <v>3.7518518365686759E-4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3.90625E-2</v>
      </c>
      <c r="K18" s="4">
        <v>34.9609375</v>
      </c>
      <c r="L18" s="12" t="s">
        <v>35</v>
      </c>
      <c r="M18" s="7">
        <f t="shared" si="1"/>
        <v>0.05</v>
      </c>
      <c r="N18" s="7">
        <f t="shared" si="2"/>
        <v>0.05</v>
      </c>
      <c r="O18" s="7">
        <f t="shared" si="3"/>
        <v>12.254592187500002</v>
      </c>
      <c r="P18" s="7">
        <f t="shared" si="4"/>
        <v>0</v>
      </c>
      <c r="Q18" s="7">
        <f t="shared" si="5"/>
        <v>0.05</v>
      </c>
      <c r="R18" s="7">
        <f t="shared" si="6"/>
        <v>4.7118093750000005</v>
      </c>
      <c r="S18" s="7">
        <f t="shared" si="7"/>
        <v>-3.0974953085327217E-2</v>
      </c>
      <c r="T18" s="7">
        <f t="shared" si="8"/>
        <v>8.097495308532722E-2</v>
      </c>
      <c r="U18" s="8">
        <f t="shared" si="9"/>
        <v>1.6194990617065443</v>
      </c>
      <c r="V18" s="8">
        <f t="shared" si="10"/>
        <v>1.6194990617065443</v>
      </c>
      <c r="W18" s="9">
        <f t="shared" si="11"/>
        <v>-2.6142074489108724</v>
      </c>
      <c r="X18" s="10">
        <f t="shared" si="12"/>
        <v>0</v>
      </c>
      <c r="Y18" s="10">
        <f t="shared" si="13"/>
        <v>2.6142074489108724</v>
      </c>
      <c r="Z18" s="10">
        <f t="shared" si="14"/>
        <v>-2.6191843213272827</v>
      </c>
      <c r="AA18" s="9" t="str">
        <f t="shared" si="15"/>
        <v/>
      </c>
      <c r="AB18" s="9">
        <f t="shared" si="16"/>
        <v>0.56264975160402919</v>
      </c>
      <c r="AC18" s="9">
        <f t="shared" si="17"/>
        <v>-0.24976186852384261</v>
      </c>
      <c r="AD18" s="7">
        <f t="shared" si="18"/>
        <v>2.8603351955307263E-2</v>
      </c>
      <c r="AE18" s="5">
        <v>34.9609375</v>
      </c>
      <c r="AF18" s="5">
        <v>199.90234375</v>
      </c>
      <c r="AG18" s="9">
        <v>6.1826535666789084E-3</v>
      </c>
    </row>
    <row r="19" spans="2:33" ht="12.75" customHeight="1" x14ac:dyDescent="0.2">
      <c r="B19" s="1" t="s">
        <v>68</v>
      </c>
      <c r="C19" s="2" t="s">
        <v>551</v>
      </c>
      <c r="D19" s="2">
        <v>3.9902777643874288E-4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3.90625E-2</v>
      </c>
      <c r="K19" s="4">
        <v>34.9609375</v>
      </c>
      <c r="L19" s="12" t="s">
        <v>35</v>
      </c>
      <c r="M19" s="7">
        <f t="shared" si="1"/>
        <v>0.05</v>
      </c>
      <c r="N19" s="7">
        <f t="shared" si="2"/>
        <v>0.05</v>
      </c>
      <c r="O19" s="7">
        <f t="shared" si="3"/>
        <v>12.254592187500002</v>
      </c>
      <c r="P19" s="7">
        <f t="shared" si="4"/>
        <v>0</v>
      </c>
      <c r="Q19" s="7">
        <f t="shared" si="5"/>
        <v>0.05</v>
      </c>
      <c r="R19" s="7">
        <f t="shared" si="6"/>
        <v>4.7118093750000005</v>
      </c>
      <c r="S19" s="7">
        <f t="shared" si="7"/>
        <v>-3.0974953085327217E-2</v>
      </c>
      <c r="T19" s="7">
        <f t="shared" si="8"/>
        <v>8.097495308532722E-2</v>
      </c>
      <c r="U19" s="8">
        <f t="shared" si="9"/>
        <v>1.6194990617065443</v>
      </c>
      <c r="V19" s="8">
        <f t="shared" si="10"/>
        <v>1.6194990617065443</v>
      </c>
      <c r="W19" s="9">
        <f t="shared" si="11"/>
        <v>-2.6142074489108724</v>
      </c>
      <c r="X19" s="10">
        <f t="shared" si="12"/>
        <v>0</v>
      </c>
      <c r="Y19" s="10">
        <f t="shared" si="13"/>
        <v>2.6142074489108724</v>
      </c>
      <c r="Z19" s="10">
        <f t="shared" si="14"/>
        <v>-2.6191843213272827</v>
      </c>
      <c r="AA19" s="9" t="str">
        <f t="shared" si="15"/>
        <v/>
      </c>
      <c r="AB19" s="9">
        <f t="shared" si="16"/>
        <v>0.56264975160402919</v>
      </c>
      <c r="AC19" s="9">
        <f t="shared" si="17"/>
        <v>-0.24976186852384261</v>
      </c>
      <c r="AD19" s="7">
        <f t="shared" si="18"/>
        <v>2.8603351955307263E-2</v>
      </c>
      <c r="AE19" s="5">
        <v>34.9609375</v>
      </c>
      <c r="AF19" s="5">
        <v>199.90234375</v>
      </c>
      <c r="AG19" s="9">
        <v>6.1826535666789084E-3</v>
      </c>
    </row>
    <row r="20" spans="2:33" ht="12.75" customHeight="1" x14ac:dyDescent="0.2">
      <c r="B20" s="1" t="s">
        <v>70</v>
      </c>
      <c r="C20" s="2" t="s">
        <v>552</v>
      </c>
      <c r="D20" s="2">
        <v>4.1689814679557458E-4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4.8828125E-2</v>
      </c>
      <c r="K20" s="4">
        <v>34.9609375</v>
      </c>
      <c r="L20" s="12" t="s">
        <v>35</v>
      </c>
      <c r="M20" s="7">
        <f t="shared" si="1"/>
        <v>0.05</v>
      </c>
      <c r="N20" s="7">
        <f t="shared" si="2"/>
        <v>0.05</v>
      </c>
      <c r="O20" s="7">
        <f t="shared" si="3"/>
        <v>12.254592187500002</v>
      </c>
      <c r="P20" s="7">
        <f t="shared" si="4"/>
        <v>0</v>
      </c>
      <c r="Q20" s="7">
        <f t="shared" si="5"/>
        <v>0.05</v>
      </c>
      <c r="R20" s="7">
        <f t="shared" si="6"/>
        <v>4.7118093750000005</v>
      </c>
      <c r="S20" s="7">
        <f t="shared" si="7"/>
        <v>-3.0910218190774663E-2</v>
      </c>
      <c r="T20" s="7">
        <f t="shared" si="8"/>
        <v>8.0910218190774666E-2</v>
      </c>
      <c r="U20" s="8">
        <f t="shared" si="9"/>
        <v>1.6182043638154933</v>
      </c>
      <c r="V20" s="8">
        <f t="shared" si="10"/>
        <v>1.6182043638154933</v>
      </c>
      <c r="W20" s="9">
        <f t="shared" si="11"/>
        <v>-2.6175880639665881</v>
      </c>
      <c r="X20" s="10">
        <f t="shared" si="12"/>
        <v>0</v>
      </c>
      <c r="Y20" s="10">
        <f t="shared" si="13"/>
        <v>2.6175880639665881</v>
      </c>
      <c r="Z20" s="10">
        <f t="shared" si="14"/>
        <v>-2.6191843213272827</v>
      </c>
      <c r="AA20" s="9" t="str">
        <f t="shared" si="15"/>
        <v/>
      </c>
      <c r="AB20" s="9">
        <f t="shared" si="16"/>
        <v>0.56455722782050166</v>
      </c>
      <c r="AC20" s="9">
        <f t="shared" si="17"/>
        <v>-0.24829202811114595</v>
      </c>
      <c r="AD20" s="7">
        <f t="shared" si="18"/>
        <v>2.8603351955307263E-2</v>
      </c>
      <c r="AE20" s="5">
        <v>34.66796875</v>
      </c>
      <c r="AF20" s="5">
        <v>199.90234375</v>
      </c>
      <c r="AG20" s="9">
        <v>6.1826535666789084E-3</v>
      </c>
    </row>
    <row r="21" spans="2:33" ht="12.75" customHeight="1" x14ac:dyDescent="0.2">
      <c r="B21" s="1" t="s">
        <v>72</v>
      </c>
      <c r="C21" s="2" t="s">
        <v>553</v>
      </c>
      <c r="D21" s="2">
        <v>4.4072916352888569E-4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3.90625E-2</v>
      </c>
      <c r="K21" s="4">
        <v>34.9609375</v>
      </c>
      <c r="L21" s="12" t="s">
        <v>35</v>
      </c>
      <c r="M21" s="7">
        <f t="shared" si="1"/>
        <v>0.05</v>
      </c>
      <c r="N21" s="7">
        <f t="shared" si="2"/>
        <v>0.05</v>
      </c>
      <c r="O21" s="7">
        <f t="shared" si="3"/>
        <v>12.254592187500002</v>
      </c>
      <c r="P21" s="7">
        <f t="shared" si="4"/>
        <v>0</v>
      </c>
      <c r="Q21" s="7">
        <f t="shared" si="5"/>
        <v>0.05</v>
      </c>
      <c r="R21" s="7">
        <f t="shared" si="6"/>
        <v>4.7118093750000005</v>
      </c>
      <c r="S21" s="7">
        <f t="shared" si="7"/>
        <v>-3.0974953085327217E-2</v>
      </c>
      <c r="T21" s="7">
        <f t="shared" si="8"/>
        <v>8.097495308532722E-2</v>
      </c>
      <c r="U21" s="8">
        <f t="shared" si="9"/>
        <v>1.6194990617065443</v>
      </c>
      <c r="V21" s="8">
        <f t="shared" si="10"/>
        <v>1.6194990617065443</v>
      </c>
      <c r="W21" s="9">
        <f t="shared" si="11"/>
        <v>-2.6142074489108724</v>
      </c>
      <c r="X21" s="10">
        <f t="shared" si="12"/>
        <v>0</v>
      </c>
      <c r="Y21" s="10">
        <f t="shared" si="13"/>
        <v>2.6142074489108724</v>
      </c>
      <c r="Z21" s="10">
        <f t="shared" si="14"/>
        <v>-2.6191843213272827</v>
      </c>
      <c r="AA21" s="9" t="str">
        <f t="shared" si="15"/>
        <v/>
      </c>
      <c r="AB21" s="9">
        <f t="shared" si="16"/>
        <v>0.56264975160402919</v>
      </c>
      <c r="AC21" s="9">
        <f t="shared" si="17"/>
        <v>-0.24976186852384261</v>
      </c>
      <c r="AD21" s="7">
        <f t="shared" si="18"/>
        <v>2.8603351955307263E-2</v>
      </c>
      <c r="AE21" s="5">
        <v>34.9609375</v>
      </c>
      <c r="AF21" s="5">
        <v>199.90234375</v>
      </c>
      <c r="AG21" s="9">
        <v>2.1886913143026182E-3</v>
      </c>
    </row>
    <row r="22" spans="2:33" ht="12.75" customHeight="1" x14ac:dyDescent="0.2">
      <c r="B22" s="1" t="s">
        <v>74</v>
      </c>
      <c r="C22" s="2" t="s">
        <v>554</v>
      </c>
      <c r="D22" s="2">
        <v>4.6456018026219681E-4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4.8828125E-2</v>
      </c>
      <c r="K22" s="4">
        <v>34.86328125</v>
      </c>
      <c r="L22" s="12" t="s">
        <v>35</v>
      </c>
      <c r="M22" s="7">
        <f t="shared" si="1"/>
        <v>0.05</v>
      </c>
      <c r="N22" s="7">
        <f t="shared" si="2"/>
        <v>0.05</v>
      </c>
      <c r="O22" s="7">
        <f t="shared" si="3"/>
        <v>12.23707265625</v>
      </c>
      <c r="P22" s="7">
        <f t="shared" si="4"/>
        <v>0</v>
      </c>
      <c r="Q22" s="7">
        <f t="shared" si="5"/>
        <v>0.05</v>
      </c>
      <c r="R22" s="7">
        <f t="shared" si="6"/>
        <v>4.7033328125000002</v>
      </c>
      <c r="S22" s="7">
        <f t="shared" si="7"/>
        <v>-3.0891063296812571E-2</v>
      </c>
      <c r="T22" s="7">
        <f t="shared" si="8"/>
        <v>8.0891063296812574E-2</v>
      </c>
      <c r="U22" s="8">
        <f t="shared" si="9"/>
        <v>1.6178212659362514</v>
      </c>
      <c r="V22" s="8">
        <f t="shared" si="10"/>
        <v>1.6178212659362514</v>
      </c>
      <c r="W22" s="9">
        <f t="shared" si="11"/>
        <v>-2.6185910960584882</v>
      </c>
      <c r="X22" s="10">
        <f t="shared" si="12"/>
        <v>0</v>
      </c>
      <c r="Y22" s="10">
        <f t="shared" si="13"/>
        <v>2.6185910960584882</v>
      </c>
      <c r="Z22" s="10">
        <f t="shared" si="14"/>
        <v>-2.6191843213272827</v>
      </c>
      <c r="AA22" s="9" t="str">
        <f t="shared" si="15"/>
        <v/>
      </c>
      <c r="AB22" s="9">
        <f t="shared" si="16"/>
        <v>0.56512376430644096</v>
      </c>
      <c r="AC22" s="9">
        <f t="shared" si="17"/>
        <v>-0.2478564295802651</v>
      </c>
      <c r="AD22" s="7">
        <f t="shared" si="18"/>
        <v>2.8683473389355743E-2</v>
      </c>
      <c r="AE22" s="5">
        <v>34.9609375</v>
      </c>
      <c r="AF22" s="5">
        <v>199.90234375</v>
      </c>
      <c r="AG22" s="9">
        <v>6.1826535666789084E-3</v>
      </c>
    </row>
    <row r="23" spans="2:33" ht="12.75" customHeight="1" x14ac:dyDescent="0.2">
      <c r="B23" s="1" t="s">
        <v>76</v>
      </c>
      <c r="C23" s="2" t="s">
        <v>555</v>
      </c>
      <c r="D23" s="2">
        <v>4.8840277304407209E-4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3.90625E-2</v>
      </c>
      <c r="K23" s="4">
        <v>34.9609375</v>
      </c>
      <c r="L23" s="12" t="s">
        <v>35</v>
      </c>
      <c r="M23" s="7">
        <f t="shared" si="1"/>
        <v>0.05</v>
      </c>
      <c r="N23" s="7">
        <f t="shared" si="2"/>
        <v>0.05</v>
      </c>
      <c r="O23" s="7">
        <f t="shared" si="3"/>
        <v>12.254592187500002</v>
      </c>
      <c r="P23" s="7">
        <f t="shared" si="4"/>
        <v>0</v>
      </c>
      <c r="Q23" s="7">
        <f t="shared" si="5"/>
        <v>0.05</v>
      </c>
      <c r="R23" s="7">
        <f t="shared" si="6"/>
        <v>4.7118093750000005</v>
      </c>
      <c r="S23" s="7">
        <f t="shared" si="7"/>
        <v>-3.0974953085327217E-2</v>
      </c>
      <c r="T23" s="7">
        <f t="shared" si="8"/>
        <v>8.097495308532722E-2</v>
      </c>
      <c r="U23" s="8">
        <f t="shared" si="9"/>
        <v>1.6194990617065443</v>
      </c>
      <c r="V23" s="8">
        <f t="shared" si="10"/>
        <v>1.6194990617065443</v>
      </c>
      <c r="W23" s="9">
        <f t="shared" si="11"/>
        <v>-2.6142074489108724</v>
      </c>
      <c r="X23" s="10">
        <f t="shared" si="12"/>
        <v>0</v>
      </c>
      <c r="Y23" s="10">
        <f t="shared" si="13"/>
        <v>2.6142074489108724</v>
      </c>
      <c r="Z23" s="10">
        <f t="shared" si="14"/>
        <v>-2.6191843213272827</v>
      </c>
      <c r="AA23" s="9" t="str">
        <f t="shared" si="15"/>
        <v/>
      </c>
      <c r="AB23" s="9">
        <f t="shared" si="16"/>
        <v>0.56264975160402919</v>
      </c>
      <c r="AC23" s="9">
        <f t="shared" si="17"/>
        <v>-0.24976186852384261</v>
      </c>
      <c r="AD23" s="7">
        <f t="shared" si="18"/>
        <v>2.8603351955307263E-2</v>
      </c>
      <c r="AE23" s="5">
        <v>34.9609375</v>
      </c>
      <c r="AF23" s="5">
        <v>199.90234375</v>
      </c>
      <c r="AG23" s="9">
        <v>6.1826535666789084E-3</v>
      </c>
    </row>
    <row r="24" spans="2:33" ht="12.75" customHeight="1" x14ac:dyDescent="0.2">
      <c r="B24" s="1" t="s">
        <v>78</v>
      </c>
      <c r="C24" s="2" t="s">
        <v>556</v>
      </c>
      <c r="D24" s="2">
        <v>5.1204860938014463E-4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3.90625E-2</v>
      </c>
      <c r="K24" s="4">
        <v>34.9609375</v>
      </c>
      <c r="L24" s="12" t="s">
        <v>35</v>
      </c>
      <c r="M24" s="7">
        <f t="shared" si="1"/>
        <v>0.05</v>
      </c>
      <c r="N24" s="7">
        <f t="shared" si="2"/>
        <v>0.05</v>
      </c>
      <c r="O24" s="7">
        <f t="shared" si="3"/>
        <v>12.254592187500002</v>
      </c>
      <c r="P24" s="7">
        <f t="shared" si="4"/>
        <v>0</v>
      </c>
      <c r="Q24" s="7">
        <f t="shared" si="5"/>
        <v>0.05</v>
      </c>
      <c r="R24" s="7">
        <f t="shared" si="6"/>
        <v>4.7118093750000005</v>
      </c>
      <c r="S24" s="7">
        <f t="shared" si="7"/>
        <v>-3.0974953085327217E-2</v>
      </c>
      <c r="T24" s="7">
        <f t="shared" si="8"/>
        <v>8.097495308532722E-2</v>
      </c>
      <c r="U24" s="8">
        <f t="shared" si="9"/>
        <v>1.6194990617065443</v>
      </c>
      <c r="V24" s="8">
        <f t="shared" si="10"/>
        <v>1.6194990617065443</v>
      </c>
      <c r="W24" s="9">
        <f t="shared" si="11"/>
        <v>-2.6142074489108724</v>
      </c>
      <c r="X24" s="10">
        <f t="shared" si="12"/>
        <v>0</v>
      </c>
      <c r="Y24" s="10">
        <f t="shared" si="13"/>
        <v>2.6142074489108724</v>
      </c>
      <c r="Z24" s="10">
        <f t="shared" si="14"/>
        <v>-2.6191843213272827</v>
      </c>
      <c r="AA24" s="9" t="str">
        <f t="shared" si="15"/>
        <v/>
      </c>
      <c r="AB24" s="9">
        <f t="shared" si="16"/>
        <v>0.56264975160402919</v>
      </c>
      <c r="AC24" s="9">
        <f t="shared" si="17"/>
        <v>-0.24976186852384261</v>
      </c>
      <c r="AD24" s="7">
        <f t="shared" si="18"/>
        <v>2.8603351955307263E-2</v>
      </c>
      <c r="AE24" s="5">
        <v>34.9609375</v>
      </c>
      <c r="AF24" s="5">
        <v>199.90234375</v>
      </c>
      <c r="AG24" s="9">
        <v>6.1826535666789084E-3</v>
      </c>
    </row>
    <row r="25" spans="2:33" ht="12.75" customHeight="1" x14ac:dyDescent="0.2">
      <c r="B25" s="1" t="s">
        <v>80</v>
      </c>
      <c r="C25" s="2" t="s">
        <v>557</v>
      </c>
      <c r="D25" s="2">
        <v>5.3589120216201991E-4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3.90625E-2</v>
      </c>
      <c r="K25" s="4">
        <v>34.86328125</v>
      </c>
      <c r="L25" s="12" t="s">
        <v>35</v>
      </c>
      <c r="M25" s="7">
        <f t="shared" si="1"/>
        <v>0.05</v>
      </c>
      <c r="N25" s="7">
        <f t="shared" si="2"/>
        <v>0.05</v>
      </c>
      <c r="O25" s="7">
        <f t="shared" si="3"/>
        <v>12.23707265625</v>
      </c>
      <c r="P25" s="7">
        <f t="shared" si="4"/>
        <v>0</v>
      </c>
      <c r="Q25" s="7">
        <f t="shared" si="5"/>
        <v>0.05</v>
      </c>
      <c r="R25" s="7">
        <f t="shared" si="6"/>
        <v>4.7033328125000002</v>
      </c>
      <c r="S25" s="7">
        <f t="shared" si="7"/>
        <v>-3.0955875894556451E-2</v>
      </c>
      <c r="T25" s="7">
        <f t="shared" si="8"/>
        <v>8.0955875894556453E-2</v>
      </c>
      <c r="U25" s="8">
        <f t="shared" si="9"/>
        <v>1.619117517891129</v>
      </c>
      <c r="V25" s="8">
        <f t="shared" si="10"/>
        <v>1.619117517891129</v>
      </c>
      <c r="W25" s="9">
        <f t="shared" si="11"/>
        <v>-2.6152022372202506</v>
      </c>
      <c r="X25" s="10">
        <f t="shared" si="12"/>
        <v>0</v>
      </c>
      <c r="Y25" s="10">
        <f t="shared" si="13"/>
        <v>2.6152022372202506</v>
      </c>
      <c r="Z25" s="10">
        <f t="shared" si="14"/>
        <v>-2.6191843213272827</v>
      </c>
      <c r="AA25" s="9" t="str">
        <f t="shared" si="15"/>
        <v/>
      </c>
      <c r="AB25" s="9">
        <f t="shared" si="16"/>
        <v>0.563210733912207</v>
      </c>
      <c r="AC25" s="9">
        <f t="shared" si="17"/>
        <v>-0.24932907681619579</v>
      </c>
      <c r="AD25" s="7">
        <f t="shared" si="18"/>
        <v>2.8683473389355743E-2</v>
      </c>
      <c r="AE25" s="5">
        <v>34.9609375</v>
      </c>
      <c r="AF25" s="5">
        <v>199.90234375</v>
      </c>
      <c r="AG25" s="9">
        <v>6.1826535666789084E-3</v>
      </c>
    </row>
    <row r="26" spans="2:33" ht="12.75" customHeight="1" x14ac:dyDescent="0.2">
      <c r="B26" s="1" t="s">
        <v>82</v>
      </c>
      <c r="C26" s="2" t="s">
        <v>558</v>
      </c>
      <c r="D26" s="2">
        <v>5.5972221889533103E-4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4.8828125E-2</v>
      </c>
      <c r="K26" s="4">
        <v>34.86328125</v>
      </c>
      <c r="L26" s="12" t="s">
        <v>35</v>
      </c>
      <c r="M26" s="7">
        <f t="shared" si="1"/>
        <v>0.05</v>
      </c>
      <c r="N26" s="7">
        <f t="shared" si="2"/>
        <v>0.05</v>
      </c>
      <c r="O26" s="7">
        <f t="shared" si="3"/>
        <v>12.23707265625</v>
      </c>
      <c r="P26" s="7">
        <f t="shared" si="4"/>
        <v>0</v>
      </c>
      <c r="Q26" s="7">
        <f t="shared" si="5"/>
        <v>0.05</v>
      </c>
      <c r="R26" s="7">
        <f t="shared" si="6"/>
        <v>4.7033328125000002</v>
      </c>
      <c r="S26" s="7">
        <f t="shared" si="7"/>
        <v>-3.0891063296812571E-2</v>
      </c>
      <c r="T26" s="7">
        <f t="shared" si="8"/>
        <v>8.0891063296812574E-2</v>
      </c>
      <c r="U26" s="8">
        <f t="shared" si="9"/>
        <v>1.6178212659362514</v>
      </c>
      <c r="V26" s="8">
        <f t="shared" si="10"/>
        <v>1.6178212659362514</v>
      </c>
      <c r="W26" s="9">
        <f t="shared" si="11"/>
        <v>-2.6185910960584882</v>
      </c>
      <c r="X26" s="10">
        <f t="shared" si="12"/>
        <v>0</v>
      </c>
      <c r="Y26" s="10">
        <f t="shared" si="13"/>
        <v>2.6185910960584882</v>
      </c>
      <c r="Z26" s="10">
        <f t="shared" si="14"/>
        <v>-2.6191843213272827</v>
      </c>
      <c r="AA26" s="9" t="str">
        <f t="shared" si="15"/>
        <v/>
      </c>
      <c r="AB26" s="9">
        <f t="shared" si="16"/>
        <v>0.56512376430644096</v>
      </c>
      <c r="AC26" s="9">
        <f t="shared" si="17"/>
        <v>-0.2478564295802651</v>
      </c>
      <c r="AD26" s="7">
        <f t="shared" si="18"/>
        <v>2.8683473389355743E-2</v>
      </c>
      <c r="AE26" s="5">
        <v>34.86328125</v>
      </c>
      <c r="AF26" s="5">
        <v>199.90234375</v>
      </c>
      <c r="AG26" s="9">
        <v>6.1826535666789084E-3</v>
      </c>
    </row>
    <row r="27" spans="2:33" ht="12.75" customHeight="1" x14ac:dyDescent="0.2">
      <c r="B27" s="1" t="s">
        <v>84</v>
      </c>
      <c r="C27" s="2" t="s">
        <v>559</v>
      </c>
      <c r="D27" s="2">
        <v>5.8355323562864214E-4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3.90625E-2</v>
      </c>
      <c r="K27" s="4">
        <v>34.86328125</v>
      </c>
      <c r="L27" s="12" t="s">
        <v>35</v>
      </c>
      <c r="M27" s="7">
        <f t="shared" si="1"/>
        <v>0.05</v>
      </c>
      <c r="N27" s="7">
        <f t="shared" si="2"/>
        <v>0.05</v>
      </c>
      <c r="O27" s="7">
        <f t="shared" si="3"/>
        <v>12.23707265625</v>
      </c>
      <c r="P27" s="7">
        <f t="shared" si="4"/>
        <v>0</v>
      </c>
      <c r="Q27" s="7">
        <f t="shared" si="5"/>
        <v>0.05</v>
      </c>
      <c r="R27" s="7">
        <f t="shared" si="6"/>
        <v>4.7033328125000002</v>
      </c>
      <c r="S27" s="7">
        <f t="shared" si="7"/>
        <v>-3.0955875894556451E-2</v>
      </c>
      <c r="T27" s="7">
        <f t="shared" si="8"/>
        <v>8.0955875894556453E-2</v>
      </c>
      <c r="U27" s="8">
        <f t="shared" si="9"/>
        <v>1.619117517891129</v>
      </c>
      <c r="V27" s="8">
        <f t="shared" si="10"/>
        <v>1.619117517891129</v>
      </c>
      <c r="W27" s="9">
        <f t="shared" si="11"/>
        <v>-2.6152022372202506</v>
      </c>
      <c r="X27" s="10">
        <f t="shared" si="12"/>
        <v>0</v>
      </c>
      <c r="Y27" s="10">
        <f t="shared" si="13"/>
        <v>2.6152022372202506</v>
      </c>
      <c r="Z27" s="10">
        <f t="shared" si="14"/>
        <v>-2.6191843213272827</v>
      </c>
      <c r="AA27" s="9" t="str">
        <f t="shared" si="15"/>
        <v/>
      </c>
      <c r="AB27" s="9">
        <f t="shared" si="16"/>
        <v>0.563210733912207</v>
      </c>
      <c r="AC27" s="9">
        <f t="shared" si="17"/>
        <v>-0.24932907681619579</v>
      </c>
      <c r="AD27" s="7">
        <f t="shared" si="18"/>
        <v>2.8683473389355743E-2</v>
      </c>
      <c r="AE27" s="5">
        <v>34.86328125</v>
      </c>
      <c r="AF27" s="5">
        <v>199.90234375</v>
      </c>
      <c r="AG27" s="9">
        <v>6.1826535666789084E-3</v>
      </c>
    </row>
    <row r="28" spans="2:33" ht="12.75" customHeight="1" x14ac:dyDescent="0.2">
      <c r="B28" s="1" t="s">
        <v>86</v>
      </c>
      <c r="C28" s="2" t="s">
        <v>560</v>
      </c>
      <c r="D28" s="2">
        <v>6.0738425963791087E-4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3.90625E-2</v>
      </c>
      <c r="K28" s="4">
        <v>34.86328125</v>
      </c>
      <c r="L28" s="12" t="s">
        <v>35</v>
      </c>
      <c r="M28" s="7">
        <f t="shared" si="1"/>
        <v>0.05</v>
      </c>
      <c r="N28" s="7">
        <f t="shared" si="2"/>
        <v>0.05</v>
      </c>
      <c r="O28" s="7">
        <f t="shared" si="3"/>
        <v>12.23707265625</v>
      </c>
      <c r="P28" s="7">
        <f t="shared" si="4"/>
        <v>0</v>
      </c>
      <c r="Q28" s="7">
        <f t="shared" si="5"/>
        <v>0.05</v>
      </c>
      <c r="R28" s="7">
        <f t="shared" si="6"/>
        <v>4.7033328125000002</v>
      </c>
      <c r="S28" s="7">
        <f t="shared" si="7"/>
        <v>-3.0955875894556451E-2</v>
      </c>
      <c r="T28" s="7">
        <f t="shared" si="8"/>
        <v>8.0955875894556453E-2</v>
      </c>
      <c r="U28" s="8">
        <f t="shared" si="9"/>
        <v>1.619117517891129</v>
      </c>
      <c r="V28" s="8">
        <f t="shared" si="10"/>
        <v>1.619117517891129</v>
      </c>
      <c r="W28" s="9">
        <f t="shared" si="11"/>
        <v>-2.6152022372202506</v>
      </c>
      <c r="X28" s="10">
        <f t="shared" si="12"/>
        <v>0</v>
      </c>
      <c r="Y28" s="10">
        <f t="shared" si="13"/>
        <v>2.6152022372202506</v>
      </c>
      <c r="Z28" s="10">
        <f t="shared" si="14"/>
        <v>-2.6191843213272827</v>
      </c>
      <c r="AA28" s="9" t="str">
        <f t="shared" si="15"/>
        <v/>
      </c>
      <c r="AB28" s="9">
        <f t="shared" si="16"/>
        <v>0.563210733912207</v>
      </c>
      <c r="AC28" s="9">
        <f t="shared" si="17"/>
        <v>-0.24932907681619579</v>
      </c>
      <c r="AD28" s="7">
        <f t="shared" si="18"/>
        <v>2.8683473389355743E-2</v>
      </c>
      <c r="AE28" s="5">
        <v>34.9609375</v>
      </c>
      <c r="AF28" s="5">
        <v>199.90234375</v>
      </c>
      <c r="AG28" s="9">
        <v>4.1856724404907633E-3</v>
      </c>
    </row>
    <row r="29" spans="2:33" ht="12.75" customHeight="1" x14ac:dyDescent="0.2">
      <c r="B29" s="1" t="s">
        <v>88</v>
      </c>
      <c r="C29" s="2" t="s">
        <v>561</v>
      </c>
      <c r="D29" s="2">
        <v>6.2526619876734912E-4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3.90625E-2</v>
      </c>
      <c r="K29" s="4">
        <v>34.86328125</v>
      </c>
      <c r="L29" s="12" t="s">
        <v>35</v>
      </c>
      <c r="M29" s="7">
        <f t="shared" si="1"/>
        <v>0.05</v>
      </c>
      <c r="N29" s="7">
        <f t="shared" si="2"/>
        <v>0.05</v>
      </c>
      <c r="O29" s="7">
        <f t="shared" si="3"/>
        <v>12.23707265625</v>
      </c>
      <c r="P29" s="7">
        <f t="shared" si="4"/>
        <v>0</v>
      </c>
      <c r="Q29" s="7">
        <f t="shared" si="5"/>
        <v>0.05</v>
      </c>
      <c r="R29" s="7">
        <f t="shared" si="6"/>
        <v>4.7033328125000002</v>
      </c>
      <c r="S29" s="7">
        <f t="shared" si="7"/>
        <v>-3.0955875894556451E-2</v>
      </c>
      <c r="T29" s="7">
        <f t="shared" si="8"/>
        <v>8.0955875894556453E-2</v>
      </c>
      <c r="U29" s="8">
        <f t="shared" si="9"/>
        <v>1.619117517891129</v>
      </c>
      <c r="V29" s="8">
        <f t="shared" si="10"/>
        <v>1.619117517891129</v>
      </c>
      <c r="W29" s="9">
        <f t="shared" si="11"/>
        <v>-2.6152022372202506</v>
      </c>
      <c r="X29" s="10">
        <f t="shared" si="12"/>
        <v>0</v>
      </c>
      <c r="Y29" s="10">
        <f t="shared" si="13"/>
        <v>2.6152022372202506</v>
      </c>
      <c r="Z29" s="10">
        <f t="shared" si="14"/>
        <v>-2.6191843213272827</v>
      </c>
      <c r="AA29" s="9" t="str">
        <f t="shared" si="15"/>
        <v/>
      </c>
      <c r="AB29" s="9">
        <f t="shared" si="16"/>
        <v>0.563210733912207</v>
      </c>
      <c r="AC29" s="9">
        <f t="shared" si="17"/>
        <v>-0.24932907681619579</v>
      </c>
      <c r="AD29" s="7">
        <f t="shared" si="18"/>
        <v>2.8683473389355743E-2</v>
      </c>
      <c r="AE29" s="5">
        <v>34.9609375</v>
      </c>
      <c r="AF29" s="5">
        <v>199.90234375</v>
      </c>
      <c r="AG29" s="9">
        <v>4.1856724404907633E-3</v>
      </c>
    </row>
    <row r="30" spans="2:33" ht="12.75" customHeight="1" x14ac:dyDescent="0.2">
      <c r="B30" s="1" t="s">
        <v>90</v>
      </c>
      <c r="C30" s="2" t="s">
        <v>562</v>
      </c>
      <c r="D30" s="2">
        <v>6.4909722277661785E-4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4.8828125E-2</v>
      </c>
      <c r="K30" s="4">
        <v>34.86328125</v>
      </c>
      <c r="L30" s="12" t="s">
        <v>35</v>
      </c>
      <c r="M30" s="7">
        <f t="shared" si="1"/>
        <v>0.05</v>
      </c>
      <c r="N30" s="7">
        <f t="shared" si="2"/>
        <v>0.05</v>
      </c>
      <c r="O30" s="7">
        <f t="shared" si="3"/>
        <v>12.23707265625</v>
      </c>
      <c r="P30" s="7">
        <f t="shared" si="4"/>
        <v>0</v>
      </c>
      <c r="Q30" s="7">
        <f t="shared" si="5"/>
        <v>0.05</v>
      </c>
      <c r="R30" s="7">
        <f t="shared" si="6"/>
        <v>4.7033328125000002</v>
      </c>
      <c r="S30" s="7">
        <f t="shared" si="7"/>
        <v>-3.0891063296812571E-2</v>
      </c>
      <c r="T30" s="7">
        <f t="shared" si="8"/>
        <v>8.0891063296812574E-2</v>
      </c>
      <c r="U30" s="8">
        <f t="shared" si="9"/>
        <v>1.6178212659362514</v>
      </c>
      <c r="V30" s="8">
        <f t="shared" si="10"/>
        <v>1.6178212659362514</v>
      </c>
      <c r="W30" s="9">
        <f t="shared" si="11"/>
        <v>-2.6185910960584882</v>
      </c>
      <c r="X30" s="10">
        <f t="shared" si="12"/>
        <v>0</v>
      </c>
      <c r="Y30" s="10">
        <f t="shared" si="13"/>
        <v>2.6185910960584882</v>
      </c>
      <c r="Z30" s="10">
        <f t="shared" si="14"/>
        <v>-2.6191843213272827</v>
      </c>
      <c r="AA30" s="9" t="str">
        <f t="shared" si="15"/>
        <v/>
      </c>
      <c r="AB30" s="9">
        <f t="shared" si="16"/>
        <v>0.56512376430644096</v>
      </c>
      <c r="AC30" s="9">
        <f t="shared" si="17"/>
        <v>-0.2478564295802651</v>
      </c>
      <c r="AD30" s="7">
        <f t="shared" si="18"/>
        <v>2.8683473389355743E-2</v>
      </c>
      <c r="AE30" s="5">
        <v>34.9609375</v>
      </c>
      <c r="AF30" s="5">
        <v>199.90234375</v>
      </c>
      <c r="AG30" s="9">
        <v>6.1826535666789084E-3</v>
      </c>
    </row>
    <row r="31" spans="2:33" ht="12.75" customHeight="1" x14ac:dyDescent="0.2">
      <c r="B31" s="1" t="s">
        <v>92</v>
      </c>
      <c r="C31" s="2" t="s">
        <v>563</v>
      </c>
      <c r="D31" s="2">
        <v>6.7292823950992897E-4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4.8828125E-2</v>
      </c>
      <c r="K31" s="4">
        <v>34.86328125</v>
      </c>
      <c r="L31" s="12" t="s">
        <v>35</v>
      </c>
      <c r="M31" s="7">
        <f t="shared" si="1"/>
        <v>0.05</v>
      </c>
      <c r="N31" s="7">
        <f t="shared" si="2"/>
        <v>0.05</v>
      </c>
      <c r="O31" s="7">
        <f t="shared" si="3"/>
        <v>12.23707265625</v>
      </c>
      <c r="P31" s="7">
        <f t="shared" si="4"/>
        <v>0</v>
      </c>
      <c r="Q31" s="7">
        <f t="shared" si="5"/>
        <v>0.05</v>
      </c>
      <c r="R31" s="7">
        <f t="shared" si="6"/>
        <v>4.7033328125000002</v>
      </c>
      <c r="S31" s="7">
        <f t="shared" si="7"/>
        <v>-3.0891063296812571E-2</v>
      </c>
      <c r="T31" s="7">
        <f t="shared" si="8"/>
        <v>8.0891063296812574E-2</v>
      </c>
      <c r="U31" s="8">
        <f t="shared" si="9"/>
        <v>1.6178212659362514</v>
      </c>
      <c r="V31" s="8">
        <f t="shared" si="10"/>
        <v>1.6178212659362514</v>
      </c>
      <c r="W31" s="9">
        <f t="shared" si="11"/>
        <v>-2.6185910960584882</v>
      </c>
      <c r="X31" s="10">
        <f t="shared" si="12"/>
        <v>0</v>
      </c>
      <c r="Y31" s="10">
        <f t="shared" si="13"/>
        <v>2.6185910960584882</v>
      </c>
      <c r="Z31" s="10">
        <f t="shared" si="14"/>
        <v>-2.6191843213272827</v>
      </c>
      <c r="AA31" s="9" t="str">
        <f t="shared" si="15"/>
        <v/>
      </c>
      <c r="AB31" s="9">
        <f t="shared" si="16"/>
        <v>0.56512376430644096</v>
      </c>
      <c r="AC31" s="9">
        <f t="shared" si="17"/>
        <v>-0.2478564295802651</v>
      </c>
      <c r="AD31" s="7">
        <f t="shared" si="18"/>
        <v>2.8683473389355743E-2</v>
      </c>
      <c r="AE31" s="5">
        <v>35.15625</v>
      </c>
      <c r="AF31" s="5">
        <v>199.90234375</v>
      </c>
      <c r="AG31" s="9">
        <v>6.1826535666789084E-3</v>
      </c>
    </row>
    <row r="32" spans="2:33" ht="12.75" customHeight="1" x14ac:dyDescent="0.2">
      <c r="B32" s="1" t="s">
        <v>94</v>
      </c>
      <c r="C32" s="2" t="s">
        <v>564</v>
      </c>
      <c r="D32" s="2">
        <v>6.9658564461860806E-4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3.90625E-2</v>
      </c>
      <c r="K32" s="4">
        <v>34.86328125</v>
      </c>
      <c r="L32" s="12" t="s">
        <v>35</v>
      </c>
      <c r="M32" s="7">
        <f t="shared" si="1"/>
        <v>0.05</v>
      </c>
      <c r="N32" s="7">
        <f t="shared" si="2"/>
        <v>0.05</v>
      </c>
      <c r="O32" s="7">
        <f t="shared" si="3"/>
        <v>12.23707265625</v>
      </c>
      <c r="P32" s="7">
        <f t="shared" si="4"/>
        <v>0</v>
      </c>
      <c r="Q32" s="7">
        <f t="shared" si="5"/>
        <v>0.05</v>
      </c>
      <c r="R32" s="7">
        <f t="shared" si="6"/>
        <v>4.7033328125000002</v>
      </c>
      <c r="S32" s="7">
        <f t="shared" si="7"/>
        <v>-3.0955875894556451E-2</v>
      </c>
      <c r="T32" s="7">
        <f t="shared" si="8"/>
        <v>8.0955875894556453E-2</v>
      </c>
      <c r="U32" s="8">
        <f t="shared" si="9"/>
        <v>1.619117517891129</v>
      </c>
      <c r="V32" s="8">
        <f t="shared" si="10"/>
        <v>1.619117517891129</v>
      </c>
      <c r="W32" s="9">
        <f t="shared" si="11"/>
        <v>-2.6152022372202506</v>
      </c>
      <c r="X32" s="10">
        <f t="shared" si="12"/>
        <v>0</v>
      </c>
      <c r="Y32" s="10">
        <f t="shared" si="13"/>
        <v>2.6152022372202506</v>
      </c>
      <c r="Z32" s="10">
        <f t="shared" si="14"/>
        <v>-2.6191843213272827</v>
      </c>
      <c r="AA32" s="9" t="str">
        <f t="shared" si="15"/>
        <v/>
      </c>
      <c r="AB32" s="9">
        <f t="shared" si="16"/>
        <v>0.563210733912207</v>
      </c>
      <c r="AC32" s="9">
        <f t="shared" si="17"/>
        <v>-0.24932907681619579</v>
      </c>
      <c r="AD32" s="7">
        <f t="shared" si="18"/>
        <v>2.8683473389355743E-2</v>
      </c>
      <c r="AE32" s="5">
        <v>35.3515625</v>
      </c>
      <c r="AF32" s="5">
        <v>199.90234375</v>
      </c>
      <c r="AG32" s="9">
        <v>6.1826535666789084E-3</v>
      </c>
    </row>
    <row r="33" spans="2:33" ht="12.75" customHeight="1" x14ac:dyDescent="0.2">
      <c r="B33" s="1" t="s">
        <v>96</v>
      </c>
      <c r="C33" s="2" t="s">
        <v>565</v>
      </c>
      <c r="D33" s="2">
        <v>7.2041666135191917E-4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3.90625E-2</v>
      </c>
      <c r="K33" s="4">
        <v>34.86328125</v>
      </c>
      <c r="L33" s="12" t="s">
        <v>35</v>
      </c>
      <c r="M33" s="7">
        <f t="shared" si="1"/>
        <v>0.05</v>
      </c>
      <c r="N33" s="7">
        <f t="shared" si="2"/>
        <v>0.05</v>
      </c>
      <c r="O33" s="7">
        <f t="shared" si="3"/>
        <v>12.23707265625</v>
      </c>
      <c r="P33" s="7">
        <f t="shared" si="4"/>
        <v>0</v>
      </c>
      <c r="Q33" s="7">
        <f t="shared" si="5"/>
        <v>0.05</v>
      </c>
      <c r="R33" s="7">
        <f t="shared" si="6"/>
        <v>4.7033328125000002</v>
      </c>
      <c r="S33" s="7">
        <f t="shared" si="7"/>
        <v>-3.0955875894556451E-2</v>
      </c>
      <c r="T33" s="7">
        <f t="shared" si="8"/>
        <v>8.0955875894556453E-2</v>
      </c>
      <c r="U33" s="8">
        <f t="shared" si="9"/>
        <v>1.619117517891129</v>
      </c>
      <c r="V33" s="8">
        <f t="shared" si="10"/>
        <v>1.619117517891129</v>
      </c>
      <c r="W33" s="9">
        <f t="shared" si="11"/>
        <v>-2.6152022372202506</v>
      </c>
      <c r="X33" s="10">
        <f t="shared" si="12"/>
        <v>0</v>
      </c>
      <c r="Y33" s="10">
        <f t="shared" si="13"/>
        <v>2.6152022372202506</v>
      </c>
      <c r="Z33" s="10">
        <f t="shared" si="14"/>
        <v>-2.6191843213272827</v>
      </c>
      <c r="AA33" s="9" t="str">
        <f t="shared" si="15"/>
        <v/>
      </c>
      <c r="AB33" s="9">
        <f t="shared" si="16"/>
        <v>0.563210733912207</v>
      </c>
      <c r="AC33" s="9">
        <f t="shared" si="17"/>
        <v>-0.24932907681619579</v>
      </c>
      <c r="AD33" s="7">
        <f t="shared" si="18"/>
        <v>2.8683473389355743E-2</v>
      </c>
      <c r="AE33" s="5">
        <v>35.25390625</v>
      </c>
      <c r="AF33" s="5">
        <v>199.90234375</v>
      </c>
      <c r="AG33" s="9">
        <v>6.1826535666789084E-3</v>
      </c>
    </row>
    <row r="34" spans="2:33" ht="12.75" customHeight="1" x14ac:dyDescent="0.2">
      <c r="B34" s="1" t="s">
        <v>98</v>
      </c>
      <c r="C34" s="2" t="s">
        <v>566</v>
      </c>
      <c r="D34" s="2">
        <v>7.4406249768799171E-4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19">IF(ISNUMBER(G34),IF(G34+H34=0,0,0.4*60*1000/(G34+H34)),"")</f>
        <v>150</v>
      </c>
      <c r="J34" s="6">
        <v>3.90625E-2</v>
      </c>
      <c r="K34" s="4">
        <v>34.86328125</v>
      </c>
      <c r="L34" s="12" t="s">
        <v>35</v>
      </c>
      <c r="M34" s="7">
        <f t="shared" ref="M34:M65" si="20">IF(ISNUMBER(G34),IF(G34+H34=0,0,(G34/(G34+H34))*E34),"")</f>
        <v>0.05</v>
      </c>
      <c r="N34" s="7">
        <f t="shared" ref="N34:N65" si="21">IF(ISNUMBER(H34),IF(G34+H34=0,0,(H34/(G34+H34))*E34),"")</f>
        <v>0.05</v>
      </c>
      <c r="O34" s="7">
        <f t="shared" ref="O34:O65" si="22">IF(ISNUMBER(M34),0.195*(1+0.0184*(K34-21))*M34*1000,"")</f>
        <v>12.23707265625</v>
      </c>
      <c r="P34" s="7">
        <f t="shared" ref="P34:P65" si="23">IF(ISNUMBER(M34),IF(M34&gt;N34,M34-N34,0),"")</f>
        <v>0</v>
      </c>
      <c r="Q34" s="7">
        <f t="shared" ref="Q34:Q65" si="24">IF(ISNUMBER(M34),IF(M34&gt;N34,N34,M34),"")</f>
        <v>0.05</v>
      </c>
      <c r="R34" s="7">
        <f t="shared" ref="R34:R65" si="25">IF(ISNUMBER(M34),((0.195*(1+(0.0184*(K34-21)))*P34)+(0.07*(1+(0.0248*(K34-21)))*Q34))*1000,"")</f>
        <v>4.7033328125000002</v>
      </c>
      <c r="S34" s="7">
        <f t="shared" ref="S34:S65" si="26">IF(ISNUMBER(M34),IF(O34-R34=0,0,((P34-M34)*(O34-J34)/(O34-R34))+M34),"")</f>
        <v>-3.0955875894556451E-2</v>
      </c>
      <c r="T34" s="7">
        <f t="shared" ref="T34:T65" si="27">IF(ISNUMBER(R34),IF(O34-R34=0,0,Q34*(O34-J34)/(O34-R34)),"")</f>
        <v>8.0955875894556453E-2</v>
      </c>
      <c r="U34" s="8">
        <f t="shared" ref="U34:U65" si="28">IF(ISNUMBER(M34),IF(M34=0,0,((M34-S34)/M34)),"")</f>
        <v>1.619117517891129</v>
      </c>
      <c r="V34" s="8">
        <f t="shared" ref="V34:V65" si="29">IF(ISNUMBER(Q34),IF(Q34=0,0,T34/Q34),"")</f>
        <v>1.619117517891129</v>
      </c>
      <c r="W34" s="9">
        <f t="shared" ref="W34:W65" si="30">IF(ISNUMBER(U34),IF(U34=1,0,(U34/(1-U34))),"")</f>
        <v>-2.6152022372202506</v>
      </c>
      <c r="X34" s="10">
        <f t="shared" ref="X34:X65" si="31">IF(ROW(A34)=11,AVERAGE($X$2:$X$10),IF(ISNUMBER(I35),IF(I35-I34=0,0,(W35-W34)/(I35-I34)),""))</f>
        <v>0</v>
      </c>
      <c r="Y34" s="10">
        <f t="shared" ref="Y34:Y65" si="32">IF(ROW(A34)=11,IF(ISNUMBER(I$2),AVERAGE($Y$2:$Y$10),""),IF(ISNUMBER(I34),$X$11*I34-W34,""))</f>
        <v>2.6152022372202506</v>
      </c>
      <c r="Z34" s="10">
        <f t="shared" ref="Z34:Z65" si="33">IF(ISNUMBER(I34),$X$11*I34-$Y$11,"")</f>
        <v>-2.6191843213272827</v>
      </c>
      <c r="AA34" s="9" t="str">
        <f t="shared" ref="AA34:AA65" si="34">IF(AND(ISNUMBER(Z36),ROW(A34)=2),IF(M34=0,0,X$11/M34),"")</f>
        <v/>
      </c>
      <c r="AB34" s="9">
        <f t="shared" ref="AB34:AB65" si="35">IF(ISNUMBER(G34),IF(S34=0,0,((G34+H34)*(M34-S34))/(60000*0.4*(S34^2))),"")</f>
        <v>0.563210733912207</v>
      </c>
      <c r="AC34" s="9">
        <f t="shared" ref="AC34:AC65" si="36">IF(ISNUMBER(AB34),IF(AB34&lt;=0,0,LOG(AB34)),"")</f>
        <v>-0.24932907681619579</v>
      </c>
      <c r="AD34" s="7">
        <f t="shared" ref="AD34:AD65" si="37">IF(ISNUMBER(K34),IF(K34=0,0,1/K34),"")</f>
        <v>2.8683473389355743E-2</v>
      </c>
      <c r="AE34" s="5">
        <v>35.25390625</v>
      </c>
      <c r="AF34" s="5">
        <v>199.90234375</v>
      </c>
      <c r="AG34" s="9">
        <v>6.1826535666789084E-3</v>
      </c>
    </row>
    <row r="35" spans="2:33" ht="12.75" customHeight="1" x14ac:dyDescent="0.2">
      <c r="B35" s="1" t="s">
        <v>100</v>
      </c>
      <c r="C35" s="2" t="s">
        <v>567</v>
      </c>
      <c r="D35" s="2">
        <v>7.6790509046986699E-4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19"/>
        <v>150</v>
      </c>
      <c r="J35" s="6">
        <v>3.90625E-2</v>
      </c>
      <c r="K35" s="4">
        <v>34.86328125</v>
      </c>
      <c r="L35" s="12" t="s">
        <v>35</v>
      </c>
      <c r="M35" s="7">
        <f t="shared" si="20"/>
        <v>0.05</v>
      </c>
      <c r="N35" s="7">
        <f t="shared" si="21"/>
        <v>0.05</v>
      </c>
      <c r="O35" s="7">
        <f t="shared" si="22"/>
        <v>12.23707265625</v>
      </c>
      <c r="P35" s="7">
        <f t="shared" si="23"/>
        <v>0</v>
      </c>
      <c r="Q35" s="7">
        <f t="shared" si="24"/>
        <v>0.05</v>
      </c>
      <c r="R35" s="7">
        <f t="shared" si="25"/>
        <v>4.7033328125000002</v>
      </c>
      <c r="S35" s="7">
        <f t="shared" si="26"/>
        <v>-3.0955875894556451E-2</v>
      </c>
      <c r="T35" s="7">
        <f t="shared" si="27"/>
        <v>8.0955875894556453E-2</v>
      </c>
      <c r="U35" s="8">
        <f t="shared" si="28"/>
        <v>1.619117517891129</v>
      </c>
      <c r="V35" s="8">
        <f t="shared" si="29"/>
        <v>1.619117517891129</v>
      </c>
      <c r="W35" s="9">
        <f t="shared" si="30"/>
        <v>-2.6152022372202506</v>
      </c>
      <c r="X35" s="10">
        <f t="shared" si="31"/>
        <v>0</v>
      </c>
      <c r="Y35" s="10">
        <f t="shared" si="32"/>
        <v>2.6152022372202506</v>
      </c>
      <c r="Z35" s="10">
        <f t="shared" si="33"/>
        <v>-2.6191843213272827</v>
      </c>
      <c r="AA35" s="9" t="str">
        <f t="shared" si="34"/>
        <v/>
      </c>
      <c r="AB35" s="9">
        <f t="shared" si="35"/>
        <v>0.563210733912207</v>
      </c>
      <c r="AC35" s="9">
        <f t="shared" si="36"/>
        <v>-0.24932907681619579</v>
      </c>
      <c r="AD35" s="7">
        <f t="shared" si="37"/>
        <v>2.8683473389355743E-2</v>
      </c>
      <c r="AE35" s="5">
        <v>35.3515625</v>
      </c>
      <c r="AF35" s="5">
        <v>199.90234375</v>
      </c>
      <c r="AG35" s="9">
        <v>6.1826535666789084E-3</v>
      </c>
    </row>
    <row r="36" spans="2:33" ht="12.75" customHeight="1" x14ac:dyDescent="0.2">
      <c r="B36" s="1" t="s">
        <v>102</v>
      </c>
      <c r="C36" s="2" t="s">
        <v>568</v>
      </c>
      <c r="D36" s="2">
        <v>7.9173610720317811E-4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19"/>
        <v>150</v>
      </c>
      <c r="J36" s="6">
        <v>3.90625E-2</v>
      </c>
      <c r="K36" s="4">
        <v>34.86328125</v>
      </c>
      <c r="L36" s="12" t="s">
        <v>35</v>
      </c>
      <c r="M36" s="7">
        <f t="shared" si="20"/>
        <v>0.05</v>
      </c>
      <c r="N36" s="7">
        <f t="shared" si="21"/>
        <v>0.05</v>
      </c>
      <c r="O36" s="7">
        <f t="shared" si="22"/>
        <v>12.23707265625</v>
      </c>
      <c r="P36" s="7">
        <f t="shared" si="23"/>
        <v>0</v>
      </c>
      <c r="Q36" s="7">
        <f t="shared" si="24"/>
        <v>0.05</v>
      </c>
      <c r="R36" s="7">
        <f t="shared" si="25"/>
        <v>4.7033328125000002</v>
      </c>
      <c r="S36" s="7">
        <f t="shared" si="26"/>
        <v>-3.0955875894556451E-2</v>
      </c>
      <c r="T36" s="7">
        <f t="shared" si="27"/>
        <v>8.0955875894556453E-2</v>
      </c>
      <c r="U36" s="8">
        <f t="shared" si="28"/>
        <v>1.619117517891129</v>
      </c>
      <c r="V36" s="8">
        <f t="shared" si="29"/>
        <v>1.619117517891129</v>
      </c>
      <c r="W36" s="9">
        <f t="shared" si="30"/>
        <v>-2.6152022372202506</v>
      </c>
      <c r="X36" s="10">
        <f t="shared" si="31"/>
        <v>0</v>
      </c>
      <c r="Y36" s="10">
        <f t="shared" si="32"/>
        <v>2.6152022372202506</v>
      </c>
      <c r="Z36" s="10">
        <f t="shared" si="33"/>
        <v>-2.6191843213272827</v>
      </c>
      <c r="AA36" s="9" t="str">
        <f t="shared" si="34"/>
        <v/>
      </c>
      <c r="AB36" s="9">
        <f t="shared" si="35"/>
        <v>0.563210733912207</v>
      </c>
      <c r="AC36" s="9">
        <f t="shared" si="36"/>
        <v>-0.24932907681619579</v>
      </c>
      <c r="AD36" s="7">
        <f t="shared" si="37"/>
        <v>2.8683473389355743E-2</v>
      </c>
      <c r="AE36" s="5">
        <v>35.44921875</v>
      </c>
      <c r="AF36" s="5">
        <v>199.90234375</v>
      </c>
      <c r="AG36" s="9">
        <v>6.1826535666789084E-3</v>
      </c>
    </row>
    <row r="37" spans="2:33" ht="12.75" customHeight="1" x14ac:dyDescent="0.2">
      <c r="B37" s="1" t="s">
        <v>104</v>
      </c>
      <c r="C37" s="2" t="s">
        <v>569</v>
      </c>
      <c r="D37" s="2">
        <v>8.1556712393648922E-4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19"/>
        <v>150</v>
      </c>
      <c r="J37" s="6">
        <v>3.90625E-2</v>
      </c>
      <c r="K37" s="4">
        <v>34.86328125</v>
      </c>
      <c r="L37" s="12" t="s">
        <v>35</v>
      </c>
      <c r="M37" s="7">
        <f t="shared" si="20"/>
        <v>0.05</v>
      </c>
      <c r="N37" s="7">
        <f t="shared" si="21"/>
        <v>0.05</v>
      </c>
      <c r="O37" s="7">
        <f t="shared" si="22"/>
        <v>12.23707265625</v>
      </c>
      <c r="P37" s="7">
        <f t="shared" si="23"/>
        <v>0</v>
      </c>
      <c r="Q37" s="7">
        <f t="shared" si="24"/>
        <v>0.05</v>
      </c>
      <c r="R37" s="7">
        <f t="shared" si="25"/>
        <v>4.7033328125000002</v>
      </c>
      <c r="S37" s="7">
        <f t="shared" si="26"/>
        <v>-3.0955875894556451E-2</v>
      </c>
      <c r="T37" s="7">
        <f t="shared" si="27"/>
        <v>8.0955875894556453E-2</v>
      </c>
      <c r="U37" s="8">
        <f t="shared" si="28"/>
        <v>1.619117517891129</v>
      </c>
      <c r="V37" s="8">
        <f t="shared" si="29"/>
        <v>1.619117517891129</v>
      </c>
      <c r="W37" s="9">
        <f t="shared" si="30"/>
        <v>-2.6152022372202506</v>
      </c>
      <c r="X37" s="10">
        <f t="shared" si="31"/>
        <v>0</v>
      </c>
      <c r="Y37" s="10">
        <f t="shared" si="32"/>
        <v>2.6152022372202506</v>
      </c>
      <c r="Z37" s="10">
        <f t="shared" si="33"/>
        <v>-2.6191843213272827</v>
      </c>
      <c r="AA37" s="9" t="str">
        <f t="shared" si="34"/>
        <v/>
      </c>
      <c r="AB37" s="9">
        <f t="shared" si="35"/>
        <v>0.563210733912207</v>
      </c>
      <c r="AC37" s="9">
        <f t="shared" si="36"/>
        <v>-0.24932907681619579</v>
      </c>
      <c r="AD37" s="7">
        <f t="shared" si="37"/>
        <v>2.8683473389355743E-2</v>
      </c>
      <c r="AE37" s="5">
        <v>35.3515625</v>
      </c>
      <c r="AF37" s="5">
        <v>199.90234375</v>
      </c>
      <c r="AG37" s="9">
        <v>6.1826535666789084E-3</v>
      </c>
    </row>
    <row r="38" spans="2:33" ht="12.75" customHeight="1" x14ac:dyDescent="0.2">
      <c r="B38" s="1" t="s">
        <v>106</v>
      </c>
      <c r="C38" s="2" t="s">
        <v>570</v>
      </c>
      <c r="D38" s="2">
        <v>8.3343749429332092E-4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19"/>
        <v>150</v>
      </c>
      <c r="J38" s="6">
        <v>3.90625E-2</v>
      </c>
      <c r="K38" s="4">
        <v>34.86328125</v>
      </c>
      <c r="L38" s="12" t="s">
        <v>35</v>
      </c>
      <c r="M38" s="7">
        <f t="shared" si="20"/>
        <v>0.05</v>
      </c>
      <c r="N38" s="7">
        <f t="shared" si="21"/>
        <v>0.05</v>
      </c>
      <c r="O38" s="7">
        <f t="shared" si="22"/>
        <v>12.23707265625</v>
      </c>
      <c r="P38" s="7">
        <f t="shared" si="23"/>
        <v>0</v>
      </c>
      <c r="Q38" s="7">
        <f t="shared" si="24"/>
        <v>0.05</v>
      </c>
      <c r="R38" s="7">
        <f t="shared" si="25"/>
        <v>4.7033328125000002</v>
      </c>
      <c r="S38" s="7">
        <f t="shared" si="26"/>
        <v>-3.0955875894556451E-2</v>
      </c>
      <c r="T38" s="7">
        <f t="shared" si="27"/>
        <v>8.0955875894556453E-2</v>
      </c>
      <c r="U38" s="8">
        <f t="shared" si="28"/>
        <v>1.619117517891129</v>
      </c>
      <c r="V38" s="8">
        <f t="shared" si="29"/>
        <v>1.619117517891129</v>
      </c>
      <c r="W38" s="9">
        <f t="shared" si="30"/>
        <v>-2.6152022372202506</v>
      </c>
      <c r="X38" s="10">
        <f t="shared" si="31"/>
        <v>0</v>
      </c>
      <c r="Y38" s="10">
        <f t="shared" si="32"/>
        <v>2.6152022372202506</v>
      </c>
      <c r="Z38" s="10">
        <f t="shared" si="33"/>
        <v>-2.6191843213272827</v>
      </c>
      <c r="AA38" s="9" t="str">
        <f t="shared" si="34"/>
        <v/>
      </c>
      <c r="AB38" s="9">
        <f t="shared" si="35"/>
        <v>0.563210733912207</v>
      </c>
      <c r="AC38" s="9">
        <f t="shared" si="36"/>
        <v>-0.24932907681619579</v>
      </c>
      <c r="AD38" s="7">
        <f t="shared" si="37"/>
        <v>2.8683473389355743E-2</v>
      </c>
      <c r="AE38" s="5">
        <v>35.15625</v>
      </c>
      <c r="AF38" s="5">
        <v>199.90234375</v>
      </c>
      <c r="AG38" s="9">
        <v>6.1826535666789084E-3</v>
      </c>
    </row>
    <row r="39" spans="2:33" ht="12.75" customHeight="1" x14ac:dyDescent="0.2">
      <c r="B39" s="1" t="s">
        <v>108</v>
      </c>
      <c r="C39" s="2" t="s">
        <v>571</v>
      </c>
      <c r="D39" s="2">
        <v>8.5728008707519621E-4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19"/>
        <v>150</v>
      </c>
      <c r="J39" s="6">
        <v>5.859375E-2</v>
      </c>
      <c r="K39" s="4">
        <v>34.86328125</v>
      </c>
      <c r="L39" s="12" t="s">
        <v>35</v>
      </c>
      <c r="M39" s="7">
        <f t="shared" si="20"/>
        <v>0.05</v>
      </c>
      <c r="N39" s="7">
        <f t="shared" si="21"/>
        <v>0.05</v>
      </c>
      <c r="O39" s="7">
        <f t="shared" si="22"/>
        <v>12.23707265625</v>
      </c>
      <c r="P39" s="7">
        <f t="shared" si="23"/>
        <v>0</v>
      </c>
      <c r="Q39" s="7">
        <f t="shared" si="24"/>
        <v>0.05</v>
      </c>
      <c r="R39" s="7">
        <f t="shared" si="25"/>
        <v>4.7033328125000002</v>
      </c>
      <c r="S39" s="7">
        <f t="shared" si="26"/>
        <v>-3.0826250699068691E-2</v>
      </c>
      <c r="T39" s="7">
        <f t="shared" si="27"/>
        <v>8.0826250699068694E-2</v>
      </c>
      <c r="U39" s="8">
        <f t="shared" si="28"/>
        <v>1.6165250139813738</v>
      </c>
      <c r="V39" s="8">
        <f t="shared" si="29"/>
        <v>1.6165250139813738</v>
      </c>
      <c r="W39" s="9">
        <f t="shared" si="30"/>
        <v>-2.6219942051373306</v>
      </c>
      <c r="X39" s="10">
        <f t="shared" si="31"/>
        <v>0</v>
      </c>
      <c r="Y39" s="10">
        <f t="shared" si="32"/>
        <v>2.6219942051373306</v>
      </c>
      <c r="Z39" s="10">
        <f t="shared" si="33"/>
        <v>-2.6191843213272827</v>
      </c>
      <c r="AA39" s="9" t="str">
        <f t="shared" si="34"/>
        <v/>
      </c>
      <c r="AB39" s="9">
        <f t="shared" si="35"/>
        <v>0.56704792088485478</v>
      </c>
      <c r="AC39" s="9">
        <f t="shared" si="36"/>
        <v>-0.24638023758603497</v>
      </c>
      <c r="AD39" s="7">
        <f t="shared" si="37"/>
        <v>2.8683473389355743E-2</v>
      </c>
      <c r="AE39" s="5">
        <v>35.3515625</v>
      </c>
      <c r="AF39" s="5">
        <v>199.90234375</v>
      </c>
      <c r="AG39" s="9">
        <v>6.1826535666789084E-3</v>
      </c>
    </row>
    <row r="40" spans="2:33" ht="12.75" customHeight="1" x14ac:dyDescent="0.2">
      <c r="B40" s="1" t="s">
        <v>110</v>
      </c>
      <c r="C40" s="2" t="s">
        <v>572</v>
      </c>
      <c r="D40" s="2">
        <v>8.8111111108446494E-4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19"/>
        <v>150</v>
      </c>
      <c r="J40" s="6">
        <v>3.90625E-2</v>
      </c>
      <c r="K40" s="4">
        <v>34.86328125</v>
      </c>
      <c r="L40" s="12" t="s">
        <v>35</v>
      </c>
      <c r="M40" s="7">
        <f t="shared" si="20"/>
        <v>0.05</v>
      </c>
      <c r="N40" s="7">
        <f t="shared" si="21"/>
        <v>0.05</v>
      </c>
      <c r="O40" s="7">
        <f t="shared" si="22"/>
        <v>12.23707265625</v>
      </c>
      <c r="P40" s="7">
        <f t="shared" si="23"/>
        <v>0</v>
      </c>
      <c r="Q40" s="7">
        <f t="shared" si="24"/>
        <v>0.05</v>
      </c>
      <c r="R40" s="7">
        <f t="shared" si="25"/>
        <v>4.7033328125000002</v>
      </c>
      <c r="S40" s="7">
        <f t="shared" si="26"/>
        <v>-3.0955875894556451E-2</v>
      </c>
      <c r="T40" s="7">
        <f t="shared" si="27"/>
        <v>8.0955875894556453E-2</v>
      </c>
      <c r="U40" s="8">
        <f t="shared" si="28"/>
        <v>1.619117517891129</v>
      </c>
      <c r="V40" s="8">
        <f t="shared" si="29"/>
        <v>1.619117517891129</v>
      </c>
      <c r="W40" s="9">
        <f t="shared" si="30"/>
        <v>-2.6152022372202506</v>
      </c>
      <c r="X40" s="10">
        <f t="shared" si="31"/>
        <v>0</v>
      </c>
      <c r="Y40" s="10">
        <f t="shared" si="32"/>
        <v>2.6152022372202506</v>
      </c>
      <c r="Z40" s="10">
        <f t="shared" si="33"/>
        <v>-2.6191843213272827</v>
      </c>
      <c r="AA40" s="9" t="str">
        <f t="shared" si="34"/>
        <v/>
      </c>
      <c r="AB40" s="9">
        <f t="shared" si="35"/>
        <v>0.563210733912207</v>
      </c>
      <c r="AC40" s="9">
        <f t="shared" si="36"/>
        <v>-0.24932907681619579</v>
      </c>
      <c r="AD40" s="7">
        <f t="shared" si="37"/>
        <v>2.8683473389355743E-2</v>
      </c>
      <c r="AE40" s="5">
        <v>35.3515625</v>
      </c>
      <c r="AF40" s="5">
        <v>199.90234375</v>
      </c>
      <c r="AG40" s="9">
        <v>6.1826535666789084E-3</v>
      </c>
    </row>
    <row r="41" spans="2:33" ht="12.75" customHeight="1" x14ac:dyDescent="0.2">
      <c r="B41" s="1" t="s">
        <v>112</v>
      </c>
      <c r="C41" s="2" t="s">
        <v>573</v>
      </c>
      <c r="D41" s="2">
        <v>9.0494212781777605E-4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19"/>
        <v>150</v>
      </c>
      <c r="J41" s="6">
        <v>3.90625E-2</v>
      </c>
      <c r="K41" s="4">
        <v>34.86328125</v>
      </c>
      <c r="L41" s="12" t="s">
        <v>35</v>
      </c>
      <c r="M41" s="7">
        <f t="shared" si="20"/>
        <v>0.05</v>
      </c>
      <c r="N41" s="7">
        <f t="shared" si="21"/>
        <v>0.05</v>
      </c>
      <c r="O41" s="7">
        <f t="shared" si="22"/>
        <v>12.23707265625</v>
      </c>
      <c r="P41" s="7">
        <f t="shared" si="23"/>
        <v>0</v>
      </c>
      <c r="Q41" s="7">
        <f t="shared" si="24"/>
        <v>0.05</v>
      </c>
      <c r="R41" s="7">
        <f t="shared" si="25"/>
        <v>4.7033328125000002</v>
      </c>
      <c r="S41" s="7">
        <f t="shared" si="26"/>
        <v>-3.0955875894556451E-2</v>
      </c>
      <c r="T41" s="7">
        <f t="shared" si="27"/>
        <v>8.0955875894556453E-2</v>
      </c>
      <c r="U41" s="8">
        <f t="shared" si="28"/>
        <v>1.619117517891129</v>
      </c>
      <c r="V41" s="8">
        <f t="shared" si="29"/>
        <v>1.619117517891129</v>
      </c>
      <c r="W41" s="9">
        <f t="shared" si="30"/>
        <v>-2.6152022372202506</v>
      </c>
      <c r="X41" s="10">
        <f t="shared" si="31"/>
        <v>0</v>
      </c>
      <c r="Y41" s="10">
        <f t="shared" si="32"/>
        <v>2.6152022372202506</v>
      </c>
      <c r="Z41" s="10">
        <f t="shared" si="33"/>
        <v>-2.6191843213272827</v>
      </c>
      <c r="AA41" s="9" t="str">
        <f t="shared" si="34"/>
        <v/>
      </c>
      <c r="AB41" s="9">
        <f t="shared" si="35"/>
        <v>0.563210733912207</v>
      </c>
      <c r="AC41" s="9">
        <f t="shared" si="36"/>
        <v>-0.24932907681619579</v>
      </c>
      <c r="AD41" s="7">
        <f t="shared" si="37"/>
        <v>2.8683473389355743E-2</v>
      </c>
      <c r="AE41" s="5">
        <v>35.3515625</v>
      </c>
      <c r="AF41" s="5">
        <v>199.90234375</v>
      </c>
      <c r="AG41" s="9">
        <v>6.1826535666789084E-3</v>
      </c>
    </row>
    <row r="42" spans="2:33" ht="12.75" customHeight="1" x14ac:dyDescent="0.2">
      <c r="B42" s="1" t="s">
        <v>114</v>
      </c>
      <c r="C42" s="2" t="s">
        <v>574</v>
      </c>
      <c r="D42" s="2">
        <v>9.2877314455108717E-4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19"/>
        <v>150</v>
      </c>
      <c r="J42" s="6">
        <v>4.8828125E-2</v>
      </c>
      <c r="K42" s="4">
        <v>34.9609375</v>
      </c>
      <c r="L42" s="12" t="s">
        <v>35</v>
      </c>
      <c r="M42" s="7">
        <f t="shared" si="20"/>
        <v>0.05</v>
      </c>
      <c r="N42" s="7">
        <f t="shared" si="21"/>
        <v>0.05</v>
      </c>
      <c r="O42" s="7">
        <f t="shared" si="22"/>
        <v>12.254592187500002</v>
      </c>
      <c r="P42" s="7">
        <f t="shared" si="23"/>
        <v>0</v>
      </c>
      <c r="Q42" s="7">
        <f t="shared" si="24"/>
        <v>0.05</v>
      </c>
      <c r="R42" s="7">
        <f t="shared" si="25"/>
        <v>4.7118093750000005</v>
      </c>
      <c r="S42" s="7">
        <f t="shared" si="26"/>
        <v>-3.0910218190774663E-2</v>
      </c>
      <c r="T42" s="7">
        <f t="shared" si="27"/>
        <v>8.0910218190774666E-2</v>
      </c>
      <c r="U42" s="8">
        <f t="shared" si="28"/>
        <v>1.6182043638154933</v>
      </c>
      <c r="V42" s="8">
        <f t="shared" si="29"/>
        <v>1.6182043638154933</v>
      </c>
      <c r="W42" s="9">
        <f t="shared" si="30"/>
        <v>-2.6175880639665881</v>
      </c>
      <c r="X42" s="10">
        <f t="shared" si="31"/>
        <v>0</v>
      </c>
      <c r="Y42" s="10">
        <f t="shared" si="32"/>
        <v>2.6175880639665881</v>
      </c>
      <c r="Z42" s="10">
        <f t="shared" si="33"/>
        <v>-2.6191843213272827</v>
      </c>
      <c r="AA42" s="9" t="str">
        <f t="shared" si="34"/>
        <v/>
      </c>
      <c r="AB42" s="9">
        <f t="shared" si="35"/>
        <v>0.56455722782050166</v>
      </c>
      <c r="AC42" s="9">
        <f t="shared" si="36"/>
        <v>-0.24829202811114595</v>
      </c>
      <c r="AD42" s="7">
        <f t="shared" si="37"/>
        <v>2.8603351955307263E-2</v>
      </c>
      <c r="AE42" s="5">
        <v>35.3515625</v>
      </c>
      <c r="AF42" s="5">
        <v>199.90234375</v>
      </c>
      <c r="AG42" s="9">
        <v>6.1826535666789084E-3</v>
      </c>
    </row>
    <row r="43" spans="2:33" ht="12.75" customHeight="1" x14ac:dyDescent="0.2">
      <c r="B43" s="1" t="s">
        <v>116</v>
      </c>
      <c r="C43" s="2" t="s">
        <v>575</v>
      </c>
      <c r="D43" s="2">
        <v>9.5260416128439829E-4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19"/>
        <v>150</v>
      </c>
      <c r="J43" s="6">
        <v>3.90625E-2</v>
      </c>
      <c r="K43" s="4">
        <v>34.86328125</v>
      </c>
      <c r="L43" s="12" t="s">
        <v>35</v>
      </c>
      <c r="M43" s="7">
        <f t="shared" si="20"/>
        <v>0.05</v>
      </c>
      <c r="N43" s="7">
        <f t="shared" si="21"/>
        <v>0.05</v>
      </c>
      <c r="O43" s="7">
        <f t="shared" si="22"/>
        <v>12.23707265625</v>
      </c>
      <c r="P43" s="7">
        <f t="shared" si="23"/>
        <v>0</v>
      </c>
      <c r="Q43" s="7">
        <f t="shared" si="24"/>
        <v>0.05</v>
      </c>
      <c r="R43" s="7">
        <f t="shared" si="25"/>
        <v>4.7033328125000002</v>
      </c>
      <c r="S43" s="7">
        <f t="shared" si="26"/>
        <v>-3.0955875894556451E-2</v>
      </c>
      <c r="T43" s="7">
        <f t="shared" si="27"/>
        <v>8.0955875894556453E-2</v>
      </c>
      <c r="U43" s="8">
        <f t="shared" si="28"/>
        <v>1.619117517891129</v>
      </c>
      <c r="V43" s="8">
        <f t="shared" si="29"/>
        <v>1.619117517891129</v>
      </c>
      <c r="W43" s="9">
        <f t="shared" si="30"/>
        <v>-2.6152022372202506</v>
      </c>
      <c r="X43" s="10">
        <f t="shared" si="31"/>
        <v>0</v>
      </c>
      <c r="Y43" s="10">
        <f t="shared" si="32"/>
        <v>2.6152022372202506</v>
      </c>
      <c r="Z43" s="10">
        <f t="shared" si="33"/>
        <v>-2.6191843213272827</v>
      </c>
      <c r="AA43" s="9" t="str">
        <f t="shared" si="34"/>
        <v/>
      </c>
      <c r="AB43" s="9">
        <f t="shared" si="35"/>
        <v>0.563210733912207</v>
      </c>
      <c r="AC43" s="9">
        <f t="shared" si="36"/>
        <v>-0.24932907681619579</v>
      </c>
      <c r="AD43" s="7">
        <f t="shared" si="37"/>
        <v>2.8683473389355743E-2</v>
      </c>
      <c r="AE43" s="5">
        <v>35.3515625</v>
      </c>
      <c r="AF43" s="5">
        <v>199.90234375</v>
      </c>
      <c r="AG43" s="9">
        <v>8.1796346928670535E-3</v>
      </c>
    </row>
    <row r="44" spans="2:33" ht="12.75" customHeight="1" x14ac:dyDescent="0.2">
      <c r="B44" s="1" t="s">
        <v>118</v>
      </c>
      <c r="C44" s="2" t="s">
        <v>576</v>
      </c>
      <c r="D44" s="2">
        <v>9.7644675406627357E-4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19"/>
        <v>150</v>
      </c>
      <c r="J44" s="6">
        <v>3.90625E-2</v>
      </c>
      <c r="K44" s="4">
        <v>34.86328125</v>
      </c>
      <c r="L44" s="12" t="s">
        <v>35</v>
      </c>
      <c r="M44" s="7">
        <f t="shared" si="20"/>
        <v>0.05</v>
      </c>
      <c r="N44" s="7">
        <f t="shared" si="21"/>
        <v>0.05</v>
      </c>
      <c r="O44" s="7">
        <f t="shared" si="22"/>
        <v>12.23707265625</v>
      </c>
      <c r="P44" s="7">
        <f t="shared" si="23"/>
        <v>0</v>
      </c>
      <c r="Q44" s="7">
        <f t="shared" si="24"/>
        <v>0.05</v>
      </c>
      <c r="R44" s="7">
        <f t="shared" si="25"/>
        <v>4.7033328125000002</v>
      </c>
      <c r="S44" s="7">
        <f t="shared" si="26"/>
        <v>-3.0955875894556451E-2</v>
      </c>
      <c r="T44" s="7">
        <f t="shared" si="27"/>
        <v>8.0955875894556453E-2</v>
      </c>
      <c r="U44" s="8">
        <f t="shared" si="28"/>
        <v>1.619117517891129</v>
      </c>
      <c r="V44" s="8">
        <f t="shared" si="29"/>
        <v>1.619117517891129</v>
      </c>
      <c r="W44" s="9">
        <f t="shared" si="30"/>
        <v>-2.6152022372202506</v>
      </c>
      <c r="X44" s="10">
        <f t="shared" si="31"/>
        <v>0</v>
      </c>
      <c r="Y44" s="10">
        <f t="shared" si="32"/>
        <v>2.6152022372202506</v>
      </c>
      <c r="Z44" s="10">
        <f t="shared" si="33"/>
        <v>-2.6191843213272827</v>
      </c>
      <c r="AA44" s="9" t="str">
        <f t="shared" si="34"/>
        <v/>
      </c>
      <c r="AB44" s="9">
        <f t="shared" si="35"/>
        <v>0.563210733912207</v>
      </c>
      <c r="AC44" s="9">
        <f t="shared" si="36"/>
        <v>-0.24932907681619579</v>
      </c>
      <c r="AD44" s="7">
        <f t="shared" si="37"/>
        <v>2.8683473389355743E-2</v>
      </c>
      <c r="AE44" s="5">
        <v>35.3515625</v>
      </c>
      <c r="AF44" s="5">
        <v>199.90234375</v>
      </c>
      <c r="AG44" s="9">
        <v>6.1826535666789084E-3</v>
      </c>
    </row>
    <row r="45" spans="2:33" ht="12.75" customHeight="1" x14ac:dyDescent="0.2">
      <c r="B45" s="1" t="s">
        <v>120</v>
      </c>
      <c r="C45" s="2" t="s">
        <v>577</v>
      </c>
      <c r="D45" s="2">
        <v>1.0002777780755423E-3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19"/>
        <v>150</v>
      </c>
      <c r="J45" s="6">
        <v>3.90625E-2</v>
      </c>
      <c r="K45" s="4">
        <v>34.86328125</v>
      </c>
      <c r="L45" s="12" t="s">
        <v>35</v>
      </c>
      <c r="M45" s="7">
        <f t="shared" si="20"/>
        <v>0.05</v>
      </c>
      <c r="N45" s="7">
        <f t="shared" si="21"/>
        <v>0.05</v>
      </c>
      <c r="O45" s="7">
        <f t="shared" si="22"/>
        <v>12.23707265625</v>
      </c>
      <c r="P45" s="7">
        <f t="shared" si="23"/>
        <v>0</v>
      </c>
      <c r="Q45" s="7">
        <f t="shared" si="24"/>
        <v>0.05</v>
      </c>
      <c r="R45" s="7">
        <f t="shared" si="25"/>
        <v>4.7033328125000002</v>
      </c>
      <c r="S45" s="7">
        <f t="shared" si="26"/>
        <v>-3.0955875894556451E-2</v>
      </c>
      <c r="T45" s="7">
        <f t="shared" si="27"/>
        <v>8.0955875894556453E-2</v>
      </c>
      <c r="U45" s="8">
        <f t="shared" si="28"/>
        <v>1.619117517891129</v>
      </c>
      <c r="V45" s="8">
        <f t="shared" si="29"/>
        <v>1.619117517891129</v>
      </c>
      <c r="W45" s="9">
        <f t="shared" si="30"/>
        <v>-2.6152022372202506</v>
      </c>
      <c r="X45" s="10">
        <f t="shared" si="31"/>
        <v>0</v>
      </c>
      <c r="Y45" s="10">
        <f t="shared" si="32"/>
        <v>2.6152022372202506</v>
      </c>
      <c r="Z45" s="10">
        <f t="shared" si="33"/>
        <v>-2.6191843213272827</v>
      </c>
      <c r="AA45" s="9" t="str">
        <f t="shared" si="34"/>
        <v/>
      </c>
      <c r="AB45" s="9">
        <f t="shared" si="35"/>
        <v>0.563210733912207</v>
      </c>
      <c r="AC45" s="9">
        <f t="shared" si="36"/>
        <v>-0.24932907681619579</v>
      </c>
      <c r="AD45" s="7">
        <f t="shared" si="37"/>
        <v>2.8683473389355743E-2</v>
      </c>
      <c r="AE45" s="5">
        <v>35.3515625</v>
      </c>
      <c r="AF45" s="5">
        <v>199.90234375</v>
      </c>
      <c r="AG45" s="9">
        <v>6.1826535666789084E-3</v>
      </c>
    </row>
    <row r="46" spans="2:33" ht="12.75" customHeight="1" x14ac:dyDescent="0.2">
      <c r="B46" s="1" t="s">
        <v>122</v>
      </c>
      <c r="C46" s="2" t="s">
        <v>578</v>
      </c>
      <c r="D46" s="2">
        <v>1.0239236071356572E-3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19"/>
        <v>150</v>
      </c>
      <c r="J46" s="6">
        <v>2.9296875E-2</v>
      </c>
      <c r="K46" s="4">
        <v>34.86328125</v>
      </c>
      <c r="L46" s="12" t="s">
        <v>35</v>
      </c>
      <c r="M46" s="7">
        <f t="shared" si="20"/>
        <v>0.05</v>
      </c>
      <c r="N46" s="7">
        <f t="shared" si="21"/>
        <v>0.05</v>
      </c>
      <c r="O46" s="7">
        <f t="shared" si="22"/>
        <v>12.23707265625</v>
      </c>
      <c r="P46" s="7">
        <f t="shared" si="23"/>
        <v>0</v>
      </c>
      <c r="Q46" s="7">
        <f t="shared" si="24"/>
        <v>0.05</v>
      </c>
      <c r="R46" s="7">
        <f t="shared" si="25"/>
        <v>4.7033328125000002</v>
      </c>
      <c r="S46" s="7">
        <f t="shared" si="26"/>
        <v>-3.102068849230033E-2</v>
      </c>
      <c r="T46" s="7">
        <f t="shared" si="27"/>
        <v>8.1020688492300333E-2</v>
      </c>
      <c r="U46" s="8">
        <f t="shared" si="28"/>
        <v>1.6204137698460066</v>
      </c>
      <c r="V46" s="8">
        <f t="shared" si="29"/>
        <v>1.6204137698460066</v>
      </c>
      <c r="W46" s="9">
        <f t="shared" si="30"/>
        <v>-2.6118275393020545</v>
      </c>
      <c r="X46" s="10">
        <f t="shared" si="31"/>
        <v>0</v>
      </c>
      <c r="Y46" s="10">
        <f t="shared" si="32"/>
        <v>2.6118275393020545</v>
      </c>
      <c r="Z46" s="10">
        <f t="shared" si="33"/>
        <v>-2.6191843213272827</v>
      </c>
      <c r="AA46" s="9" t="str">
        <f t="shared" si="34"/>
        <v/>
      </c>
      <c r="AB46" s="9">
        <f t="shared" si="35"/>
        <v>0.5613087407672761</v>
      </c>
      <c r="AC46" s="9">
        <f t="shared" si="36"/>
        <v>-0.2507981948417225</v>
      </c>
      <c r="AD46" s="7">
        <f t="shared" si="37"/>
        <v>2.8683473389355743E-2</v>
      </c>
      <c r="AE46" s="5">
        <v>35.25390625</v>
      </c>
      <c r="AF46" s="5">
        <v>199.90234375</v>
      </c>
      <c r="AG46" s="9">
        <v>6.1826535666789084E-3</v>
      </c>
    </row>
    <row r="47" spans="2:33" ht="12.75" customHeight="1" x14ac:dyDescent="0.2">
      <c r="B47" s="1" t="s">
        <v>124</v>
      </c>
      <c r="C47" s="2" t="s">
        <v>579</v>
      </c>
      <c r="D47" s="2">
        <v>1.0418055535410531E-3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19"/>
        <v>150</v>
      </c>
      <c r="J47" s="6">
        <v>3.90625E-2</v>
      </c>
      <c r="K47" s="4">
        <v>34.86328125</v>
      </c>
      <c r="L47" s="12" t="s">
        <v>35</v>
      </c>
      <c r="M47" s="7">
        <f t="shared" si="20"/>
        <v>0.05</v>
      </c>
      <c r="N47" s="7">
        <f t="shared" si="21"/>
        <v>0.05</v>
      </c>
      <c r="O47" s="7">
        <f t="shared" si="22"/>
        <v>12.23707265625</v>
      </c>
      <c r="P47" s="7">
        <f t="shared" si="23"/>
        <v>0</v>
      </c>
      <c r="Q47" s="7">
        <f t="shared" si="24"/>
        <v>0.05</v>
      </c>
      <c r="R47" s="7">
        <f t="shared" si="25"/>
        <v>4.7033328125000002</v>
      </c>
      <c r="S47" s="7">
        <f t="shared" si="26"/>
        <v>-3.0955875894556451E-2</v>
      </c>
      <c r="T47" s="7">
        <f t="shared" si="27"/>
        <v>8.0955875894556453E-2</v>
      </c>
      <c r="U47" s="8">
        <f t="shared" si="28"/>
        <v>1.619117517891129</v>
      </c>
      <c r="V47" s="8">
        <f t="shared" si="29"/>
        <v>1.619117517891129</v>
      </c>
      <c r="W47" s="9">
        <f t="shared" si="30"/>
        <v>-2.6152022372202506</v>
      </c>
      <c r="X47" s="10">
        <f t="shared" si="31"/>
        <v>0</v>
      </c>
      <c r="Y47" s="10">
        <f t="shared" si="32"/>
        <v>2.6152022372202506</v>
      </c>
      <c r="Z47" s="10">
        <f t="shared" si="33"/>
        <v>-2.6191843213272827</v>
      </c>
      <c r="AA47" s="9" t="str">
        <f t="shared" si="34"/>
        <v/>
      </c>
      <c r="AB47" s="9">
        <f t="shared" si="35"/>
        <v>0.563210733912207</v>
      </c>
      <c r="AC47" s="9">
        <f t="shared" si="36"/>
        <v>-0.24932907681619579</v>
      </c>
      <c r="AD47" s="7">
        <f t="shared" si="37"/>
        <v>2.8683473389355743E-2</v>
      </c>
      <c r="AE47" s="5">
        <v>35.25390625</v>
      </c>
      <c r="AF47" s="5">
        <v>199.90234375</v>
      </c>
      <c r="AG47" s="9">
        <v>4.1856724404907633E-3</v>
      </c>
    </row>
    <row r="48" spans="2:33" ht="12.75" customHeight="1" x14ac:dyDescent="0.2">
      <c r="B48" s="1" t="s">
        <v>126</v>
      </c>
      <c r="C48" s="2" t="s">
        <v>580</v>
      </c>
      <c r="D48" s="2">
        <v>1.0656365702743642E-3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19"/>
        <v>150</v>
      </c>
      <c r="J48" s="6">
        <v>3.90625E-2</v>
      </c>
      <c r="K48" s="4">
        <v>34.765625</v>
      </c>
      <c r="L48" s="12" t="s">
        <v>35</v>
      </c>
      <c r="M48" s="7">
        <f t="shared" si="20"/>
        <v>0.05</v>
      </c>
      <c r="N48" s="7">
        <f t="shared" si="21"/>
        <v>0.05</v>
      </c>
      <c r="O48" s="7">
        <f t="shared" si="22"/>
        <v>12.219553124999999</v>
      </c>
      <c r="P48" s="7">
        <f t="shared" si="23"/>
        <v>0</v>
      </c>
      <c r="Q48" s="7">
        <f t="shared" si="24"/>
        <v>0.05</v>
      </c>
      <c r="R48" s="7">
        <f t="shared" si="25"/>
        <v>4.6948562500000008</v>
      </c>
      <c r="S48" s="7">
        <f t="shared" si="26"/>
        <v>-3.0936752850924662E-2</v>
      </c>
      <c r="T48" s="7">
        <f t="shared" si="27"/>
        <v>8.0936752850924665E-2</v>
      </c>
      <c r="U48" s="8">
        <f t="shared" si="28"/>
        <v>1.6187350570184933</v>
      </c>
      <c r="V48" s="8">
        <f t="shared" si="29"/>
        <v>1.6187350570184933</v>
      </c>
      <c r="W48" s="9">
        <f t="shared" si="30"/>
        <v>-2.6162006478487143</v>
      </c>
      <c r="X48" s="10">
        <f t="shared" si="31"/>
        <v>0</v>
      </c>
      <c r="Y48" s="10">
        <f t="shared" si="32"/>
        <v>2.6162006478487143</v>
      </c>
      <c r="Z48" s="10">
        <f t="shared" si="33"/>
        <v>-2.6191843213272827</v>
      </c>
      <c r="AA48" s="9" t="str">
        <f t="shared" si="34"/>
        <v/>
      </c>
      <c r="AB48" s="9">
        <f t="shared" si="35"/>
        <v>0.56377402426070911</v>
      </c>
      <c r="AC48" s="9">
        <f t="shared" si="36"/>
        <v>-0.2488949380070215</v>
      </c>
      <c r="AD48" s="7">
        <f t="shared" si="37"/>
        <v>2.8764044943820226E-2</v>
      </c>
      <c r="AE48" s="5">
        <v>35.25390625</v>
      </c>
      <c r="AF48" s="5">
        <v>199.90234375</v>
      </c>
      <c r="AG48" s="9">
        <v>6.1826535666789084E-3</v>
      </c>
    </row>
    <row r="49" spans="2:33" ht="12.75" customHeight="1" x14ac:dyDescent="0.2">
      <c r="B49" s="1" t="s">
        <v>128</v>
      </c>
      <c r="C49" s="2" t="s">
        <v>581</v>
      </c>
      <c r="D49" s="2">
        <v>1.0892939753830433E-3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19"/>
        <v>150</v>
      </c>
      <c r="J49" s="6">
        <v>3.90625E-2</v>
      </c>
      <c r="K49" s="4">
        <v>34.86328125</v>
      </c>
      <c r="L49" s="12" t="s">
        <v>35</v>
      </c>
      <c r="M49" s="7">
        <f t="shared" si="20"/>
        <v>0.05</v>
      </c>
      <c r="N49" s="7">
        <f t="shared" si="21"/>
        <v>0.05</v>
      </c>
      <c r="O49" s="7">
        <f t="shared" si="22"/>
        <v>12.23707265625</v>
      </c>
      <c r="P49" s="7">
        <f t="shared" si="23"/>
        <v>0</v>
      </c>
      <c r="Q49" s="7">
        <f t="shared" si="24"/>
        <v>0.05</v>
      </c>
      <c r="R49" s="7">
        <f t="shared" si="25"/>
        <v>4.7033328125000002</v>
      </c>
      <c r="S49" s="7">
        <f t="shared" si="26"/>
        <v>-3.0955875894556451E-2</v>
      </c>
      <c r="T49" s="7">
        <f t="shared" si="27"/>
        <v>8.0955875894556453E-2</v>
      </c>
      <c r="U49" s="8">
        <f t="shared" si="28"/>
        <v>1.619117517891129</v>
      </c>
      <c r="V49" s="8">
        <f t="shared" si="29"/>
        <v>1.619117517891129</v>
      </c>
      <c r="W49" s="9">
        <f t="shared" si="30"/>
        <v>-2.6152022372202506</v>
      </c>
      <c r="X49" s="10">
        <f t="shared" si="31"/>
        <v>0</v>
      </c>
      <c r="Y49" s="10">
        <f t="shared" si="32"/>
        <v>2.6152022372202506</v>
      </c>
      <c r="Z49" s="10">
        <f t="shared" si="33"/>
        <v>-2.6191843213272827</v>
      </c>
      <c r="AA49" s="9" t="str">
        <f t="shared" si="34"/>
        <v/>
      </c>
      <c r="AB49" s="9">
        <f t="shared" si="35"/>
        <v>0.563210733912207</v>
      </c>
      <c r="AC49" s="9">
        <f t="shared" si="36"/>
        <v>-0.24932907681619579</v>
      </c>
      <c r="AD49" s="7">
        <f t="shared" si="37"/>
        <v>2.8683473389355743E-2</v>
      </c>
      <c r="AE49" s="5">
        <v>35.25390625</v>
      </c>
      <c r="AF49" s="5">
        <v>199.90234375</v>
      </c>
      <c r="AG49" s="9">
        <v>4.1856724404907633E-3</v>
      </c>
    </row>
    <row r="50" spans="2:33" ht="12.75" customHeight="1" x14ac:dyDescent="0.2">
      <c r="B50" s="1" t="s">
        <v>130</v>
      </c>
      <c r="C50" s="2" t="s">
        <v>582</v>
      </c>
      <c r="D50" s="2">
        <v>1.1129398117191158E-3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19"/>
        <v>150</v>
      </c>
      <c r="J50" s="6">
        <v>3.90625E-2</v>
      </c>
      <c r="K50" s="4">
        <v>34.86328125</v>
      </c>
      <c r="L50" s="12" t="s">
        <v>35</v>
      </c>
      <c r="M50" s="7">
        <f t="shared" si="20"/>
        <v>0.05</v>
      </c>
      <c r="N50" s="7">
        <f t="shared" si="21"/>
        <v>0.05</v>
      </c>
      <c r="O50" s="7">
        <f t="shared" si="22"/>
        <v>12.23707265625</v>
      </c>
      <c r="P50" s="7">
        <f t="shared" si="23"/>
        <v>0</v>
      </c>
      <c r="Q50" s="7">
        <f t="shared" si="24"/>
        <v>0.05</v>
      </c>
      <c r="R50" s="7">
        <f t="shared" si="25"/>
        <v>4.7033328125000002</v>
      </c>
      <c r="S50" s="7">
        <f t="shared" si="26"/>
        <v>-3.0955875894556451E-2</v>
      </c>
      <c r="T50" s="7">
        <f t="shared" si="27"/>
        <v>8.0955875894556453E-2</v>
      </c>
      <c r="U50" s="8">
        <f t="shared" si="28"/>
        <v>1.619117517891129</v>
      </c>
      <c r="V50" s="8">
        <f t="shared" si="29"/>
        <v>1.619117517891129</v>
      </c>
      <c r="W50" s="9">
        <f t="shared" si="30"/>
        <v>-2.6152022372202506</v>
      </c>
      <c r="X50" s="10">
        <f t="shared" si="31"/>
        <v>0</v>
      </c>
      <c r="Y50" s="10">
        <f t="shared" si="32"/>
        <v>2.6152022372202506</v>
      </c>
      <c r="Z50" s="10">
        <f t="shared" si="33"/>
        <v>-2.6191843213272827</v>
      </c>
      <c r="AA50" s="9" t="str">
        <f t="shared" si="34"/>
        <v/>
      </c>
      <c r="AB50" s="9">
        <f t="shared" si="35"/>
        <v>0.563210733912207</v>
      </c>
      <c r="AC50" s="9">
        <f t="shared" si="36"/>
        <v>-0.24932907681619579</v>
      </c>
      <c r="AD50" s="7">
        <f t="shared" si="37"/>
        <v>2.8683473389355743E-2</v>
      </c>
      <c r="AE50" s="5">
        <v>35.25390625</v>
      </c>
      <c r="AF50" s="5">
        <v>199.90234375</v>
      </c>
      <c r="AG50" s="9">
        <v>6.1826535666789084E-3</v>
      </c>
    </row>
    <row r="51" spans="2:33" ht="12.75" customHeight="1" x14ac:dyDescent="0.2">
      <c r="B51" s="1" t="s">
        <v>132</v>
      </c>
      <c r="C51" s="2" t="s">
        <v>583</v>
      </c>
      <c r="D51" s="2">
        <v>1.1367708284524269E-3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19"/>
        <v>150</v>
      </c>
      <c r="J51" s="6">
        <v>3.90625E-2</v>
      </c>
      <c r="K51" s="4">
        <v>34.86328125</v>
      </c>
      <c r="L51" s="12" t="s">
        <v>35</v>
      </c>
      <c r="M51" s="7">
        <f t="shared" si="20"/>
        <v>0.05</v>
      </c>
      <c r="N51" s="7">
        <f t="shared" si="21"/>
        <v>0.05</v>
      </c>
      <c r="O51" s="7">
        <f t="shared" si="22"/>
        <v>12.23707265625</v>
      </c>
      <c r="P51" s="7">
        <f t="shared" si="23"/>
        <v>0</v>
      </c>
      <c r="Q51" s="7">
        <f t="shared" si="24"/>
        <v>0.05</v>
      </c>
      <c r="R51" s="7">
        <f t="shared" si="25"/>
        <v>4.7033328125000002</v>
      </c>
      <c r="S51" s="7">
        <f t="shared" si="26"/>
        <v>-3.0955875894556451E-2</v>
      </c>
      <c r="T51" s="7">
        <f t="shared" si="27"/>
        <v>8.0955875894556453E-2</v>
      </c>
      <c r="U51" s="8">
        <f t="shared" si="28"/>
        <v>1.619117517891129</v>
      </c>
      <c r="V51" s="8">
        <f t="shared" si="29"/>
        <v>1.619117517891129</v>
      </c>
      <c r="W51" s="9">
        <f t="shared" si="30"/>
        <v>-2.6152022372202506</v>
      </c>
      <c r="X51" s="10">
        <f t="shared" si="31"/>
        <v>0</v>
      </c>
      <c r="Y51" s="10">
        <f t="shared" si="32"/>
        <v>2.6152022372202506</v>
      </c>
      <c r="Z51" s="10">
        <f t="shared" si="33"/>
        <v>-2.6191843213272827</v>
      </c>
      <c r="AA51" s="9" t="str">
        <f t="shared" si="34"/>
        <v/>
      </c>
      <c r="AB51" s="9">
        <f t="shared" si="35"/>
        <v>0.563210733912207</v>
      </c>
      <c r="AC51" s="9">
        <f t="shared" si="36"/>
        <v>-0.24932907681619579</v>
      </c>
      <c r="AD51" s="7">
        <f t="shared" si="37"/>
        <v>2.8683473389355743E-2</v>
      </c>
      <c r="AE51" s="5">
        <v>35.25390625</v>
      </c>
      <c r="AF51" s="5">
        <v>199.90234375</v>
      </c>
      <c r="AG51" s="9">
        <v>6.1826535666789084E-3</v>
      </c>
    </row>
    <row r="52" spans="2:33" ht="12.75" customHeight="1" x14ac:dyDescent="0.2">
      <c r="B52" s="1" t="s">
        <v>134</v>
      </c>
      <c r="C52" s="2" t="s">
        <v>584</v>
      </c>
      <c r="D52" s="2">
        <v>1.1606134212343022E-3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19"/>
        <v>150</v>
      </c>
      <c r="J52" s="6">
        <v>3.90625E-2</v>
      </c>
      <c r="K52" s="4">
        <v>34.765625</v>
      </c>
      <c r="L52" s="12" t="s">
        <v>35</v>
      </c>
      <c r="M52" s="7">
        <f t="shared" si="20"/>
        <v>0.05</v>
      </c>
      <c r="N52" s="7">
        <f t="shared" si="21"/>
        <v>0.05</v>
      </c>
      <c r="O52" s="7">
        <f t="shared" si="22"/>
        <v>12.219553124999999</v>
      </c>
      <c r="P52" s="7">
        <f t="shared" si="23"/>
        <v>0</v>
      </c>
      <c r="Q52" s="7">
        <f t="shared" si="24"/>
        <v>0.05</v>
      </c>
      <c r="R52" s="7">
        <f t="shared" si="25"/>
        <v>4.6948562500000008</v>
      </c>
      <c r="S52" s="7">
        <f t="shared" si="26"/>
        <v>-3.0936752850924662E-2</v>
      </c>
      <c r="T52" s="7">
        <f t="shared" si="27"/>
        <v>8.0936752850924665E-2</v>
      </c>
      <c r="U52" s="8">
        <f t="shared" si="28"/>
        <v>1.6187350570184933</v>
      </c>
      <c r="V52" s="8">
        <f t="shared" si="29"/>
        <v>1.6187350570184933</v>
      </c>
      <c r="W52" s="9">
        <f t="shared" si="30"/>
        <v>-2.6162006478487143</v>
      </c>
      <c r="X52" s="10">
        <f t="shared" si="31"/>
        <v>0</v>
      </c>
      <c r="Y52" s="10">
        <f t="shared" si="32"/>
        <v>2.6162006478487143</v>
      </c>
      <c r="Z52" s="10">
        <f t="shared" si="33"/>
        <v>-2.6191843213272827</v>
      </c>
      <c r="AA52" s="9" t="str">
        <f t="shared" si="34"/>
        <v/>
      </c>
      <c r="AB52" s="9">
        <f t="shared" si="35"/>
        <v>0.56377402426070911</v>
      </c>
      <c r="AC52" s="9">
        <f t="shared" si="36"/>
        <v>-0.2488949380070215</v>
      </c>
      <c r="AD52" s="7">
        <f t="shared" si="37"/>
        <v>2.8764044943820226E-2</v>
      </c>
      <c r="AE52" s="5">
        <v>35.25390625</v>
      </c>
      <c r="AF52" s="5">
        <v>199.90234375</v>
      </c>
      <c r="AG52" s="9">
        <v>6.1826535666789084E-3</v>
      </c>
    </row>
    <row r="53" spans="2:33" ht="12.75" customHeight="1" x14ac:dyDescent="0.2">
      <c r="B53" s="1" t="s">
        <v>136</v>
      </c>
      <c r="C53" s="2" t="s">
        <v>585</v>
      </c>
      <c r="D53" s="2">
        <v>1.1842592575703748E-3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19"/>
        <v>150</v>
      </c>
      <c r="J53" s="6">
        <v>3.90625E-2</v>
      </c>
      <c r="K53" s="4">
        <v>34.86328125</v>
      </c>
      <c r="L53" s="12" t="s">
        <v>35</v>
      </c>
      <c r="M53" s="7">
        <f t="shared" si="20"/>
        <v>0.05</v>
      </c>
      <c r="N53" s="7">
        <f t="shared" si="21"/>
        <v>0.05</v>
      </c>
      <c r="O53" s="7">
        <f t="shared" si="22"/>
        <v>12.23707265625</v>
      </c>
      <c r="P53" s="7">
        <f t="shared" si="23"/>
        <v>0</v>
      </c>
      <c r="Q53" s="7">
        <f t="shared" si="24"/>
        <v>0.05</v>
      </c>
      <c r="R53" s="7">
        <f t="shared" si="25"/>
        <v>4.7033328125000002</v>
      </c>
      <c r="S53" s="7">
        <f t="shared" si="26"/>
        <v>-3.0955875894556451E-2</v>
      </c>
      <c r="T53" s="7">
        <f t="shared" si="27"/>
        <v>8.0955875894556453E-2</v>
      </c>
      <c r="U53" s="8">
        <f t="shared" si="28"/>
        <v>1.619117517891129</v>
      </c>
      <c r="V53" s="8">
        <f t="shared" si="29"/>
        <v>1.619117517891129</v>
      </c>
      <c r="W53" s="9">
        <f t="shared" si="30"/>
        <v>-2.6152022372202506</v>
      </c>
      <c r="X53" s="10">
        <f t="shared" si="31"/>
        <v>0</v>
      </c>
      <c r="Y53" s="10">
        <f t="shared" si="32"/>
        <v>2.6152022372202506</v>
      </c>
      <c r="Z53" s="10">
        <f t="shared" si="33"/>
        <v>-2.6191843213272827</v>
      </c>
      <c r="AA53" s="9" t="str">
        <f t="shared" si="34"/>
        <v/>
      </c>
      <c r="AB53" s="9">
        <f t="shared" si="35"/>
        <v>0.563210733912207</v>
      </c>
      <c r="AC53" s="9">
        <f t="shared" si="36"/>
        <v>-0.24932907681619579</v>
      </c>
      <c r="AD53" s="7">
        <f t="shared" si="37"/>
        <v>2.8683473389355743E-2</v>
      </c>
      <c r="AE53" s="5">
        <v>35.25390625</v>
      </c>
      <c r="AF53" s="5">
        <v>199.90234375</v>
      </c>
      <c r="AG53" s="9">
        <v>6.1826535666789084E-3</v>
      </c>
    </row>
    <row r="54" spans="2:33" ht="12.75" customHeight="1" x14ac:dyDescent="0.2">
      <c r="B54" s="1" t="s">
        <v>138</v>
      </c>
      <c r="C54" s="2" t="s">
        <v>586</v>
      </c>
      <c r="D54" s="2">
        <v>1.2080902743036859E-3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19"/>
        <v>150</v>
      </c>
      <c r="J54" s="6">
        <v>3.90625E-2</v>
      </c>
      <c r="K54" s="4">
        <v>35.25390625</v>
      </c>
      <c r="L54" s="12" t="s">
        <v>35</v>
      </c>
      <c r="M54" s="7">
        <f t="shared" si="20"/>
        <v>0.05</v>
      </c>
      <c r="N54" s="7">
        <f t="shared" si="21"/>
        <v>0.05</v>
      </c>
      <c r="O54" s="7">
        <f t="shared" si="22"/>
        <v>12.30715078125</v>
      </c>
      <c r="P54" s="7">
        <f t="shared" si="23"/>
        <v>0</v>
      </c>
      <c r="Q54" s="7">
        <f t="shared" si="24"/>
        <v>0.05</v>
      </c>
      <c r="R54" s="7">
        <f t="shared" si="25"/>
        <v>4.7372390625000005</v>
      </c>
      <c r="S54" s="7">
        <f t="shared" si="26"/>
        <v>-3.1031911183739658E-2</v>
      </c>
      <c r="T54" s="7">
        <f t="shared" si="27"/>
        <v>8.1031911183739661E-2</v>
      </c>
      <c r="U54" s="8">
        <f t="shared" si="28"/>
        <v>1.6206382236747932</v>
      </c>
      <c r="V54" s="8">
        <f t="shared" si="29"/>
        <v>1.6206382236747932</v>
      </c>
      <c r="W54" s="9">
        <f t="shared" si="30"/>
        <v>-2.6112446218330048</v>
      </c>
      <c r="X54" s="10">
        <f t="shared" si="31"/>
        <v>0</v>
      </c>
      <c r="Y54" s="10">
        <f t="shared" si="32"/>
        <v>2.6112446218330048</v>
      </c>
      <c r="Z54" s="10">
        <f t="shared" si="33"/>
        <v>-2.6191843213272827</v>
      </c>
      <c r="AA54" s="9" t="str">
        <f t="shared" si="34"/>
        <v/>
      </c>
      <c r="AB54" s="9">
        <f t="shared" si="35"/>
        <v>0.56098051376250513</v>
      </c>
      <c r="AC54" s="9">
        <f t="shared" si="36"/>
        <v>-0.25105222414918055</v>
      </c>
      <c r="AD54" s="7">
        <f t="shared" si="37"/>
        <v>2.8365650969529085E-2</v>
      </c>
      <c r="AE54" s="5">
        <v>35.25390625</v>
      </c>
      <c r="AF54" s="5">
        <v>199.90234375</v>
      </c>
      <c r="AG54" s="9">
        <v>6.1826535666789084E-3</v>
      </c>
    </row>
    <row r="55" spans="2:33" ht="12.75" customHeight="1" x14ac:dyDescent="0.2">
      <c r="B55" s="1" t="s">
        <v>140</v>
      </c>
      <c r="C55" s="2" t="s">
        <v>587</v>
      </c>
      <c r="D55" s="2">
        <v>1.2319328670855612E-3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19"/>
        <v>150</v>
      </c>
      <c r="J55" s="6">
        <v>3.90625E-2</v>
      </c>
      <c r="K55" s="4">
        <v>34.765625</v>
      </c>
      <c r="L55" s="12" t="s">
        <v>35</v>
      </c>
      <c r="M55" s="7">
        <f t="shared" si="20"/>
        <v>0.05</v>
      </c>
      <c r="N55" s="7">
        <f t="shared" si="21"/>
        <v>0.05</v>
      </c>
      <c r="O55" s="7">
        <f t="shared" si="22"/>
        <v>12.219553124999999</v>
      </c>
      <c r="P55" s="7">
        <f t="shared" si="23"/>
        <v>0</v>
      </c>
      <c r="Q55" s="7">
        <f t="shared" si="24"/>
        <v>0.05</v>
      </c>
      <c r="R55" s="7">
        <f t="shared" si="25"/>
        <v>4.6948562500000008</v>
      </c>
      <c r="S55" s="7">
        <f t="shared" si="26"/>
        <v>-3.0936752850924662E-2</v>
      </c>
      <c r="T55" s="7">
        <f t="shared" si="27"/>
        <v>8.0936752850924665E-2</v>
      </c>
      <c r="U55" s="8">
        <f t="shared" si="28"/>
        <v>1.6187350570184933</v>
      </c>
      <c r="V55" s="8">
        <f t="shared" si="29"/>
        <v>1.6187350570184933</v>
      </c>
      <c r="W55" s="9">
        <f t="shared" si="30"/>
        <v>-2.6162006478487143</v>
      </c>
      <c r="X55" s="10">
        <f t="shared" si="31"/>
        <v>0</v>
      </c>
      <c r="Y55" s="10">
        <f t="shared" si="32"/>
        <v>2.6162006478487143</v>
      </c>
      <c r="Z55" s="10">
        <f t="shared" si="33"/>
        <v>-2.6191843213272827</v>
      </c>
      <c r="AA55" s="9" t="str">
        <f t="shared" si="34"/>
        <v/>
      </c>
      <c r="AB55" s="9">
        <f t="shared" si="35"/>
        <v>0.56377402426070911</v>
      </c>
      <c r="AC55" s="9">
        <f t="shared" si="36"/>
        <v>-0.2488949380070215</v>
      </c>
      <c r="AD55" s="7">
        <f t="shared" si="37"/>
        <v>2.8764044943820226E-2</v>
      </c>
      <c r="AE55" s="5">
        <v>35.25390625</v>
      </c>
      <c r="AF55" s="5">
        <v>199.90234375</v>
      </c>
      <c r="AG55" s="9">
        <v>6.1826535666789084E-3</v>
      </c>
    </row>
    <row r="56" spans="2:33" ht="12.75" customHeight="1" x14ac:dyDescent="0.2">
      <c r="B56" s="1" t="s">
        <v>142</v>
      </c>
      <c r="C56" s="2" t="s">
        <v>588</v>
      </c>
      <c r="D56" s="2">
        <v>1.2555787034216337E-3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19"/>
        <v>150</v>
      </c>
      <c r="J56" s="6">
        <v>3.90625E-2</v>
      </c>
      <c r="K56" s="4">
        <v>34.765625</v>
      </c>
      <c r="L56" s="12" t="s">
        <v>35</v>
      </c>
      <c r="M56" s="7">
        <f t="shared" si="20"/>
        <v>0.05</v>
      </c>
      <c r="N56" s="7">
        <f t="shared" si="21"/>
        <v>0.05</v>
      </c>
      <c r="O56" s="7">
        <f t="shared" si="22"/>
        <v>12.219553124999999</v>
      </c>
      <c r="P56" s="7">
        <f t="shared" si="23"/>
        <v>0</v>
      </c>
      <c r="Q56" s="7">
        <f t="shared" si="24"/>
        <v>0.05</v>
      </c>
      <c r="R56" s="7">
        <f t="shared" si="25"/>
        <v>4.6948562500000008</v>
      </c>
      <c r="S56" s="7">
        <f t="shared" si="26"/>
        <v>-3.0936752850924662E-2</v>
      </c>
      <c r="T56" s="7">
        <f t="shared" si="27"/>
        <v>8.0936752850924665E-2</v>
      </c>
      <c r="U56" s="8">
        <f t="shared" si="28"/>
        <v>1.6187350570184933</v>
      </c>
      <c r="V56" s="8">
        <f t="shared" si="29"/>
        <v>1.6187350570184933</v>
      </c>
      <c r="W56" s="9">
        <f t="shared" si="30"/>
        <v>-2.6162006478487143</v>
      </c>
      <c r="X56" s="10">
        <f t="shared" si="31"/>
        <v>0</v>
      </c>
      <c r="Y56" s="10">
        <f t="shared" si="32"/>
        <v>2.6162006478487143</v>
      </c>
      <c r="Z56" s="10">
        <f t="shared" si="33"/>
        <v>-2.6191843213272827</v>
      </c>
      <c r="AA56" s="9" t="str">
        <f t="shared" si="34"/>
        <v/>
      </c>
      <c r="AB56" s="9">
        <f t="shared" si="35"/>
        <v>0.56377402426070911</v>
      </c>
      <c r="AC56" s="9">
        <f t="shared" si="36"/>
        <v>-0.2488949380070215</v>
      </c>
      <c r="AD56" s="7">
        <f t="shared" si="37"/>
        <v>2.8764044943820226E-2</v>
      </c>
      <c r="AE56" s="5">
        <v>35.15625</v>
      </c>
      <c r="AF56" s="5">
        <v>199.90234375</v>
      </c>
      <c r="AG56" s="9">
        <v>4.1856724404907633E-3</v>
      </c>
    </row>
    <row r="57" spans="2:33" ht="12.75" customHeight="1" x14ac:dyDescent="0.2">
      <c r="B57" s="1" t="s">
        <v>144</v>
      </c>
      <c r="C57" s="2" t="s">
        <v>589</v>
      </c>
      <c r="D57" s="2">
        <v>1.2734606425510719E-3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19"/>
        <v>150</v>
      </c>
      <c r="J57" s="6">
        <v>3.90625E-2</v>
      </c>
      <c r="K57" s="4">
        <v>34.765625</v>
      </c>
      <c r="L57" s="12" t="s">
        <v>35</v>
      </c>
      <c r="M57" s="7">
        <f t="shared" si="20"/>
        <v>0.05</v>
      </c>
      <c r="N57" s="7">
        <f t="shared" si="21"/>
        <v>0.05</v>
      </c>
      <c r="O57" s="7">
        <f t="shared" si="22"/>
        <v>12.219553124999999</v>
      </c>
      <c r="P57" s="7">
        <f t="shared" si="23"/>
        <v>0</v>
      </c>
      <c r="Q57" s="7">
        <f t="shared" si="24"/>
        <v>0.05</v>
      </c>
      <c r="R57" s="7">
        <f t="shared" si="25"/>
        <v>4.6948562500000008</v>
      </c>
      <c r="S57" s="7">
        <f t="shared" si="26"/>
        <v>-3.0936752850924662E-2</v>
      </c>
      <c r="T57" s="7">
        <f t="shared" si="27"/>
        <v>8.0936752850924665E-2</v>
      </c>
      <c r="U57" s="8">
        <f t="shared" si="28"/>
        <v>1.6187350570184933</v>
      </c>
      <c r="V57" s="8">
        <f t="shared" si="29"/>
        <v>1.6187350570184933</v>
      </c>
      <c r="W57" s="9">
        <f t="shared" si="30"/>
        <v>-2.6162006478487143</v>
      </c>
      <c r="X57" s="10">
        <f t="shared" si="31"/>
        <v>0</v>
      </c>
      <c r="Y57" s="10">
        <f t="shared" si="32"/>
        <v>2.6162006478487143</v>
      </c>
      <c r="Z57" s="10">
        <f t="shared" si="33"/>
        <v>-2.6191843213272827</v>
      </c>
      <c r="AA57" s="9" t="str">
        <f t="shared" si="34"/>
        <v/>
      </c>
      <c r="AB57" s="9">
        <f t="shared" si="35"/>
        <v>0.56377402426070911</v>
      </c>
      <c r="AC57" s="9">
        <f t="shared" si="36"/>
        <v>-0.2488949380070215</v>
      </c>
      <c r="AD57" s="7">
        <f t="shared" si="37"/>
        <v>2.8764044943820226E-2</v>
      </c>
      <c r="AE57" s="5">
        <v>35.25390625</v>
      </c>
      <c r="AF57" s="5">
        <v>199.90234375</v>
      </c>
      <c r="AG57" s="9">
        <v>6.1826535666789084E-3</v>
      </c>
    </row>
    <row r="58" spans="2:33" ht="12.75" customHeight="1" x14ac:dyDescent="0.2">
      <c r="B58" s="1" t="s">
        <v>146</v>
      </c>
      <c r="C58" s="2" t="s">
        <v>590</v>
      </c>
      <c r="D58" s="2">
        <v>1.2972916665603407E-3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19"/>
        <v>150</v>
      </c>
      <c r="J58" s="6">
        <v>3.90625E-2</v>
      </c>
      <c r="K58" s="4">
        <v>34.765625</v>
      </c>
      <c r="L58" s="12" t="s">
        <v>35</v>
      </c>
      <c r="M58" s="7">
        <f t="shared" si="20"/>
        <v>0.05</v>
      </c>
      <c r="N58" s="7">
        <f t="shared" si="21"/>
        <v>0.05</v>
      </c>
      <c r="O58" s="7">
        <f t="shared" si="22"/>
        <v>12.219553124999999</v>
      </c>
      <c r="P58" s="7">
        <f t="shared" si="23"/>
        <v>0</v>
      </c>
      <c r="Q58" s="7">
        <f t="shared" si="24"/>
        <v>0.05</v>
      </c>
      <c r="R58" s="7">
        <f t="shared" si="25"/>
        <v>4.6948562500000008</v>
      </c>
      <c r="S58" s="7">
        <f t="shared" si="26"/>
        <v>-3.0936752850924662E-2</v>
      </c>
      <c r="T58" s="7">
        <f t="shared" si="27"/>
        <v>8.0936752850924665E-2</v>
      </c>
      <c r="U58" s="8">
        <f t="shared" si="28"/>
        <v>1.6187350570184933</v>
      </c>
      <c r="V58" s="8">
        <f t="shared" si="29"/>
        <v>1.6187350570184933</v>
      </c>
      <c r="W58" s="9">
        <f t="shared" si="30"/>
        <v>-2.6162006478487143</v>
      </c>
      <c r="X58" s="10">
        <f t="shared" si="31"/>
        <v>0</v>
      </c>
      <c r="Y58" s="10">
        <f t="shared" si="32"/>
        <v>2.6162006478487143</v>
      </c>
      <c r="Z58" s="10">
        <f t="shared" si="33"/>
        <v>-2.6191843213272827</v>
      </c>
      <c r="AA58" s="9" t="str">
        <f t="shared" si="34"/>
        <v/>
      </c>
      <c r="AB58" s="9">
        <f t="shared" si="35"/>
        <v>0.56377402426070911</v>
      </c>
      <c r="AC58" s="9">
        <f t="shared" si="36"/>
        <v>-0.2488949380070215</v>
      </c>
      <c r="AD58" s="7">
        <f t="shared" si="37"/>
        <v>2.8764044943820226E-2</v>
      </c>
      <c r="AE58" s="5">
        <v>35.15625</v>
      </c>
      <c r="AF58" s="5">
        <v>199.90234375</v>
      </c>
      <c r="AG58" s="9">
        <v>6.1826535666789084E-3</v>
      </c>
    </row>
    <row r="59" spans="2:33" ht="12.75" customHeight="1" x14ac:dyDescent="0.2">
      <c r="B59" s="1" t="s">
        <v>148</v>
      </c>
      <c r="C59" s="2" t="s">
        <v>591</v>
      </c>
      <c r="D59" s="2">
        <v>1.3211226832936518E-3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19"/>
        <v>150</v>
      </c>
      <c r="J59" s="6">
        <v>5.859375E-2</v>
      </c>
      <c r="K59" s="4">
        <v>34.765625</v>
      </c>
      <c r="L59" s="12" t="s">
        <v>35</v>
      </c>
      <c r="M59" s="7">
        <f t="shared" si="20"/>
        <v>0.05</v>
      </c>
      <c r="N59" s="7">
        <f t="shared" si="21"/>
        <v>0.05</v>
      </c>
      <c r="O59" s="7">
        <f t="shared" si="22"/>
        <v>12.219553124999999</v>
      </c>
      <c r="P59" s="7">
        <f t="shared" si="23"/>
        <v>0</v>
      </c>
      <c r="Q59" s="7">
        <f t="shared" si="24"/>
        <v>0.05</v>
      </c>
      <c r="R59" s="7">
        <f t="shared" si="25"/>
        <v>4.6948562500000008</v>
      </c>
      <c r="S59" s="7">
        <f t="shared" si="26"/>
        <v>-3.0806971875528222E-2</v>
      </c>
      <c r="T59" s="7">
        <f t="shared" si="27"/>
        <v>8.0806971875528225E-2</v>
      </c>
      <c r="U59" s="8">
        <f t="shared" si="28"/>
        <v>1.6161394375105644</v>
      </c>
      <c r="V59" s="8">
        <f t="shared" si="29"/>
        <v>1.6161394375105644</v>
      </c>
      <c r="W59" s="9">
        <f t="shared" si="30"/>
        <v>-2.623009239662335</v>
      </c>
      <c r="X59" s="10">
        <f t="shared" si="31"/>
        <v>0</v>
      </c>
      <c r="Y59" s="10">
        <f t="shared" si="32"/>
        <v>2.623009239662335</v>
      </c>
      <c r="Z59" s="10">
        <f t="shared" si="33"/>
        <v>-2.6191843213272827</v>
      </c>
      <c r="AA59" s="9" t="str">
        <f t="shared" si="34"/>
        <v/>
      </c>
      <c r="AB59" s="9">
        <f t="shared" si="35"/>
        <v>0.56762243089221942</v>
      </c>
      <c r="AC59" s="9">
        <f t="shared" si="36"/>
        <v>-0.24594045074058277</v>
      </c>
      <c r="AD59" s="7">
        <f t="shared" si="37"/>
        <v>2.8764044943820226E-2</v>
      </c>
      <c r="AE59" s="5">
        <v>35.15625</v>
      </c>
      <c r="AF59" s="5">
        <v>199.90234375</v>
      </c>
      <c r="AG59" s="9">
        <v>6.1826535666789084E-3</v>
      </c>
    </row>
    <row r="60" spans="2:33" ht="12.75" customHeight="1" x14ac:dyDescent="0.2">
      <c r="B60" s="1" t="s">
        <v>150</v>
      </c>
      <c r="C60" s="2" t="s">
        <v>592</v>
      </c>
      <c r="D60" s="2">
        <v>1.3449537000269629E-3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19"/>
        <v>150</v>
      </c>
      <c r="J60" s="6">
        <v>3.90625E-2</v>
      </c>
      <c r="K60" s="4">
        <v>34.765625</v>
      </c>
      <c r="L60" s="12" t="s">
        <v>35</v>
      </c>
      <c r="M60" s="7">
        <f t="shared" si="20"/>
        <v>0.05</v>
      </c>
      <c r="N60" s="7">
        <f t="shared" si="21"/>
        <v>0.05</v>
      </c>
      <c r="O60" s="7">
        <f t="shared" si="22"/>
        <v>12.219553124999999</v>
      </c>
      <c r="P60" s="7">
        <f t="shared" si="23"/>
        <v>0</v>
      </c>
      <c r="Q60" s="7">
        <f t="shared" si="24"/>
        <v>0.05</v>
      </c>
      <c r="R60" s="7">
        <f t="shared" si="25"/>
        <v>4.6948562500000008</v>
      </c>
      <c r="S60" s="7">
        <f t="shared" si="26"/>
        <v>-3.0936752850924662E-2</v>
      </c>
      <c r="T60" s="7">
        <f t="shared" si="27"/>
        <v>8.0936752850924665E-2</v>
      </c>
      <c r="U60" s="8">
        <f t="shared" si="28"/>
        <v>1.6187350570184933</v>
      </c>
      <c r="V60" s="8">
        <f t="shared" si="29"/>
        <v>1.6187350570184933</v>
      </c>
      <c r="W60" s="9">
        <f t="shared" si="30"/>
        <v>-2.6162006478487143</v>
      </c>
      <c r="X60" s="10">
        <f t="shared" si="31"/>
        <v>0</v>
      </c>
      <c r="Y60" s="10">
        <f t="shared" si="32"/>
        <v>2.6162006478487143</v>
      </c>
      <c r="Z60" s="10">
        <f t="shared" si="33"/>
        <v>-2.6191843213272827</v>
      </c>
      <c r="AA60" s="9" t="str">
        <f t="shared" si="34"/>
        <v/>
      </c>
      <c r="AB60" s="9">
        <f t="shared" si="35"/>
        <v>0.56377402426070911</v>
      </c>
      <c r="AC60" s="9">
        <f t="shared" si="36"/>
        <v>-0.2488949380070215</v>
      </c>
      <c r="AD60" s="7">
        <f t="shared" si="37"/>
        <v>2.8764044943820226E-2</v>
      </c>
      <c r="AE60" s="5">
        <v>35.15625</v>
      </c>
      <c r="AF60" s="5">
        <v>199.90234375</v>
      </c>
      <c r="AG60" s="9">
        <v>6.1826535666789084E-3</v>
      </c>
    </row>
    <row r="61" spans="2:33" ht="12.75" customHeight="1" x14ac:dyDescent="0.2">
      <c r="B61" s="1" t="s">
        <v>152</v>
      </c>
      <c r="C61" s="2" t="s">
        <v>593</v>
      </c>
      <c r="D61" s="2">
        <v>1.368784716760274E-3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19"/>
        <v>150</v>
      </c>
      <c r="J61" s="6">
        <v>3.90625E-2</v>
      </c>
      <c r="K61" s="4">
        <v>34.765625</v>
      </c>
      <c r="L61" s="12" t="s">
        <v>35</v>
      </c>
      <c r="M61" s="7">
        <f t="shared" si="20"/>
        <v>0.05</v>
      </c>
      <c r="N61" s="7">
        <f t="shared" si="21"/>
        <v>0.05</v>
      </c>
      <c r="O61" s="7">
        <f t="shared" si="22"/>
        <v>12.219553124999999</v>
      </c>
      <c r="P61" s="7">
        <f t="shared" si="23"/>
        <v>0</v>
      </c>
      <c r="Q61" s="7">
        <f t="shared" si="24"/>
        <v>0.05</v>
      </c>
      <c r="R61" s="7">
        <f t="shared" si="25"/>
        <v>4.6948562500000008</v>
      </c>
      <c r="S61" s="7">
        <f t="shared" si="26"/>
        <v>-3.0936752850924662E-2</v>
      </c>
      <c r="T61" s="7">
        <f t="shared" si="27"/>
        <v>8.0936752850924665E-2</v>
      </c>
      <c r="U61" s="8">
        <f t="shared" si="28"/>
        <v>1.6187350570184933</v>
      </c>
      <c r="V61" s="8">
        <f t="shared" si="29"/>
        <v>1.6187350570184933</v>
      </c>
      <c r="W61" s="9">
        <f t="shared" si="30"/>
        <v>-2.6162006478487143</v>
      </c>
      <c r="X61" s="10">
        <f t="shared" si="31"/>
        <v>0</v>
      </c>
      <c r="Y61" s="10">
        <f t="shared" si="32"/>
        <v>2.6162006478487143</v>
      </c>
      <c r="Z61" s="10">
        <f t="shared" si="33"/>
        <v>-2.6191843213272827</v>
      </c>
      <c r="AA61" s="9" t="str">
        <f t="shared" si="34"/>
        <v/>
      </c>
      <c r="AB61" s="9">
        <f t="shared" si="35"/>
        <v>0.56377402426070911</v>
      </c>
      <c r="AC61" s="9">
        <f t="shared" si="36"/>
        <v>-0.2488949380070215</v>
      </c>
      <c r="AD61" s="7">
        <f t="shared" si="37"/>
        <v>2.8764044943820226E-2</v>
      </c>
      <c r="AE61" s="5">
        <v>35.3515625</v>
      </c>
      <c r="AF61" s="5">
        <v>199.90234375</v>
      </c>
      <c r="AG61" s="9">
        <v>6.1826535666789084E-3</v>
      </c>
    </row>
    <row r="62" spans="2:33" ht="12.75" customHeight="1" x14ac:dyDescent="0.2">
      <c r="B62" s="1" t="s">
        <v>154</v>
      </c>
      <c r="C62" s="2" t="s">
        <v>594</v>
      </c>
      <c r="D62" s="2">
        <v>1.3926273095421493E-3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19"/>
        <v>150</v>
      </c>
      <c r="J62" s="6">
        <v>3.90625E-2</v>
      </c>
      <c r="K62" s="4">
        <v>34.765625</v>
      </c>
      <c r="L62" s="12" t="s">
        <v>35</v>
      </c>
      <c r="M62" s="7">
        <f t="shared" si="20"/>
        <v>0.05</v>
      </c>
      <c r="N62" s="7">
        <f t="shared" si="21"/>
        <v>0.05</v>
      </c>
      <c r="O62" s="7">
        <f t="shared" si="22"/>
        <v>12.219553124999999</v>
      </c>
      <c r="P62" s="7">
        <f t="shared" si="23"/>
        <v>0</v>
      </c>
      <c r="Q62" s="7">
        <f t="shared" si="24"/>
        <v>0.05</v>
      </c>
      <c r="R62" s="7">
        <f t="shared" si="25"/>
        <v>4.6948562500000008</v>
      </c>
      <c r="S62" s="7">
        <f t="shared" si="26"/>
        <v>-3.0936752850924662E-2</v>
      </c>
      <c r="T62" s="7">
        <f t="shared" si="27"/>
        <v>8.0936752850924665E-2</v>
      </c>
      <c r="U62" s="8">
        <f t="shared" si="28"/>
        <v>1.6187350570184933</v>
      </c>
      <c r="V62" s="8">
        <f t="shared" si="29"/>
        <v>1.6187350570184933</v>
      </c>
      <c r="W62" s="9">
        <f t="shared" si="30"/>
        <v>-2.6162006478487143</v>
      </c>
      <c r="X62" s="10">
        <f t="shared" si="31"/>
        <v>0</v>
      </c>
      <c r="Y62" s="10">
        <f t="shared" si="32"/>
        <v>2.6162006478487143</v>
      </c>
      <c r="Z62" s="10">
        <f t="shared" si="33"/>
        <v>-2.6191843213272827</v>
      </c>
      <c r="AA62" s="9" t="str">
        <f t="shared" si="34"/>
        <v/>
      </c>
      <c r="AB62" s="9">
        <f t="shared" si="35"/>
        <v>0.56377402426070911</v>
      </c>
      <c r="AC62" s="9">
        <f t="shared" si="36"/>
        <v>-0.2488949380070215</v>
      </c>
      <c r="AD62" s="7">
        <f t="shared" si="37"/>
        <v>2.8764044943820226E-2</v>
      </c>
      <c r="AE62" s="5">
        <v>35.25390625</v>
      </c>
      <c r="AF62" s="5">
        <v>199.90234375</v>
      </c>
      <c r="AG62" s="9">
        <v>4.1856724404907633E-3</v>
      </c>
    </row>
    <row r="63" spans="2:33" ht="12.75" customHeight="1" x14ac:dyDescent="0.2">
      <c r="B63" s="1" t="s">
        <v>156</v>
      </c>
      <c r="C63" s="2" t="s">
        <v>595</v>
      </c>
      <c r="D63" s="2">
        <v>1.416458333551418E-3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19"/>
        <v>150</v>
      </c>
      <c r="J63" s="6">
        <v>3.90625E-2</v>
      </c>
      <c r="K63" s="4">
        <v>34.765625</v>
      </c>
      <c r="L63" s="12" t="s">
        <v>35</v>
      </c>
      <c r="M63" s="7">
        <f t="shared" si="20"/>
        <v>0.05</v>
      </c>
      <c r="N63" s="7">
        <f t="shared" si="21"/>
        <v>0.05</v>
      </c>
      <c r="O63" s="7">
        <f t="shared" si="22"/>
        <v>12.219553124999999</v>
      </c>
      <c r="P63" s="7">
        <f t="shared" si="23"/>
        <v>0</v>
      </c>
      <c r="Q63" s="7">
        <f t="shared" si="24"/>
        <v>0.05</v>
      </c>
      <c r="R63" s="7">
        <f t="shared" si="25"/>
        <v>4.6948562500000008</v>
      </c>
      <c r="S63" s="7">
        <f t="shared" si="26"/>
        <v>-3.0936752850924662E-2</v>
      </c>
      <c r="T63" s="7">
        <f t="shared" si="27"/>
        <v>8.0936752850924665E-2</v>
      </c>
      <c r="U63" s="8">
        <f t="shared" si="28"/>
        <v>1.6187350570184933</v>
      </c>
      <c r="V63" s="8">
        <f t="shared" si="29"/>
        <v>1.6187350570184933</v>
      </c>
      <c r="W63" s="9">
        <f t="shared" si="30"/>
        <v>-2.6162006478487143</v>
      </c>
      <c r="X63" s="10">
        <f t="shared" si="31"/>
        <v>0</v>
      </c>
      <c r="Y63" s="10">
        <f t="shared" si="32"/>
        <v>2.6162006478487143</v>
      </c>
      <c r="Z63" s="10">
        <f t="shared" si="33"/>
        <v>-2.6191843213272827</v>
      </c>
      <c r="AA63" s="9" t="str">
        <f t="shared" si="34"/>
        <v/>
      </c>
      <c r="AB63" s="9">
        <f t="shared" si="35"/>
        <v>0.56377402426070911</v>
      </c>
      <c r="AC63" s="9">
        <f t="shared" si="36"/>
        <v>-0.2488949380070215</v>
      </c>
      <c r="AD63" s="7">
        <f t="shared" si="37"/>
        <v>2.8764044943820226E-2</v>
      </c>
      <c r="AE63" s="5">
        <v>35.25390625</v>
      </c>
      <c r="AF63" s="5">
        <v>199.90234375</v>
      </c>
      <c r="AG63" s="9">
        <v>4.1856724404907633E-3</v>
      </c>
    </row>
    <row r="64" spans="2:33" ht="12.75" customHeight="1" x14ac:dyDescent="0.2">
      <c r="B64" s="1" t="s">
        <v>158</v>
      </c>
      <c r="C64" s="2" t="s">
        <v>596</v>
      </c>
      <c r="D64" s="2">
        <v>1.4402893502847292E-3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19"/>
        <v>150</v>
      </c>
      <c r="J64" s="6">
        <v>2.9296875E-2</v>
      </c>
      <c r="K64" s="4">
        <v>34.86328125</v>
      </c>
      <c r="L64" s="12" t="s">
        <v>35</v>
      </c>
      <c r="M64" s="7">
        <f t="shared" si="20"/>
        <v>0.05</v>
      </c>
      <c r="N64" s="7">
        <f t="shared" si="21"/>
        <v>0.05</v>
      </c>
      <c r="O64" s="7">
        <f t="shared" si="22"/>
        <v>12.23707265625</v>
      </c>
      <c r="P64" s="7">
        <f t="shared" si="23"/>
        <v>0</v>
      </c>
      <c r="Q64" s="7">
        <f t="shared" si="24"/>
        <v>0.05</v>
      </c>
      <c r="R64" s="7">
        <f t="shared" si="25"/>
        <v>4.7033328125000002</v>
      </c>
      <c r="S64" s="7">
        <f t="shared" si="26"/>
        <v>-3.102068849230033E-2</v>
      </c>
      <c r="T64" s="7">
        <f t="shared" si="27"/>
        <v>8.1020688492300333E-2</v>
      </c>
      <c r="U64" s="8">
        <f t="shared" si="28"/>
        <v>1.6204137698460066</v>
      </c>
      <c r="V64" s="8">
        <f t="shared" si="29"/>
        <v>1.6204137698460066</v>
      </c>
      <c r="W64" s="9">
        <f t="shared" si="30"/>
        <v>-2.6118275393020545</v>
      </c>
      <c r="X64" s="10">
        <f t="shared" si="31"/>
        <v>0</v>
      </c>
      <c r="Y64" s="10">
        <f t="shared" si="32"/>
        <v>2.6118275393020545</v>
      </c>
      <c r="Z64" s="10">
        <f t="shared" si="33"/>
        <v>-2.6191843213272827</v>
      </c>
      <c r="AA64" s="9" t="str">
        <f t="shared" si="34"/>
        <v/>
      </c>
      <c r="AB64" s="9">
        <f t="shared" si="35"/>
        <v>0.5613087407672761</v>
      </c>
      <c r="AC64" s="9">
        <f t="shared" si="36"/>
        <v>-0.2507981948417225</v>
      </c>
      <c r="AD64" s="7">
        <f t="shared" si="37"/>
        <v>2.8683473389355743E-2</v>
      </c>
      <c r="AE64" s="5">
        <v>35.25390625</v>
      </c>
      <c r="AF64" s="5">
        <v>199.90234375</v>
      </c>
      <c r="AG64" s="9">
        <v>6.1826535666789084E-3</v>
      </c>
    </row>
    <row r="65" spans="2:33" ht="12.75" customHeight="1" x14ac:dyDescent="0.2">
      <c r="B65" s="1" t="s">
        <v>160</v>
      </c>
      <c r="C65" s="2" t="s">
        <v>597</v>
      </c>
      <c r="D65" s="2">
        <v>1.4641203670180403E-3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19"/>
        <v>150</v>
      </c>
      <c r="J65" s="6">
        <v>3.90625E-2</v>
      </c>
      <c r="K65" s="4">
        <v>34.765625</v>
      </c>
      <c r="L65" s="12" t="s">
        <v>35</v>
      </c>
      <c r="M65" s="7">
        <f t="shared" si="20"/>
        <v>0.05</v>
      </c>
      <c r="N65" s="7">
        <f t="shared" si="21"/>
        <v>0.05</v>
      </c>
      <c r="O65" s="7">
        <f t="shared" si="22"/>
        <v>12.219553124999999</v>
      </c>
      <c r="P65" s="7">
        <f t="shared" si="23"/>
        <v>0</v>
      </c>
      <c r="Q65" s="7">
        <f t="shared" si="24"/>
        <v>0.05</v>
      </c>
      <c r="R65" s="7">
        <f t="shared" si="25"/>
        <v>4.6948562500000008</v>
      </c>
      <c r="S65" s="7">
        <f t="shared" si="26"/>
        <v>-3.0936752850924662E-2</v>
      </c>
      <c r="T65" s="7">
        <f t="shared" si="27"/>
        <v>8.0936752850924665E-2</v>
      </c>
      <c r="U65" s="8">
        <f t="shared" si="28"/>
        <v>1.6187350570184933</v>
      </c>
      <c r="V65" s="8">
        <f t="shared" si="29"/>
        <v>1.6187350570184933</v>
      </c>
      <c r="W65" s="9">
        <f t="shared" si="30"/>
        <v>-2.6162006478487143</v>
      </c>
      <c r="X65" s="10">
        <f t="shared" si="31"/>
        <v>0</v>
      </c>
      <c r="Y65" s="10">
        <f t="shared" si="32"/>
        <v>2.6162006478487143</v>
      </c>
      <c r="Z65" s="10">
        <f t="shared" si="33"/>
        <v>-2.6191843213272827</v>
      </c>
      <c r="AA65" s="9" t="str">
        <f t="shared" si="34"/>
        <v/>
      </c>
      <c r="AB65" s="9">
        <f t="shared" si="35"/>
        <v>0.56377402426070911</v>
      </c>
      <c r="AC65" s="9">
        <f t="shared" si="36"/>
        <v>-0.2488949380070215</v>
      </c>
      <c r="AD65" s="7">
        <f t="shared" si="37"/>
        <v>2.8764044943820226E-2</v>
      </c>
      <c r="AE65" s="5">
        <v>35.25390625</v>
      </c>
      <c r="AF65" s="5">
        <v>199.90234375</v>
      </c>
      <c r="AG65" s="9">
        <v>4.1856724404907633E-3</v>
      </c>
    </row>
    <row r="66" spans="2:33" ht="12.75" customHeight="1" x14ac:dyDescent="0.2">
      <c r="B66" s="1" t="s">
        <v>162</v>
      </c>
      <c r="C66" s="2" t="s">
        <v>598</v>
      </c>
      <c r="D66" s="2">
        <v>1.4820023134234361E-3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38">IF(ISNUMBER(G66),IF(G66+H66=0,0,0.4*60*1000/(G66+H66)),"")</f>
        <v>150</v>
      </c>
      <c r="J66" s="6">
        <v>2.9296875E-2</v>
      </c>
      <c r="K66" s="4">
        <v>34.765625</v>
      </c>
      <c r="L66" s="12" t="s">
        <v>35</v>
      </c>
      <c r="M66" s="7">
        <f t="shared" ref="M66:M97" si="39">IF(ISNUMBER(G66),IF(G66+H66=0,0,(G66/(G66+H66))*E66),"")</f>
        <v>0.05</v>
      </c>
      <c r="N66" s="7">
        <f t="shared" ref="N66:N97" si="40">IF(ISNUMBER(H66),IF(G66+H66=0,0,(H66/(G66+H66))*E66),"")</f>
        <v>0.05</v>
      </c>
      <c r="O66" s="7">
        <f t="shared" ref="O66:O97" si="41">IF(ISNUMBER(M66),0.195*(1+0.0184*(K66-21))*M66*1000,"")</f>
        <v>12.219553124999999</v>
      </c>
      <c r="P66" s="7">
        <f t="shared" ref="P66:P97" si="42">IF(ISNUMBER(M66),IF(M66&gt;N66,M66-N66,0),"")</f>
        <v>0</v>
      </c>
      <c r="Q66" s="7">
        <f t="shared" ref="Q66:Q97" si="43">IF(ISNUMBER(M66),IF(M66&gt;N66,N66,M66),"")</f>
        <v>0.05</v>
      </c>
      <c r="R66" s="7">
        <f t="shared" ref="R66:R97" si="44">IF(ISNUMBER(M66),((0.195*(1+(0.0184*(K66-21)))*P66)+(0.07*(1+(0.0248*(K66-21)))*Q66))*1000,"")</f>
        <v>4.6948562500000008</v>
      </c>
      <c r="S66" s="7">
        <f t="shared" ref="S66:S97" si="45">IF(ISNUMBER(M66),IF(O66-R66=0,0,((P66-M66)*(O66-J66)/(O66-R66))+M66),"")</f>
        <v>-3.1001643338622875E-2</v>
      </c>
      <c r="T66" s="7">
        <f t="shared" ref="T66:T97" si="46">IF(ISNUMBER(R66),IF(O66-R66=0,0,Q66*(O66-J66)/(O66-R66)),"")</f>
        <v>8.1001643338622878E-2</v>
      </c>
      <c r="U66" s="8">
        <f t="shared" ref="U66:U97" si="47">IF(ISNUMBER(M66),IF(M66=0,0,((M66-S66)/M66)),"")</f>
        <v>1.6200328667724575</v>
      </c>
      <c r="V66" s="8">
        <f t="shared" ref="V66:V97" si="48">IF(ISNUMBER(Q66),IF(Q66=0,0,T66/Q66),"")</f>
        <v>1.6200328667724575</v>
      </c>
      <c r="W66" s="9">
        <f t="shared" ref="W66:W97" si="49">IF(ISNUMBER(U66),IF(U66=1,0,(U66/(1-U66))),"")</f>
        <v>-2.6128177288495009</v>
      </c>
      <c r="X66" s="10">
        <f t="shared" ref="X66:X97" si="50">IF(ROW(A66)=11,AVERAGE($X$2:$X$10),IF(ISNUMBER(I67),IF(I67-I66=0,0,(W67-W66)/(I67-I66)),""))</f>
        <v>0</v>
      </c>
      <c r="Y66" s="10">
        <f t="shared" ref="Y66:Y97" si="51">IF(ROW(A66)=11,IF(ISNUMBER(I$2),AVERAGE($Y$2:$Y$10),""),IF(ISNUMBER(I66),$X$11*I66-W66,""))</f>
        <v>2.6128177288495009</v>
      </c>
      <c r="Z66" s="10">
        <f t="shared" ref="Z66:Z97" si="52">IF(ISNUMBER(I66),$X$11*I66-$Y$11,"")</f>
        <v>-2.6191843213272827</v>
      </c>
      <c r="AA66" s="9" t="str">
        <f t="shared" ref="AA66:AA97" si="53">IF(AND(ISNUMBER(Z68),ROW(A66)=2),IF(M66=0,0,X$11/M66),"")</f>
        <v/>
      </c>
      <c r="AB66" s="9">
        <f t="shared" ref="AB66:AB97" si="54">IF(ISNUMBER(G66),IF(S66=0,0,((G66+H66)*(M66-S66))/(60000*0.4*(S66^2))),"")</f>
        <v>0.56186650071210165</v>
      </c>
      <c r="AC66" s="9">
        <f t="shared" ref="AC66:AC97" si="55">IF(ISNUMBER(AB66),IF(AB66&lt;=0,0,LOG(AB66)),"")</f>
        <v>-0.25036686039411288</v>
      </c>
      <c r="AD66" s="7">
        <f t="shared" ref="AD66:AD97" si="56">IF(ISNUMBER(K66),IF(K66=0,0,1/K66),"")</f>
        <v>2.8764044943820226E-2</v>
      </c>
      <c r="AE66" s="5">
        <v>35.3515625</v>
      </c>
      <c r="AF66" s="5">
        <v>199.90234375</v>
      </c>
      <c r="AG66" s="9">
        <v>6.1826535666789084E-3</v>
      </c>
    </row>
    <row r="67" spans="2:33" ht="12.75" customHeight="1" x14ac:dyDescent="0.2">
      <c r="B67" s="1" t="s">
        <v>164</v>
      </c>
      <c r="C67" s="2" t="s">
        <v>599</v>
      </c>
      <c r="D67" s="2">
        <v>1.5056481424835511E-3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38"/>
        <v>150</v>
      </c>
      <c r="J67" s="6">
        <v>3.90625E-2</v>
      </c>
      <c r="K67" s="4">
        <v>34.86328125</v>
      </c>
      <c r="L67" s="12" t="s">
        <v>35</v>
      </c>
      <c r="M67" s="7">
        <f t="shared" si="39"/>
        <v>0.05</v>
      </c>
      <c r="N67" s="7">
        <f t="shared" si="40"/>
        <v>0.05</v>
      </c>
      <c r="O67" s="7">
        <f t="shared" si="41"/>
        <v>12.23707265625</v>
      </c>
      <c r="P67" s="7">
        <f t="shared" si="42"/>
        <v>0</v>
      </c>
      <c r="Q67" s="7">
        <f t="shared" si="43"/>
        <v>0.05</v>
      </c>
      <c r="R67" s="7">
        <f t="shared" si="44"/>
        <v>4.7033328125000002</v>
      </c>
      <c r="S67" s="7">
        <f t="shared" si="45"/>
        <v>-3.0955875894556451E-2</v>
      </c>
      <c r="T67" s="7">
        <f t="shared" si="46"/>
        <v>8.0955875894556453E-2</v>
      </c>
      <c r="U67" s="8">
        <f t="shared" si="47"/>
        <v>1.619117517891129</v>
      </c>
      <c r="V67" s="8">
        <f t="shared" si="48"/>
        <v>1.619117517891129</v>
      </c>
      <c r="W67" s="9">
        <f t="shared" si="49"/>
        <v>-2.6152022372202506</v>
      </c>
      <c r="X67" s="10">
        <f t="shared" si="50"/>
        <v>0</v>
      </c>
      <c r="Y67" s="10">
        <f t="shared" si="51"/>
        <v>2.6152022372202506</v>
      </c>
      <c r="Z67" s="10">
        <f t="shared" si="52"/>
        <v>-2.6191843213272827</v>
      </c>
      <c r="AA67" s="9" t="str">
        <f t="shared" si="53"/>
        <v/>
      </c>
      <c r="AB67" s="9">
        <f t="shared" si="54"/>
        <v>0.563210733912207</v>
      </c>
      <c r="AC67" s="9">
        <f t="shared" si="55"/>
        <v>-0.24932907681619579</v>
      </c>
      <c r="AD67" s="7">
        <f t="shared" si="56"/>
        <v>2.8683473389355743E-2</v>
      </c>
      <c r="AE67" s="5">
        <v>35.25390625</v>
      </c>
      <c r="AF67" s="5">
        <v>199.90234375</v>
      </c>
      <c r="AG67" s="9">
        <v>6.1826535666789084E-3</v>
      </c>
    </row>
    <row r="68" spans="2:33" ht="12.75" customHeight="1" x14ac:dyDescent="0.2">
      <c r="B68" s="1" t="s">
        <v>166</v>
      </c>
      <c r="C68" s="2" t="s">
        <v>600</v>
      </c>
      <c r="D68" s="2">
        <v>1.5294791664928198E-3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38"/>
        <v>150</v>
      </c>
      <c r="J68" s="6">
        <v>3.90625E-2</v>
      </c>
      <c r="K68" s="4">
        <v>34.765625</v>
      </c>
      <c r="L68" s="12" t="s">
        <v>35</v>
      </c>
      <c r="M68" s="7">
        <f t="shared" si="39"/>
        <v>0.05</v>
      </c>
      <c r="N68" s="7">
        <f t="shared" si="40"/>
        <v>0.05</v>
      </c>
      <c r="O68" s="7">
        <f t="shared" si="41"/>
        <v>12.219553124999999</v>
      </c>
      <c r="P68" s="7">
        <f t="shared" si="42"/>
        <v>0</v>
      </c>
      <c r="Q68" s="7">
        <f t="shared" si="43"/>
        <v>0.05</v>
      </c>
      <c r="R68" s="7">
        <f t="shared" si="44"/>
        <v>4.6948562500000008</v>
      </c>
      <c r="S68" s="7">
        <f t="shared" si="45"/>
        <v>-3.0936752850924662E-2</v>
      </c>
      <c r="T68" s="7">
        <f t="shared" si="46"/>
        <v>8.0936752850924665E-2</v>
      </c>
      <c r="U68" s="8">
        <f t="shared" si="47"/>
        <v>1.6187350570184933</v>
      </c>
      <c r="V68" s="8">
        <f t="shared" si="48"/>
        <v>1.6187350570184933</v>
      </c>
      <c r="W68" s="9">
        <f t="shared" si="49"/>
        <v>-2.6162006478487143</v>
      </c>
      <c r="X68" s="10">
        <f t="shared" si="50"/>
        <v>0</v>
      </c>
      <c r="Y68" s="10">
        <f t="shared" si="51"/>
        <v>2.6162006478487143</v>
      </c>
      <c r="Z68" s="10">
        <f t="shared" si="52"/>
        <v>-2.6191843213272827</v>
      </c>
      <c r="AA68" s="9" t="str">
        <f t="shared" si="53"/>
        <v/>
      </c>
      <c r="AB68" s="9">
        <f t="shared" si="54"/>
        <v>0.56377402426070911</v>
      </c>
      <c r="AC68" s="9">
        <f t="shared" si="55"/>
        <v>-0.2488949380070215</v>
      </c>
      <c r="AD68" s="7">
        <f t="shared" si="56"/>
        <v>2.8764044943820226E-2</v>
      </c>
      <c r="AE68" s="5">
        <v>35.3515625</v>
      </c>
      <c r="AF68" s="5">
        <v>199.90234375</v>
      </c>
      <c r="AG68" s="9">
        <v>6.1826535666789084E-3</v>
      </c>
    </row>
    <row r="69" spans="2:33" ht="12.75" customHeight="1" x14ac:dyDescent="0.2">
      <c r="B69" s="1" t="s">
        <v>168</v>
      </c>
      <c r="C69" s="2" t="s">
        <v>601</v>
      </c>
      <c r="D69" s="2">
        <v>1.5533217592746951E-3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38"/>
        <v>150</v>
      </c>
      <c r="J69" s="6">
        <v>3.90625E-2</v>
      </c>
      <c r="K69" s="4">
        <v>34.66796875</v>
      </c>
      <c r="L69" s="12" t="s">
        <v>35</v>
      </c>
      <c r="M69" s="7">
        <f t="shared" si="39"/>
        <v>0.05</v>
      </c>
      <c r="N69" s="7">
        <f t="shared" si="40"/>
        <v>0.05</v>
      </c>
      <c r="O69" s="7">
        <f t="shared" si="41"/>
        <v>12.202033593750002</v>
      </c>
      <c r="P69" s="7">
        <f t="shared" si="42"/>
        <v>0</v>
      </c>
      <c r="Q69" s="7">
        <f t="shared" si="43"/>
        <v>0.05</v>
      </c>
      <c r="R69" s="7">
        <f t="shared" si="44"/>
        <v>4.6863796875000006</v>
      </c>
      <c r="S69" s="7">
        <f t="shared" si="45"/>
        <v>-3.0917583788918901E-2</v>
      </c>
      <c r="T69" s="7">
        <f t="shared" si="46"/>
        <v>8.0917583788918904E-2</v>
      </c>
      <c r="U69" s="8">
        <f t="shared" si="47"/>
        <v>1.618351675778378</v>
      </c>
      <c r="V69" s="8">
        <f t="shared" si="48"/>
        <v>1.618351675778378</v>
      </c>
      <c r="W69" s="9">
        <f t="shared" si="49"/>
        <v>-2.6172027006172578</v>
      </c>
      <c r="X69" s="10">
        <f t="shared" si="50"/>
        <v>0</v>
      </c>
      <c r="Y69" s="10">
        <f t="shared" si="51"/>
        <v>2.6172027006172578</v>
      </c>
      <c r="Z69" s="10">
        <f t="shared" si="52"/>
        <v>-2.6191843213272827</v>
      </c>
      <c r="AA69" s="9" t="str">
        <f t="shared" si="53"/>
        <v/>
      </c>
      <c r="AB69" s="9">
        <f t="shared" si="54"/>
        <v>0.5643396367334681</v>
      </c>
      <c r="AC69" s="9">
        <f t="shared" si="55"/>
        <v>-0.24845944572483131</v>
      </c>
      <c r="AD69" s="7">
        <f t="shared" si="56"/>
        <v>2.8845070422535212E-2</v>
      </c>
      <c r="AE69" s="5">
        <v>35.3515625</v>
      </c>
      <c r="AF69" s="5">
        <v>199.90234375</v>
      </c>
      <c r="AG69" s="9">
        <v>1.46484375E-2</v>
      </c>
    </row>
    <row r="70" spans="2:33" ht="12.75" customHeight="1" x14ac:dyDescent="0.2">
      <c r="B70" s="1" t="s">
        <v>170</v>
      </c>
      <c r="C70" s="2" t="s">
        <v>602</v>
      </c>
      <c r="D70" s="2">
        <v>1.57696758833481E-3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38"/>
        <v>150</v>
      </c>
      <c r="J70" s="6">
        <v>5.859375E-2</v>
      </c>
      <c r="K70" s="4">
        <v>34.86328125</v>
      </c>
      <c r="L70" s="12" t="s">
        <v>35</v>
      </c>
      <c r="M70" s="7">
        <f t="shared" si="39"/>
        <v>0.05</v>
      </c>
      <c r="N70" s="7">
        <f t="shared" si="40"/>
        <v>0.05</v>
      </c>
      <c r="O70" s="7">
        <f t="shared" si="41"/>
        <v>12.23707265625</v>
      </c>
      <c r="P70" s="7">
        <f t="shared" si="42"/>
        <v>0</v>
      </c>
      <c r="Q70" s="7">
        <f t="shared" si="43"/>
        <v>0.05</v>
      </c>
      <c r="R70" s="7">
        <f t="shared" si="44"/>
        <v>4.7033328125000002</v>
      </c>
      <c r="S70" s="7">
        <f t="shared" si="45"/>
        <v>-3.0826250699068691E-2</v>
      </c>
      <c r="T70" s="7">
        <f t="shared" si="46"/>
        <v>8.0826250699068694E-2</v>
      </c>
      <c r="U70" s="8">
        <f t="shared" si="47"/>
        <v>1.6165250139813738</v>
      </c>
      <c r="V70" s="8">
        <f t="shared" si="48"/>
        <v>1.6165250139813738</v>
      </c>
      <c r="W70" s="9">
        <f t="shared" si="49"/>
        <v>-2.6219942051373306</v>
      </c>
      <c r="X70" s="10">
        <f t="shared" si="50"/>
        <v>0</v>
      </c>
      <c r="Y70" s="10">
        <f t="shared" si="51"/>
        <v>2.6219942051373306</v>
      </c>
      <c r="Z70" s="10">
        <f t="shared" si="52"/>
        <v>-2.6191843213272827</v>
      </c>
      <c r="AA70" s="9" t="str">
        <f t="shared" si="53"/>
        <v/>
      </c>
      <c r="AB70" s="9">
        <f t="shared" si="54"/>
        <v>0.56704792088485478</v>
      </c>
      <c r="AC70" s="9">
        <f t="shared" si="55"/>
        <v>-0.24638023758603497</v>
      </c>
      <c r="AD70" s="7">
        <f t="shared" si="56"/>
        <v>2.8683473389355743E-2</v>
      </c>
      <c r="AE70" s="5">
        <v>35.3515625</v>
      </c>
      <c r="AF70" s="5">
        <v>199.90234375</v>
      </c>
      <c r="AG70" s="9">
        <v>6.1826535666789084E-3</v>
      </c>
    </row>
    <row r="71" spans="2:33" ht="12.75" customHeight="1" x14ac:dyDescent="0.2">
      <c r="B71" s="1" t="s">
        <v>172</v>
      </c>
      <c r="C71" s="2" t="s">
        <v>603</v>
      </c>
      <c r="D71" s="2">
        <v>1.6007986050681211E-3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38"/>
        <v>150</v>
      </c>
      <c r="J71" s="6">
        <v>2.9296875E-2</v>
      </c>
      <c r="K71" s="4">
        <v>34.86328125</v>
      </c>
      <c r="L71" s="12" t="s">
        <v>35</v>
      </c>
      <c r="M71" s="7">
        <f t="shared" si="39"/>
        <v>0.05</v>
      </c>
      <c r="N71" s="7">
        <f t="shared" si="40"/>
        <v>0.05</v>
      </c>
      <c r="O71" s="7">
        <f t="shared" si="41"/>
        <v>12.23707265625</v>
      </c>
      <c r="P71" s="7">
        <f t="shared" si="42"/>
        <v>0</v>
      </c>
      <c r="Q71" s="7">
        <f t="shared" si="43"/>
        <v>0.05</v>
      </c>
      <c r="R71" s="7">
        <f t="shared" si="44"/>
        <v>4.7033328125000002</v>
      </c>
      <c r="S71" s="7">
        <f t="shared" si="45"/>
        <v>-3.102068849230033E-2</v>
      </c>
      <c r="T71" s="7">
        <f t="shared" si="46"/>
        <v>8.1020688492300333E-2</v>
      </c>
      <c r="U71" s="8">
        <f t="shared" si="47"/>
        <v>1.6204137698460066</v>
      </c>
      <c r="V71" s="8">
        <f t="shared" si="48"/>
        <v>1.6204137698460066</v>
      </c>
      <c r="W71" s="9">
        <f t="shared" si="49"/>
        <v>-2.6118275393020545</v>
      </c>
      <c r="X71" s="10">
        <f t="shared" si="50"/>
        <v>0</v>
      </c>
      <c r="Y71" s="10">
        <f t="shared" si="51"/>
        <v>2.6118275393020545</v>
      </c>
      <c r="Z71" s="10">
        <f t="shared" si="52"/>
        <v>-2.6191843213272827</v>
      </c>
      <c r="AA71" s="9" t="str">
        <f t="shared" si="53"/>
        <v/>
      </c>
      <c r="AB71" s="9">
        <f t="shared" si="54"/>
        <v>0.5613087407672761</v>
      </c>
      <c r="AC71" s="9">
        <f t="shared" si="55"/>
        <v>-0.2507981948417225</v>
      </c>
      <c r="AD71" s="7">
        <f t="shared" si="56"/>
        <v>2.8683473389355743E-2</v>
      </c>
      <c r="AE71" s="5">
        <v>35.3515625</v>
      </c>
      <c r="AF71" s="5">
        <v>199.90234375</v>
      </c>
      <c r="AG71" s="9">
        <v>6.1826535666789084E-3</v>
      </c>
    </row>
    <row r="72" spans="2:33" ht="12.75" customHeight="1" x14ac:dyDescent="0.2">
      <c r="B72" s="1" t="s">
        <v>174</v>
      </c>
      <c r="C72" s="2" t="s">
        <v>604</v>
      </c>
      <c r="D72" s="2">
        <v>1.6246411978499964E-3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38"/>
        <v>150</v>
      </c>
      <c r="J72" s="6">
        <v>3.90625E-2</v>
      </c>
      <c r="K72" s="4">
        <v>34.765625</v>
      </c>
      <c r="L72" s="12" t="s">
        <v>35</v>
      </c>
      <c r="M72" s="7">
        <f t="shared" si="39"/>
        <v>0.05</v>
      </c>
      <c r="N72" s="7">
        <f t="shared" si="40"/>
        <v>0.05</v>
      </c>
      <c r="O72" s="7">
        <f t="shared" si="41"/>
        <v>12.219553124999999</v>
      </c>
      <c r="P72" s="7">
        <f t="shared" si="42"/>
        <v>0</v>
      </c>
      <c r="Q72" s="7">
        <f t="shared" si="43"/>
        <v>0.05</v>
      </c>
      <c r="R72" s="7">
        <f t="shared" si="44"/>
        <v>4.6948562500000008</v>
      </c>
      <c r="S72" s="7">
        <f t="shared" si="45"/>
        <v>-3.0936752850924662E-2</v>
      </c>
      <c r="T72" s="7">
        <f t="shared" si="46"/>
        <v>8.0936752850924665E-2</v>
      </c>
      <c r="U72" s="8">
        <f t="shared" si="47"/>
        <v>1.6187350570184933</v>
      </c>
      <c r="V72" s="8">
        <f t="shared" si="48"/>
        <v>1.6187350570184933</v>
      </c>
      <c r="W72" s="9">
        <f t="shared" si="49"/>
        <v>-2.6162006478487143</v>
      </c>
      <c r="X72" s="10">
        <f t="shared" si="50"/>
        <v>0</v>
      </c>
      <c r="Y72" s="10">
        <f t="shared" si="51"/>
        <v>2.6162006478487143</v>
      </c>
      <c r="Z72" s="10">
        <f t="shared" si="52"/>
        <v>-2.6191843213272827</v>
      </c>
      <c r="AA72" s="9" t="str">
        <f t="shared" si="53"/>
        <v/>
      </c>
      <c r="AB72" s="9">
        <f t="shared" si="54"/>
        <v>0.56377402426070911</v>
      </c>
      <c r="AC72" s="9">
        <f t="shared" si="55"/>
        <v>-0.2488949380070215</v>
      </c>
      <c r="AD72" s="7">
        <f t="shared" si="56"/>
        <v>2.8764044943820226E-2</v>
      </c>
      <c r="AE72" s="5">
        <v>35.3515625</v>
      </c>
      <c r="AF72" s="5">
        <v>199.90234375</v>
      </c>
      <c r="AG72" s="9">
        <v>6.1826535666789084E-3</v>
      </c>
    </row>
    <row r="73" spans="2:33" ht="12.75" customHeight="1" x14ac:dyDescent="0.2">
      <c r="B73" s="1" t="s">
        <v>176</v>
      </c>
      <c r="C73" s="2" t="s">
        <v>605</v>
      </c>
      <c r="D73" s="2">
        <v>1.6482870341860689E-3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38"/>
        <v>150</v>
      </c>
      <c r="J73" s="6">
        <v>3.90625E-2</v>
      </c>
      <c r="K73" s="4">
        <v>34.86328125</v>
      </c>
      <c r="L73" s="12" t="s">
        <v>35</v>
      </c>
      <c r="M73" s="7">
        <f t="shared" si="39"/>
        <v>0.05</v>
      </c>
      <c r="N73" s="7">
        <f t="shared" si="40"/>
        <v>0.05</v>
      </c>
      <c r="O73" s="7">
        <f t="shared" si="41"/>
        <v>12.23707265625</v>
      </c>
      <c r="P73" s="7">
        <f t="shared" si="42"/>
        <v>0</v>
      </c>
      <c r="Q73" s="7">
        <f t="shared" si="43"/>
        <v>0.05</v>
      </c>
      <c r="R73" s="7">
        <f t="shared" si="44"/>
        <v>4.7033328125000002</v>
      </c>
      <c r="S73" s="7">
        <f t="shared" si="45"/>
        <v>-3.0955875894556451E-2</v>
      </c>
      <c r="T73" s="7">
        <f t="shared" si="46"/>
        <v>8.0955875894556453E-2</v>
      </c>
      <c r="U73" s="8">
        <f t="shared" si="47"/>
        <v>1.619117517891129</v>
      </c>
      <c r="V73" s="8">
        <f t="shared" si="48"/>
        <v>1.619117517891129</v>
      </c>
      <c r="W73" s="9">
        <f t="shared" si="49"/>
        <v>-2.6152022372202506</v>
      </c>
      <c r="X73" s="10">
        <f t="shared" si="50"/>
        <v>0</v>
      </c>
      <c r="Y73" s="10">
        <f t="shared" si="51"/>
        <v>2.6152022372202506</v>
      </c>
      <c r="Z73" s="10">
        <f t="shared" si="52"/>
        <v>-2.6191843213272827</v>
      </c>
      <c r="AA73" s="9" t="str">
        <f t="shared" si="53"/>
        <v/>
      </c>
      <c r="AB73" s="9">
        <f t="shared" si="54"/>
        <v>0.563210733912207</v>
      </c>
      <c r="AC73" s="9">
        <f t="shared" si="55"/>
        <v>-0.24932907681619579</v>
      </c>
      <c r="AD73" s="7">
        <f t="shared" si="56"/>
        <v>2.8683473389355743E-2</v>
      </c>
      <c r="AE73" s="5">
        <v>35.3515625</v>
      </c>
      <c r="AF73" s="5">
        <v>199.90234375</v>
      </c>
      <c r="AG73" s="9">
        <v>6.1826535666789084E-3</v>
      </c>
    </row>
    <row r="74" spans="2:33" ht="12.75" customHeight="1" x14ac:dyDescent="0.2">
      <c r="B74" s="1" t="s">
        <v>178</v>
      </c>
      <c r="C74" s="2" t="s">
        <v>606</v>
      </c>
      <c r="D74" s="2">
        <v>1.67211805091938E-3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38"/>
        <v>150</v>
      </c>
      <c r="J74" s="6">
        <v>3.90625E-2</v>
      </c>
      <c r="K74" s="4">
        <v>35.15625</v>
      </c>
      <c r="L74" s="12" t="s">
        <v>35</v>
      </c>
      <c r="M74" s="7">
        <f t="shared" si="39"/>
        <v>0.05</v>
      </c>
      <c r="N74" s="7">
        <f t="shared" si="40"/>
        <v>0.05</v>
      </c>
      <c r="O74" s="7">
        <f t="shared" si="41"/>
        <v>12.289631250000003</v>
      </c>
      <c r="P74" s="7">
        <f t="shared" si="42"/>
        <v>0</v>
      </c>
      <c r="Q74" s="7">
        <f t="shared" si="43"/>
        <v>0.05</v>
      </c>
      <c r="R74" s="7">
        <f t="shared" si="44"/>
        <v>4.7287625000000011</v>
      </c>
      <c r="S74" s="7">
        <f t="shared" si="45"/>
        <v>-3.1012970566378376E-2</v>
      </c>
      <c r="T74" s="7">
        <f t="shared" si="46"/>
        <v>8.1012970566378378E-2</v>
      </c>
      <c r="U74" s="8">
        <f t="shared" si="47"/>
        <v>1.6202594113275675</v>
      </c>
      <c r="V74" s="8">
        <f t="shared" si="48"/>
        <v>1.6202594113275675</v>
      </c>
      <c r="W74" s="9">
        <f t="shared" si="49"/>
        <v>-2.6122286606819198</v>
      </c>
      <c r="X74" s="10">
        <f t="shared" si="50"/>
        <v>0</v>
      </c>
      <c r="Y74" s="10">
        <f t="shared" si="51"/>
        <v>2.6122286606819198</v>
      </c>
      <c r="Z74" s="10">
        <f t="shared" si="52"/>
        <v>-2.6191843213272827</v>
      </c>
      <c r="AA74" s="9" t="str">
        <f t="shared" si="53"/>
        <v/>
      </c>
      <c r="AB74" s="9">
        <f t="shared" si="54"/>
        <v>0.56153465533415137</v>
      </c>
      <c r="AC74" s="9">
        <f t="shared" si="55"/>
        <v>-0.25062343591908015</v>
      </c>
      <c r="AD74" s="7">
        <f t="shared" si="56"/>
        <v>2.8444444444444446E-2</v>
      </c>
      <c r="AE74" s="5">
        <v>35.25390625</v>
      </c>
      <c r="AF74" s="5">
        <v>199.90234375</v>
      </c>
      <c r="AG74" s="9">
        <v>4.1856724404907633E-3</v>
      </c>
    </row>
    <row r="75" spans="2:33" ht="12.75" customHeight="1" x14ac:dyDescent="0.2">
      <c r="B75" s="1" t="s">
        <v>180</v>
      </c>
      <c r="C75" s="2" t="s">
        <v>607</v>
      </c>
      <c r="D75" s="2">
        <v>1.6899999973247759E-3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38"/>
        <v>150</v>
      </c>
      <c r="J75" s="6">
        <v>3.90625E-2</v>
      </c>
      <c r="K75" s="4">
        <v>34.765625</v>
      </c>
      <c r="L75" s="12" t="s">
        <v>35</v>
      </c>
      <c r="M75" s="7">
        <f t="shared" si="39"/>
        <v>0.05</v>
      </c>
      <c r="N75" s="7">
        <f t="shared" si="40"/>
        <v>0.05</v>
      </c>
      <c r="O75" s="7">
        <f t="shared" si="41"/>
        <v>12.219553124999999</v>
      </c>
      <c r="P75" s="7">
        <f t="shared" si="42"/>
        <v>0</v>
      </c>
      <c r="Q75" s="7">
        <f t="shared" si="43"/>
        <v>0.05</v>
      </c>
      <c r="R75" s="7">
        <f t="shared" si="44"/>
        <v>4.6948562500000008</v>
      </c>
      <c r="S75" s="7">
        <f t="shared" si="45"/>
        <v>-3.0936752850924662E-2</v>
      </c>
      <c r="T75" s="7">
        <f t="shared" si="46"/>
        <v>8.0936752850924665E-2</v>
      </c>
      <c r="U75" s="8">
        <f t="shared" si="47"/>
        <v>1.6187350570184933</v>
      </c>
      <c r="V75" s="8">
        <f t="shared" si="48"/>
        <v>1.6187350570184933</v>
      </c>
      <c r="W75" s="9">
        <f t="shared" si="49"/>
        <v>-2.6162006478487143</v>
      </c>
      <c r="X75" s="10">
        <f t="shared" si="50"/>
        <v>0</v>
      </c>
      <c r="Y75" s="10">
        <f t="shared" si="51"/>
        <v>2.6162006478487143</v>
      </c>
      <c r="Z75" s="10">
        <f t="shared" si="52"/>
        <v>-2.6191843213272827</v>
      </c>
      <c r="AA75" s="9" t="str">
        <f t="shared" si="53"/>
        <v/>
      </c>
      <c r="AB75" s="9">
        <f t="shared" si="54"/>
        <v>0.56377402426070911</v>
      </c>
      <c r="AC75" s="9">
        <f t="shared" si="55"/>
        <v>-0.2488949380070215</v>
      </c>
      <c r="AD75" s="7">
        <f t="shared" si="56"/>
        <v>2.8764044943820226E-2</v>
      </c>
      <c r="AE75" s="5">
        <v>35.25390625</v>
      </c>
      <c r="AF75" s="5">
        <v>199.90234375</v>
      </c>
      <c r="AG75" s="9">
        <v>6.1826535666789084E-3</v>
      </c>
    </row>
    <row r="76" spans="2:33" ht="12.75" customHeight="1" x14ac:dyDescent="0.2">
      <c r="B76" s="1" t="s">
        <v>182</v>
      </c>
      <c r="C76" s="2" t="s">
        <v>608</v>
      </c>
      <c r="D76" s="2">
        <v>1.713831014058087E-3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38"/>
        <v>150</v>
      </c>
      <c r="J76" s="6">
        <v>3.90625E-2</v>
      </c>
      <c r="K76" s="4">
        <v>34.765625</v>
      </c>
      <c r="L76" s="12" t="s">
        <v>35</v>
      </c>
      <c r="M76" s="7">
        <f t="shared" si="39"/>
        <v>0.05</v>
      </c>
      <c r="N76" s="7">
        <f t="shared" si="40"/>
        <v>0.05</v>
      </c>
      <c r="O76" s="7">
        <f t="shared" si="41"/>
        <v>12.219553124999999</v>
      </c>
      <c r="P76" s="7">
        <f t="shared" si="42"/>
        <v>0</v>
      </c>
      <c r="Q76" s="7">
        <f t="shared" si="43"/>
        <v>0.05</v>
      </c>
      <c r="R76" s="7">
        <f t="shared" si="44"/>
        <v>4.6948562500000008</v>
      </c>
      <c r="S76" s="7">
        <f t="shared" si="45"/>
        <v>-3.0936752850924662E-2</v>
      </c>
      <c r="T76" s="7">
        <f t="shared" si="46"/>
        <v>8.0936752850924665E-2</v>
      </c>
      <c r="U76" s="8">
        <f t="shared" si="47"/>
        <v>1.6187350570184933</v>
      </c>
      <c r="V76" s="8">
        <f t="shared" si="48"/>
        <v>1.6187350570184933</v>
      </c>
      <c r="W76" s="9">
        <f t="shared" si="49"/>
        <v>-2.6162006478487143</v>
      </c>
      <c r="X76" s="10">
        <f t="shared" si="50"/>
        <v>0</v>
      </c>
      <c r="Y76" s="10">
        <f t="shared" si="51"/>
        <v>2.6162006478487143</v>
      </c>
      <c r="Z76" s="10">
        <f t="shared" si="52"/>
        <v>-2.6191843213272827</v>
      </c>
      <c r="AA76" s="9" t="str">
        <f t="shared" si="53"/>
        <v/>
      </c>
      <c r="AB76" s="9">
        <f t="shared" si="54"/>
        <v>0.56377402426070911</v>
      </c>
      <c r="AC76" s="9">
        <f t="shared" si="55"/>
        <v>-0.2488949380070215</v>
      </c>
      <c r="AD76" s="7">
        <f t="shared" si="56"/>
        <v>2.8764044943820226E-2</v>
      </c>
      <c r="AE76" s="5">
        <v>35.25390625</v>
      </c>
      <c r="AF76" s="5">
        <v>199.90234375</v>
      </c>
      <c r="AG76" s="9">
        <v>4.1856724404907633E-3</v>
      </c>
    </row>
    <row r="77" spans="2:33" ht="12.75" customHeight="1" x14ac:dyDescent="0.2">
      <c r="B77" s="1" t="s">
        <v>184</v>
      </c>
      <c r="C77" s="2" t="s">
        <v>609</v>
      </c>
      <c r="D77" s="2">
        <v>1.7376620307913981E-3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38"/>
        <v>150</v>
      </c>
      <c r="J77" s="6">
        <v>3.90625E-2</v>
      </c>
      <c r="K77" s="4">
        <v>34.66796875</v>
      </c>
      <c r="L77" s="12" t="s">
        <v>35</v>
      </c>
      <c r="M77" s="7">
        <f t="shared" si="39"/>
        <v>0.05</v>
      </c>
      <c r="N77" s="7">
        <f t="shared" si="40"/>
        <v>0.05</v>
      </c>
      <c r="O77" s="7">
        <f t="shared" si="41"/>
        <v>12.202033593750002</v>
      </c>
      <c r="P77" s="7">
        <f t="shared" si="42"/>
        <v>0</v>
      </c>
      <c r="Q77" s="7">
        <f t="shared" si="43"/>
        <v>0.05</v>
      </c>
      <c r="R77" s="7">
        <f t="shared" si="44"/>
        <v>4.6863796875000006</v>
      </c>
      <c r="S77" s="7">
        <f t="shared" si="45"/>
        <v>-3.0917583788918901E-2</v>
      </c>
      <c r="T77" s="7">
        <f t="shared" si="46"/>
        <v>8.0917583788918904E-2</v>
      </c>
      <c r="U77" s="8">
        <f t="shared" si="47"/>
        <v>1.618351675778378</v>
      </c>
      <c r="V77" s="8">
        <f t="shared" si="48"/>
        <v>1.618351675778378</v>
      </c>
      <c r="W77" s="9">
        <f t="shared" si="49"/>
        <v>-2.6172027006172578</v>
      </c>
      <c r="X77" s="10">
        <f t="shared" si="50"/>
        <v>0</v>
      </c>
      <c r="Y77" s="10">
        <f t="shared" si="51"/>
        <v>2.6172027006172578</v>
      </c>
      <c r="Z77" s="10">
        <f t="shared" si="52"/>
        <v>-2.6191843213272827</v>
      </c>
      <c r="AA77" s="9" t="str">
        <f t="shared" si="53"/>
        <v/>
      </c>
      <c r="AB77" s="9">
        <f t="shared" si="54"/>
        <v>0.5643396367334681</v>
      </c>
      <c r="AC77" s="9">
        <f t="shared" si="55"/>
        <v>-0.24845944572483131</v>
      </c>
      <c r="AD77" s="7">
        <f t="shared" si="56"/>
        <v>2.8845070422535212E-2</v>
      </c>
      <c r="AE77" s="5">
        <v>34.9609375</v>
      </c>
      <c r="AF77" s="5">
        <v>199.90234375</v>
      </c>
      <c r="AG77" s="9">
        <v>6.1826535666789084E-3</v>
      </c>
    </row>
    <row r="78" spans="2:33" ht="12.75" customHeight="1" x14ac:dyDescent="0.2">
      <c r="B78" s="1" t="s">
        <v>186</v>
      </c>
      <c r="C78" s="2" t="s">
        <v>610</v>
      </c>
      <c r="D78" s="2">
        <v>1.7614930548006669E-3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38"/>
        <v>150</v>
      </c>
      <c r="J78" s="6">
        <v>2.9296875E-2</v>
      </c>
      <c r="K78" s="4">
        <v>34.66796875</v>
      </c>
      <c r="L78" s="12" t="s">
        <v>35</v>
      </c>
      <c r="M78" s="7">
        <f t="shared" si="39"/>
        <v>0.05</v>
      </c>
      <c r="N78" s="7">
        <f t="shared" si="40"/>
        <v>0.05</v>
      </c>
      <c r="O78" s="7">
        <f t="shared" si="41"/>
        <v>12.202033593750002</v>
      </c>
      <c r="P78" s="7">
        <f t="shared" si="42"/>
        <v>0</v>
      </c>
      <c r="Q78" s="7">
        <f t="shared" si="43"/>
        <v>0.05</v>
      </c>
      <c r="R78" s="7">
        <f t="shared" si="44"/>
        <v>4.6863796875000006</v>
      </c>
      <c r="S78" s="7">
        <f t="shared" si="45"/>
        <v>-3.0982552354008625E-2</v>
      </c>
      <c r="T78" s="7">
        <f t="shared" si="46"/>
        <v>8.0982552354008627E-2</v>
      </c>
      <c r="U78" s="8">
        <f t="shared" si="47"/>
        <v>1.6196510470801724</v>
      </c>
      <c r="V78" s="8">
        <f t="shared" si="48"/>
        <v>1.6196510470801724</v>
      </c>
      <c r="W78" s="9">
        <f t="shared" si="49"/>
        <v>-2.6138115229725689</v>
      </c>
      <c r="X78" s="10">
        <f t="shared" si="50"/>
        <v>0</v>
      </c>
      <c r="Y78" s="10">
        <f t="shared" si="51"/>
        <v>2.6138115229725689</v>
      </c>
      <c r="Z78" s="10">
        <f t="shared" si="52"/>
        <v>-2.6191843213272827</v>
      </c>
      <c r="AA78" s="9" t="str">
        <f t="shared" si="53"/>
        <v/>
      </c>
      <c r="AB78" s="9">
        <f t="shared" si="54"/>
        <v>0.56242655395354801</v>
      </c>
      <c r="AC78" s="9">
        <f t="shared" si="55"/>
        <v>-0.2499341830749012</v>
      </c>
      <c r="AD78" s="7">
        <f t="shared" si="56"/>
        <v>2.8845070422535212E-2</v>
      </c>
      <c r="AE78" s="5">
        <v>35.3515625</v>
      </c>
      <c r="AF78" s="5">
        <v>199.90234375</v>
      </c>
      <c r="AG78" s="9">
        <v>6.1826535666789084E-3</v>
      </c>
    </row>
    <row r="79" spans="2:33" ht="12.75" customHeight="1" x14ac:dyDescent="0.2">
      <c r="B79" s="1" t="s">
        <v>188</v>
      </c>
      <c r="C79" s="2" t="s">
        <v>611</v>
      </c>
      <c r="D79" s="2">
        <v>1.7853356475825422E-3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38"/>
        <v>150</v>
      </c>
      <c r="J79" s="6">
        <v>2.9296875E-2</v>
      </c>
      <c r="K79" s="4">
        <v>34.66796875</v>
      </c>
      <c r="L79" s="12" t="s">
        <v>35</v>
      </c>
      <c r="M79" s="7">
        <f t="shared" si="39"/>
        <v>0.05</v>
      </c>
      <c r="N79" s="7">
        <f t="shared" si="40"/>
        <v>0.05</v>
      </c>
      <c r="O79" s="7">
        <f t="shared" si="41"/>
        <v>12.202033593750002</v>
      </c>
      <c r="P79" s="7">
        <f t="shared" si="42"/>
        <v>0</v>
      </c>
      <c r="Q79" s="7">
        <f t="shared" si="43"/>
        <v>0.05</v>
      </c>
      <c r="R79" s="7">
        <f t="shared" si="44"/>
        <v>4.6863796875000006</v>
      </c>
      <c r="S79" s="7">
        <f t="shared" si="45"/>
        <v>-3.0982552354008625E-2</v>
      </c>
      <c r="T79" s="7">
        <f t="shared" si="46"/>
        <v>8.0982552354008627E-2</v>
      </c>
      <c r="U79" s="8">
        <f t="shared" si="47"/>
        <v>1.6196510470801724</v>
      </c>
      <c r="V79" s="8">
        <f t="shared" si="48"/>
        <v>1.6196510470801724</v>
      </c>
      <c r="W79" s="9">
        <f t="shared" si="49"/>
        <v>-2.6138115229725689</v>
      </c>
      <c r="X79" s="10">
        <f t="shared" si="50"/>
        <v>0</v>
      </c>
      <c r="Y79" s="10">
        <f t="shared" si="51"/>
        <v>2.6138115229725689</v>
      </c>
      <c r="Z79" s="10">
        <f t="shared" si="52"/>
        <v>-2.6191843213272827</v>
      </c>
      <c r="AA79" s="9" t="str">
        <f t="shared" si="53"/>
        <v/>
      </c>
      <c r="AB79" s="9">
        <f t="shared" si="54"/>
        <v>0.56242655395354801</v>
      </c>
      <c r="AC79" s="9">
        <f t="shared" si="55"/>
        <v>-0.2499341830749012</v>
      </c>
      <c r="AD79" s="7">
        <f t="shared" si="56"/>
        <v>2.8845070422535212E-2</v>
      </c>
      <c r="AE79" s="5">
        <v>35.25390625</v>
      </c>
      <c r="AF79" s="5">
        <v>199.90234375</v>
      </c>
      <c r="AG79" s="9">
        <v>6.1826535666789084E-3</v>
      </c>
    </row>
    <row r="80" spans="2:33" ht="12.75" customHeight="1" x14ac:dyDescent="0.2">
      <c r="B80" s="1" t="s">
        <v>190</v>
      </c>
      <c r="C80" s="2" t="s">
        <v>612</v>
      </c>
      <c r="D80" s="2">
        <v>1.8089814766426571E-3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38"/>
        <v>150</v>
      </c>
      <c r="J80" s="6">
        <v>3.90625E-2</v>
      </c>
      <c r="K80" s="4">
        <v>34.66796875</v>
      </c>
      <c r="L80" s="12" t="s">
        <v>35</v>
      </c>
      <c r="M80" s="7">
        <f t="shared" si="39"/>
        <v>0.05</v>
      </c>
      <c r="N80" s="7">
        <f t="shared" si="40"/>
        <v>0.05</v>
      </c>
      <c r="O80" s="7">
        <f t="shared" si="41"/>
        <v>12.202033593750002</v>
      </c>
      <c r="P80" s="7">
        <f t="shared" si="42"/>
        <v>0</v>
      </c>
      <c r="Q80" s="7">
        <f t="shared" si="43"/>
        <v>0.05</v>
      </c>
      <c r="R80" s="7">
        <f t="shared" si="44"/>
        <v>4.6863796875000006</v>
      </c>
      <c r="S80" s="7">
        <f t="shared" si="45"/>
        <v>-3.0917583788918901E-2</v>
      </c>
      <c r="T80" s="7">
        <f t="shared" si="46"/>
        <v>8.0917583788918904E-2</v>
      </c>
      <c r="U80" s="8">
        <f t="shared" si="47"/>
        <v>1.618351675778378</v>
      </c>
      <c r="V80" s="8">
        <f t="shared" si="48"/>
        <v>1.618351675778378</v>
      </c>
      <c r="W80" s="9">
        <f t="shared" si="49"/>
        <v>-2.6172027006172578</v>
      </c>
      <c r="X80" s="10">
        <f t="shared" si="50"/>
        <v>0</v>
      </c>
      <c r="Y80" s="10">
        <f t="shared" si="51"/>
        <v>2.6172027006172578</v>
      </c>
      <c r="Z80" s="10">
        <f t="shared" si="52"/>
        <v>-2.6191843213272827</v>
      </c>
      <c r="AA80" s="9" t="str">
        <f t="shared" si="53"/>
        <v/>
      </c>
      <c r="AB80" s="9">
        <f t="shared" si="54"/>
        <v>0.5643396367334681</v>
      </c>
      <c r="AC80" s="9">
        <f t="shared" si="55"/>
        <v>-0.24845944572483131</v>
      </c>
      <c r="AD80" s="7">
        <f t="shared" si="56"/>
        <v>2.8845070422535212E-2</v>
      </c>
      <c r="AE80" s="5">
        <v>35.3515625</v>
      </c>
      <c r="AF80" s="5">
        <v>199.90234375</v>
      </c>
      <c r="AG80" s="9">
        <v>4.1856724404907633E-3</v>
      </c>
    </row>
    <row r="81" spans="2:33" ht="12.75" customHeight="1" x14ac:dyDescent="0.2">
      <c r="B81" s="1" t="s">
        <v>192</v>
      </c>
      <c r="C81" s="2" t="s">
        <v>613</v>
      </c>
      <c r="D81" s="2">
        <v>1.8328240694245324E-3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38"/>
        <v>150</v>
      </c>
      <c r="J81" s="6">
        <v>2.9296875E-2</v>
      </c>
      <c r="K81" s="4">
        <v>34.765625</v>
      </c>
      <c r="L81" s="12" t="s">
        <v>35</v>
      </c>
      <c r="M81" s="7">
        <f t="shared" si="39"/>
        <v>0.05</v>
      </c>
      <c r="N81" s="7">
        <f t="shared" si="40"/>
        <v>0.05</v>
      </c>
      <c r="O81" s="7">
        <f t="shared" si="41"/>
        <v>12.219553124999999</v>
      </c>
      <c r="P81" s="7">
        <f t="shared" si="42"/>
        <v>0</v>
      </c>
      <c r="Q81" s="7">
        <f t="shared" si="43"/>
        <v>0.05</v>
      </c>
      <c r="R81" s="7">
        <f t="shared" si="44"/>
        <v>4.6948562500000008</v>
      </c>
      <c r="S81" s="7">
        <f t="shared" si="45"/>
        <v>-3.1001643338622875E-2</v>
      </c>
      <c r="T81" s="7">
        <f t="shared" si="46"/>
        <v>8.1001643338622878E-2</v>
      </c>
      <c r="U81" s="8">
        <f t="shared" si="47"/>
        <v>1.6200328667724575</v>
      </c>
      <c r="V81" s="8">
        <f t="shared" si="48"/>
        <v>1.6200328667724575</v>
      </c>
      <c r="W81" s="9">
        <f t="shared" si="49"/>
        <v>-2.6128177288495009</v>
      </c>
      <c r="X81" s="10">
        <f t="shared" si="50"/>
        <v>0</v>
      </c>
      <c r="Y81" s="10">
        <f t="shared" si="51"/>
        <v>2.6128177288495009</v>
      </c>
      <c r="Z81" s="10">
        <f t="shared" si="52"/>
        <v>-2.6191843213272827</v>
      </c>
      <c r="AA81" s="9" t="str">
        <f t="shared" si="53"/>
        <v/>
      </c>
      <c r="AB81" s="9">
        <f t="shared" si="54"/>
        <v>0.56186650071210165</v>
      </c>
      <c r="AC81" s="9">
        <f t="shared" si="55"/>
        <v>-0.25036686039411288</v>
      </c>
      <c r="AD81" s="7">
        <f t="shared" si="56"/>
        <v>2.8764044943820226E-2</v>
      </c>
      <c r="AE81" s="5">
        <v>35.44921875</v>
      </c>
      <c r="AF81" s="5">
        <v>199.90234375</v>
      </c>
      <c r="AG81" s="9">
        <v>6.1826535666789084E-3</v>
      </c>
    </row>
    <row r="82" spans="2:33" ht="12.75" customHeight="1" x14ac:dyDescent="0.2">
      <c r="B82" s="1" t="s">
        <v>194</v>
      </c>
      <c r="C82" s="2" t="s">
        <v>614</v>
      </c>
      <c r="D82" s="2">
        <v>1.8564699057606049E-3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38"/>
        <v>150</v>
      </c>
      <c r="J82" s="6">
        <v>2.9296875E-2</v>
      </c>
      <c r="K82" s="4">
        <v>34.66796875</v>
      </c>
      <c r="L82" s="12" t="s">
        <v>35</v>
      </c>
      <c r="M82" s="7">
        <f t="shared" si="39"/>
        <v>0.05</v>
      </c>
      <c r="N82" s="7">
        <f t="shared" si="40"/>
        <v>0.05</v>
      </c>
      <c r="O82" s="7">
        <f t="shared" si="41"/>
        <v>12.202033593750002</v>
      </c>
      <c r="P82" s="7">
        <f t="shared" si="42"/>
        <v>0</v>
      </c>
      <c r="Q82" s="7">
        <f t="shared" si="43"/>
        <v>0.05</v>
      </c>
      <c r="R82" s="7">
        <f t="shared" si="44"/>
        <v>4.6863796875000006</v>
      </c>
      <c r="S82" s="7">
        <f t="shared" si="45"/>
        <v>-3.0982552354008625E-2</v>
      </c>
      <c r="T82" s="7">
        <f t="shared" si="46"/>
        <v>8.0982552354008627E-2</v>
      </c>
      <c r="U82" s="8">
        <f t="shared" si="47"/>
        <v>1.6196510470801724</v>
      </c>
      <c r="V82" s="8">
        <f t="shared" si="48"/>
        <v>1.6196510470801724</v>
      </c>
      <c r="W82" s="9">
        <f t="shared" si="49"/>
        <v>-2.6138115229725689</v>
      </c>
      <c r="X82" s="10">
        <f t="shared" si="50"/>
        <v>0</v>
      </c>
      <c r="Y82" s="10">
        <f t="shared" si="51"/>
        <v>2.6138115229725689</v>
      </c>
      <c r="Z82" s="10">
        <f t="shared" si="52"/>
        <v>-2.6191843213272827</v>
      </c>
      <c r="AA82" s="9" t="str">
        <f t="shared" si="53"/>
        <v/>
      </c>
      <c r="AB82" s="9">
        <f t="shared" si="54"/>
        <v>0.56242655395354801</v>
      </c>
      <c r="AC82" s="9">
        <f t="shared" si="55"/>
        <v>-0.2499341830749012</v>
      </c>
      <c r="AD82" s="7">
        <f t="shared" si="56"/>
        <v>2.8845070422535212E-2</v>
      </c>
      <c r="AE82" s="5">
        <v>35.44921875</v>
      </c>
      <c r="AF82" s="5">
        <v>199.90234375</v>
      </c>
      <c r="AG82" s="9">
        <v>6.1826535666789084E-3</v>
      </c>
    </row>
    <row r="83" spans="2:33" ht="12.75" customHeight="1" x14ac:dyDescent="0.2">
      <c r="B83" s="1" t="s">
        <v>196</v>
      </c>
      <c r="C83" s="2" t="s">
        <v>615</v>
      </c>
      <c r="D83" s="2">
        <v>1.880127310869284E-3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38"/>
        <v>150</v>
      </c>
      <c r="J83" s="6">
        <v>3.90625E-2</v>
      </c>
      <c r="K83" s="4">
        <v>34.765625</v>
      </c>
      <c r="L83" s="12" t="s">
        <v>35</v>
      </c>
      <c r="M83" s="7">
        <f t="shared" si="39"/>
        <v>0.05</v>
      </c>
      <c r="N83" s="7">
        <f t="shared" si="40"/>
        <v>0.05</v>
      </c>
      <c r="O83" s="7">
        <f t="shared" si="41"/>
        <v>12.219553124999999</v>
      </c>
      <c r="P83" s="7">
        <f t="shared" si="42"/>
        <v>0</v>
      </c>
      <c r="Q83" s="7">
        <f t="shared" si="43"/>
        <v>0.05</v>
      </c>
      <c r="R83" s="7">
        <f t="shared" si="44"/>
        <v>4.6948562500000008</v>
      </c>
      <c r="S83" s="7">
        <f t="shared" si="45"/>
        <v>-3.0936752850924662E-2</v>
      </c>
      <c r="T83" s="7">
        <f t="shared" si="46"/>
        <v>8.0936752850924665E-2</v>
      </c>
      <c r="U83" s="8">
        <f t="shared" si="47"/>
        <v>1.6187350570184933</v>
      </c>
      <c r="V83" s="8">
        <f t="shared" si="48"/>
        <v>1.6187350570184933</v>
      </c>
      <c r="W83" s="9">
        <f t="shared" si="49"/>
        <v>-2.6162006478487143</v>
      </c>
      <c r="X83" s="10">
        <f t="shared" si="50"/>
        <v>0</v>
      </c>
      <c r="Y83" s="10">
        <f t="shared" si="51"/>
        <v>2.6162006478487143</v>
      </c>
      <c r="Z83" s="10">
        <f t="shared" si="52"/>
        <v>-2.6191843213272827</v>
      </c>
      <c r="AA83" s="9" t="str">
        <f t="shared" si="53"/>
        <v/>
      </c>
      <c r="AB83" s="9">
        <f t="shared" si="54"/>
        <v>0.56377402426070911</v>
      </c>
      <c r="AC83" s="9">
        <f t="shared" si="55"/>
        <v>-0.2488949380070215</v>
      </c>
      <c r="AD83" s="7">
        <f t="shared" si="56"/>
        <v>2.8764044943820226E-2</v>
      </c>
      <c r="AE83" s="5">
        <v>35.3515625</v>
      </c>
      <c r="AF83" s="5">
        <v>199.90234375</v>
      </c>
      <c r="AG83" s="9">
        <v>6.1826535666789084E-3</v>
      </c>
    </row>
    <row r="84" spans="2:33" ht="12.75" customHeight="1" x14ac:dyDescent="0.2">
      <c r="B84" s="1" t="s">
        <v>198</v>
      </c>
      <c r="C84" s="2" t="s">
        <v>616</v>
      </c>
      <c r="D84" s="2">
        <v>1.9039583276025951E-3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38"/>
        <v>150</v>
      </c>
      <c r="J84" s="6">
        <v>3.90625E-2</v>
      </c>
      <c r="K84" s="4">
        <v>34.765625</v>
      </c>
      <c r="L84" s="12" t="s">
        <v>35</v>
      </c>
      <c r="M84" s="7">
        <f t="shared" si="39"/>
        <v>0.05</v>
      </c>
      <c r="N84" s="7">
        <f t="shared" si="40"/>
        <v>0.05</v>
      </c>
      <c r="O84" s="7">
        <f t="shared" si="41"/>
        <v>12.219553124999999</v>
      </c>
      <c r="P84" s="7">
        <f t="shared" si="42"/>
        <v>0</v>
      </c>
      <c r="Q84" s="7">
        <f t="shared" si="43"/>
        <v>0.05</v>
      </c>
      <c r="R84" s="7">
        <f t="shared" si="44"/>
        <v>4.6948562500000008</v>
      </c>
      <c r="S84" s="7">
        <f t="shared" si="45"/>
        <v>-3.0936752850924662E-2</v>
      </c>
      <c r="T84" s="7">
        <f t="shared" si="46"/>
        <v>8.0936752850924665E-2</v>
      </c>
      <c r="U84" s="8">
        <f t="shared" si="47"/>
        <v>1.6187350570184933</v>
      </c>
      <c r="V84" s="8">
        <f t="shared" si="48"/>
        <v>1.6187350570184933</v>
      </c>
      <c r="W84" s="9">
        <f t="shared" si="49"/>
        <v>-2.6162006478487143</v>
      </c>
      <c r="X84" s="10">
        <f t="shared" si="50"/>
        <v>0</v>
      </c>
      <c r="Y84" s="10">
        <f t="shared" si="51"/>
        <v>2.6162006478487143</v>
      </c>
      <c r="Z84" s="10">
        <f t="shared" si="52"/>
        <v>-2.6191843213272827</v>
      </c>
      <c r="AA84" s="9" t="str">
        <f t="shared" si="53"/>
        <v/>
      </c>
      <c r="AB84" s="9">
        <f t="shared" si="54"/>
        <v>0.56377402426070911</v>
      </c>
      <c r="AC84" s="9">
        <f t="shared" si="55"/>
        <v>-0.2488949380070215</v>
      </c>
      <c r="AD84" s="7">
        <f t="shared" si="56"/>
        <v>2.8764044943820226E-2</v>
      </c>
      <c r="AE84" s="5">
        <v>35.44921875</v>
      </c>
      <c r="AF84" s="5">
        <v>199.90234375</v>
      </c>
      <c r="AG84" s="9">
        <v>6.1826535666789084E-3</v>
      </c>
    </row>
    <row r="85" spans="2:33" ht="12.75" customHeight="1" x14ac:dyDescent="0.2">
      <c r="B85" s="1" t="s">
        <v>200</v>
      </c>
      <c r="C85" s="2" t="s">
        <v>617</v>
      </c>
      <c r="D85" s="2">
        <v>1.9218286979594268E-3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38"/>
        <v>150</v>
      </c>
      <c r="J85" s="6">
        <v>3.90625E-2</v>
      </c>
      <c r="K85" s="4">
        <v>34.765625</v>
      </c>
      <c r="L85" s="12" t="s">
        <v>35</v>
      </c>
      <c r="M85" s="7">
        <f t="shared" si="39"/>
        <v>0.05</v>
      </c>
      <c r="N85" s="7">
        <f t="shared" si="40"/>
        <v>0.05</v>
      </c>
      <c r="O85" s="7">
        <f t="shared" si="41"/>
        <v>12.219553124999999</v>
      </c>
      <c r="P85" s="7">
        <f t="shared" si="42"/>
        <v>0</v>
      </c>
      <c r="Q85" s="7">
        <f t="shared" si="43"/>
        <v>0.05</v>
      </c>
      <c r="R85" s="7">
        <f t="shared" si="44"/>
        <v>4.6948562500000008</v>
      </c>
      <c r="S85" s="7">
        <f t="shared" si="45"/>
        <v>-3.0936752850924662E-2</v>
      </c>
      <c r="T85" s="7">
        <f t="shared" si="46"/>
        <v>8.0936752850924665E-2</v>
      </c>
      <c r="U85" s="8">
        <f t="shared" si="47"/>
        <v>1.6187350570184933</v>
      </c>
      <c r="V85" s="8">
        <f t="shared" si="48"/>
        <v>1.6187350570184933</v>
      </c>
      <c r="W85" s="9">
        <f t="shared" si="49"/>
        <v>-2.6162006478487143</v>
      </c>
      <c r="X85" s="10">
        <f t="shared" si="50"/>
        <v>0</v>
      </c>
      <c r="Y85" s="10">
        <f t="shared" si="51"/>
        <v>2.6162006478487143</v>
      </c>
      <c r="Z85" s="10">
        <f t="shared" si="52"/>
        <v>-2.6191843213272827</v>
      </c>
      <c r="AA85" s="9" t="str">
        <f t="shared" si="53"/>
        <v/>
      </c>
      <c r="AB85" s="9">
        <f t="shared" si="54"/>
        <v>0.56377402426070911</v>
      </c>
      <c r="AC85" s="9">
        <f t="shared" si="55"/>
        <v>-0.2488949380070215</v>
      </c>
      <c r="AD85" s="7">
        <f t="shared" si="56"/>
        <v>2.8764044943820226E-2</v>
      </c>
      <c r="AE85" s="5">
        <v>35.546875</v>
      </c>
      <c r="AF85" s="5">
        <v>199.90234375</v>
      </c>
      <c r="AG85" s="9">
        <v>6.1826535666789084E-3</v>
      </c>
    </row>
    <row r="86" spans="2:33" ht="12.75" customHeight="1" x14ac:dyDescent="0.2">
      <c r="B86" s="1" t="s">
        <v>202</v>
      </c>
      <c r="C86" s="2" t="s">
        <v>618</v>
      </c>
      <c r="D86" s="2">
        <v>1.9456712907413021E-3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38"/>
        <v>150</v>
      </c>
      <c r="J86" s="6">
        <v>4.8828125E-2</v>
      </c>
      <c r="K86" s="4">
        <v>34.765625</v>
      </c>
      <c r="L86" s="12" t="s">
        <v>35</v>
      </c>
      <c r="M86" s="7">
        <f t="shared" si="39"/>
        <v>0.05</v>
      </c>
      <c r="N86" s="7">
        <f t="shared" si="40"/>
        <v>0.05</v>
      </c>
      <c r="O86" s="7">
        <f t="shared" si="41"/>
        <v>12.219553124999999</v>
      </c>
      <c r="P86" s="7">
        <f t="shared" si="42"/>
        <v>0</v>
      </c>
      <c r="Q86" s="7">
        <f t="shared" si="43"/>
        <v>0.05</v>
      </c>
      <c r="R86" s="7">
        <f t="shared" si="44"/>
        <v>4.6948562500000008</v>
      </c>
      <c r="S86" s="7">
        <f t="shared" si="45"/>
        <v>-3.0871862363226435E-2</v>
      </c>
      <c r="T86" s="7">
        <f t="shared" si="46"/>
        <v>8.0871862363226438E-2</v>
      </c>
      <c r="U86" s="8">
        <f t="shared" si="47"/>
        <v>1.6174372472645286</v>
      </c>
      <c r="V86" s="8">
        <f t="shared" si="48"/>
        <v>1.6174372472645286</v>
      </c>
      <c r="W86" s="9">
        <f t="shared" si="49"/>
        <v>-2.6195977881644867</v>
      </c>
      <c r="X86" s="10">
        <f t="shared" si="50"/>
        <v>0</v>
      </c>
      <c r="Y86" s="10">
        <f t="shared" si="51"/>
        <v>2.6195977881644867</v>
      </c>
      <c r="Z86" s="10">
        <f t="shared" si="52"/>
        <v>-2.6191843213272827</v>
      </c>
      <c r="AA86" s="9" t="str">
        <f t="shared" si="53"/>
        <v/>
      </c>
      <c r="AB86" s="9">
        <f t="shared" si="54"/>
        <v>0.56569263781223789</v>
      </c>
      <c r="AC86" s="9">
        <f t="shared" si="55"/>
        <v>-0.2474194733337037</v>
      </c>
      <c r="AD86" s="7">
        <f t="shared" si="56"/>
        <v>2.8764044943820226E-2</v>
      </c>
      <c r="AE86" s="5">
        <v>35.44921875</v>
      </c>
      <c r="AF86" s="5">
        <v>199.90234375</v>
      </c>
      <c r="AG86" s="9">
        <v>6.1826535666789084E-3</v>
      </c>
    </row>
    <row r="87" spans="2:33" ht="12.75" customHeight="1" x14ac:dyDescent="0.2">
      <c r="B87" s="1" t="s">
        <v>204</v>
      </c>
      <c r="C87" s="2" t="s">
        <v>619</v>
      </c>
      <c r="D87" s="2">
        <v>1.9695023147505708E-3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38"/>
        <v>150</v>
      </c>
      <c r="J87" s="6">
        <v>5.859375E-2</v>
      </c>
      <c r="K87" s="4">
        <v>34.765625</v>
      </c>
      <c r="L87" s="12" t="s">
        <v>35</v>
      </c>
      <c r="M87" s="7">
        <f t="shared" si="39"/>
        <v>0.05</v>
      </c>
      <c r="N87" s="7">
        <f t="shared" si="40"/>
        <v>0.05</v>
      </c>
      <c r="O87" s="7">
        <f t="shared" si="41"/>
        <v>12.219553124999999</v>
      </c>
      <c r="P87" s="7">
        <f t="shared" si="42"/>
        <v>0</v>
      </c>
      <c r="Q87" s="7">
        <f t="shared" si="43"/>
        <v>0.05</v>
      </c>
      <c r="R87" s="7">
        <f t="shared" si="44"/>
        <v>4.6948562500000008</v>
      </c>
      <c r="S87" s="7">
        <f t="shared" si="45"/>
        <v>-3.0806971875528222E-2</v>
      </c>
      <c r="T87" s="7">
        <f t="shared" si="46"/>
        <v>8.0806971875528225E-2</v>
      </c>
      <c r="U87" s="8">
        <f t="shared" si="47"/>
        <v>1.6161394375105644</v>
      </c>
      <c r="V87" s="8">
        <f t="shared" si="48"/>
        <v>1.6161394375105644</v>
      </c>
      <c r="W87" s="9">
        <f t="shared" si="49"/>
        <v>-2.623009239662335</v>
      </c>
      <c r="X87" s="10">
        <f t="shared" si="50"/>
        <v>0</v>
      </c>
      <c r="Y87" s="10">
        <f t="shared" si="51"/>
        <v>2.623009239662335</v>
      </c>
      <c r="Z87" s="10">
        <f t="shared" si="52"/>
        <v>-2.6191843213272827</v>
      </c>
      <c r="AA87" s="9" t="str">
        <f t="shared" si="53"/>
        <v/>
      </c>
      <c r="AB87" s="9">
        <f t="shared" si="54"/>
        <v>0.56762243089221942</v>
      </c>
      <c r="AC87" s="9">
        <f t="shared" si="55"/>
        <v>-0.24594045074058277</v>
      </c>
      <c r="AD87" s="7">
        <f t="shared" si="56"/>
        <v>2.8764044943820226E-2</v>
      </c>
      <c r="AE87" s="5">
        <v>35.44921875</v>
      </c>
      <c r="AF87" s="5">
        <v>199.90234375</v>
      </c>
      <c r="AG87" s="9">
        <v>4.1856724404907633E-3</v>
      </c>
    </row>
    <row r="88" spans="2:33" ht="12.75" customHeight="1" x14ac:dyDescent="0.2">
      <c r="B88" s="1" t="s">
        <v>206</v>
      </c>
      <c r="C88" s="2" t="s">
        <v>620</v>
      </c>
      <c r="D88" s="2">
        <v>1.9933333314838819E-3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38"/>
        <v>150</v>
      </c>
      <c r="J88" s="6">
        <v>8.7890625E-2</v>
      </c>
      <c r="K88" s="4">
        <v>34.765625</v>
      </c>
      <c r="L88" s="12" t="s">
        <v>35</v>
      </c>
      <c r="M88" s="7">
        <f t="shared" si="39"/>
        <v>0.05</v>
      </c>
      <c r="N88" s="7">
        <f t="shared" si="40"/>
        <v>0.05</v>
      </c>
      <c r="O88" s="7">
        <f t="shared" si="41"/>
        <v>12.219553124999999</v>
      </c>
      <c r="P88" s="7">
        <f t="shared" si="42"/>
        <v>0</v>
      </c>
      <c r="Q88" s="7">
        <f t="shared" si="43"/>
        <v>0.05</v>
      </c>
      <c r="R88" s="7">
        <f t="shared" si="44"/>
        <v>4.6948562500000008</v>
      </c>
      <c r="S88" s="7">
        <f t="shared" si="45"/>
        <v>-3.0612300412433568E-2</v>
      </c>
      <c r="T88" s="7">
        <f t="shared" si="46"/>
        <v>8.0612300412433571E-2</v>
      </c>
      <c r="U88" s="8">
        <f t="shared" si="47"/>
        <v>1.6122460082486714</v>
      </c>
      <c r="V88" s="8">
        <f t="shared" si="48"/>
        <v>1.6122460082486714</v>
      </c>
      <c r="W88" s="9">
        <f t="shared" si="49"/>
        <v>-2.6333303713330825</v>
      </c>
      <c r="X88" s="10">
        <f t="shared" si="50"/>
        <v>0</v>
      </c>
      <c r="Y88" s="10">
        <f t="shared" si="51"/>
        <v>2.6333303713330825</v>
      </c>
      <c r="Z88" s="10">
        <f t="shared" si="52"/>
        <v>-2.6191843213272827</v>
      </c>
      <c r="AA88" s="9" t="str">
        <f t="shared" si="53"/>
        <v/>
      </c>
      <c r="AB88" s="9">
        <f t="shared" si="54"/>
        <v>0.57347979643361979</v>
      </c>
      <c r="AC88" s="9">
        <f t="shared" si="55"/>
        <v>-0.24148187759174605</v>
      </c>
      <c r="AD88" s="7">
        <f t="shared" si="56"/>
        <v>2.8764044943820226E-2</v>
      </c>
      <c r="AE88" s="5">
        <v>35.44921875</v>
      </c>
      <c r="AF88" s="5">
        <v>199.90234375</v>
      </c>
      <c r="AG88" s="9">
        <v>4.1856724404907633E-3</v>
      </c>
    </row>
    <row r="89" spans="2:33" ht="12.75" customHeight="1" x14ac:dyDescent="0.2">
      <c r="B89" s="1" t="s">
        <v>208</v>
      </c>
      <c r="C89" s="2" t="s">
        <v>621</v>
      </c>
      <c r="D89" s="2">
        <v>2.017164348217193E-3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38"/>
        <v>150</v>
      </c>
      <c r="J89" s="6">
        <v>0.107421875</v>
      </c>
      <c r="K89" s="4">
        <v>34.765625</v>
      </c>
      <c r="L89" s="12" t="s">
        <v>35</v>
      </c>
      <c r="M89" s="7">
        <f t="shared" si="39"/>
        <v>0.05</v>
      </c>
      <c r="N89" s="7">
        <f t="shared" si="40"/>
        <v>0.05</v>
      </c>
      <c r="O89" s="7">
        <f t="shared" si="41"/>
        <v>12.219553124999999</v>
      </c>
      <c r="P89" s="7">
        <f t="shared" si="42"/>
        <v>0</v>
      </c>
      <c r="Q89" s="7">
        <f t="shared" si="43"/>
        <v>0.05</v>
      </c>
      <c r="R89" s="7">
        <f t="shared" si="44"/>
        <v>4.6948562500000008</v>
      </c>
      <c r="S89" s="7">
        <f t="shared" si="45"/>
        <v>-3.0482519437037142E-2</v>
      </c>
      <c r="T89" s="7">
        <f t="shared" si="46"/>
        <v>8.0482519437037145E-2</v>
      </c>
      <c r="U89" s="8">
        <f t="shared" si="47"/>
        <v>1.6096503887407427</v>
      </c>
      <c r="V89" s="8">
        <f t="shared" si="48"/>
        <v>1.6096503887407427</v>
      </c>
      <c r="W89" s="9">
        <f t="shared" si="49"/>
        <v>-2.6402843637408973</v>
      </c>
      <c r="X89" s="10">
        <f t="shared" si="50"/>
        <v>0</v>
      </c>
      <c r="Y89" s="10">
        <f t="shared" si="51"/>
        <v>2.6402843637408973</v>
      </c>
      <c r="Z89" s="10">
        <f t="shared" si="52"/>
        <v>-2.6191843213272827</v>
      </c>
      <c r="AA89" s="9" t="str">
        <f t="shared" si="53"/>
        <v/>
      </c>
      <c r="AB89" s="9">
        <f t="shared" si="54"/>
        <v>0.57744228768983696</v>
      </c>
      <c r="AC89" s="9">
        <f t="shared" si="55"/>
        <v>-0.23849141470908933</v>
      </c>
      <c r="AD89" s="7">
        <f t="shared" si="56"/>
        <v>2.8764044943820226E-2</v>
      </c>
      <c r="AE89" s="5">
        <v>35.44921875</v>
      </c>
      <c r="AF89" s="5">
        <v>199.90234375</v>
      </c>
      <c r="AG89" s="9">
        <v>6.1826535666789084E-3</v>
      </c>
    </row>
    <row r="90" spans="2:33" ht="12.75" customHeight="1" x14ac:dyDescent="0.2">
      <c r="B90" s="1" t="s">
        <v>210</v>
      </c>
      <c r="C90" s="2" t="s">
        <v>622</v>
      </c>
      <c r="D90" s="2">
        <v>2.0409953649505042E-3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38"/>
        <v>150</v>
      </c>
      <c r="J90" s="6">
        <v>0.166015625</v>
      </c>
      <c r="K90" s="4">
        <v>34.765625</v>
      </c>
      <c r="L90" s="12" t="s">
        <v>35</v>
      </c>
      <c r="M90" s="7">
        <f t="shared" si="39"/>
        <v>0.05</v>
      </c>
      <c r="N90" s="7">
        <f t="shared" si="40"/>
        <v>0.05</v>
      </c>
      <c r="O90" s="7">
        <f t="shared" si="41"/>
        <v>12.219553124999999</v>
      </c>
      <c r="P90" s="7">
        <f t="shared" si="42"/>
        <v>0</v>
      </c>
      <c r="Q90" s="7">
        <f t="shared" si="43"/>
        <v>0.05</v>
      </c>
      <c r="R90" s="7">
        <f t="shared" si="44"/>
        <v>4.6948562500000008</v>
      </c>
      <c r="S90" s="7">
        <f t="shared" si="45"/>
        <v>-3.0093176510847836E-2</v>
      </c>
      <c r="T90" s="7">
        <f t="shared" si="46"/>
        <v>8.0093176510847838E-2</v>
      </c>
      <c r="U90" s="8">
        <f t="shared" si="47"/>
        <v>1.6018635302169566</v>
      </c>
      <c r="V90" s="8">
        <f t="shared" si="48"/>
        <v>1.6018635302169566</v>
      </c>
      <c r="W90" s="9">
        <f t="shared" si="49"/>
        <v>-2.6615062215840282</v>
      </c>
      <c r="X90" s="10">
        <f t="shared" si="50"/>
        <v>0</v>
      </c>
      <c r="Y90" s="10">
        <f t="shared" si="51"/>
        <v>2.6615062215840282</v>
      </c>
      <c r="Z90" s="10">
        <f t="shared" si="52"/>
        <v>-2.6191843213272827</v>
      </c>
      <c r="AA90" s="9" t="str">
        <f t="shared" si="53"/>
        <v/>
      </c>
      <c r="AB90" s="9">
        <f t="shared" si="54"/>
        <v>0.58961455279286135</v>
      </c>
      <c r="AC90" s="9">
        <f t="shared" si="55"/>
        <v>-0.22943180581447617</v>
      </c>
      <c r="AD90" s="7">
        <f t="shared" si="56"/>
        <v>2.8764044943820226E-2</v>
      </c>
      <c r="AE90" s="5">
        <v>35.44921875</v>
      </c>
      <c r="AF90" s="5">
        <v>199.90234375</v>
      </c>
      <c r="AG90" s="9">
        <v>6.1826535666789084E-3</v>
      </c>
    </row>
    <row r="91" spans="2:33" ht="12.75" customHeight="1" x14ac:dyDescent="0.2">
      <c r="B91" s="1" t="s">
        <v>212</v>
      </c>
      <c r="C91" s="2" t="s">
        <v>623</v>
      </c>
      <c r="D91" s="2">
        <v>2.0648379577323794E-3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38"/>
        <v>150</v>
      </c>
      <c r="J91" s="6">
        <v>0.205078125</v>
      </c>
      <c r="K91" s="4">
        <v>34.765625</v>
      </c>
      <c r="L91" s="12" t="s">
        <v>35</v>
      </c>
      <c r="M91" s="7">
        <f t="shared" si="39"/>
        <v>0.05</v>
      </c>
      <c r="N91" s="7">
        <f t="shared" si="40"/>
        <v>0.05</v>
      </c>
      <c r="O91" s="7">
        <f t="shared" si="41"/>
        <v>12.219553124999999</v>
      </c>
      <c r="P91" s="7">
        <f t="shared" si="42"/>
        <v>0</v>
      </c>
      <c r="Q91" s="7">
        <f t="shared" si="43"/>
        <v>0.05</v>
      </c>
      <c r="R91" s="7">
        <f t="shared" si="44"/>
        <v>4.6948562500000008</v>
      </c>
      <c r="S91" s="7">
        <f t="shared" si="45"/>
        <v>-2.9833614560054969E-2</v>
      </c>
      <c r="T91" s="7">
        <f t="shared" si="46"/>
        <v>7.9833614560054972E-2</v>
      </c>
      <c r="U91" s="8">
        <f t="shared" si="47"/>
        <v>1.5966722912010993</v>
      </c>
      <c r="V91" s="8">
        <f t="shared" si="48"/>
        <v>1.5966722912010993</v>
      </c>
      <c r="W91" s="9">
        <f t="shared" si="49"/>
        <v>-2.6759618550192825</v>
      </c>
      <c r="X91" s="10">
        <f t="shared" si="50"/>
        <v>0</v>
      </c>
      <c r="Y91" s="10">
        <f t="shared" si="51"/>
        <v>2.6759618550192825</v>
      </c>
      <c r="Z91" s="10">
        <f t="shared" si="52"/>
        <v>-2.6191843213272827</v>
      </c>
      <c r="AA91" s="9" t="str">
        <f t="shared" si="53"/>
        <v/>
      </c>
      <c r="AB91" s="9">
        <f t="shared" si="54"/>
        <v>0.59797466593319437</v>
      </c>
      <c r="AC91" s="9">
        <f t="shared" si="55"/>
        <v>-0.22331721513948524</v>
      </c>
      <c r="AD91" s="7">
        <f t="shared" si="56"/>
        <v>2.8764044943820226E-2</v>
      </c>
      <c r="AE91" s="5">
        <v>35.25390625</v>
      </c>
      <c r="AF91" s="5">
        <v>199.90234375</v>
      </c>
      <c r="AG91" s="9">
        <v>6.1826535666789084E-3</v>
      </c>
    </row>
    <row r="92" spans="2:33" ht="12.75" customHeight="1" x14ac:dyDescent="0.2">
      <c r="B92" s="1" t="s">
        <v>214</v>
      </c>
      <c r="C92" s="2" t="s">
        <v>624</v>
      </c>
      <c r="D92" s="2">
        <v>2.088483794068452E-3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38"/>
        <v>150</v>
      </c>
      <c r="J92" s="6">
        <v>0.29296875</v>
      </c>
      <c r="K92" s="4">
        <v>34.765625</v>
      </c>
      <c r="L92" s="12" t="s">
        <v>35</v>
      </c>
      <c r="M92" s="7">
        <f t="shared" si="39"/>
        <v>0.05</v>
      </c>
      <c r="N92" s="7">
        <f t="shared" si="40"/>
        <v>0.05</v>
      </c>
      <c r="O92" s="7">
        <f t="shared" si="41"/>
        <v>12.219553124999999</v>
      </c>
      <c r="P92" s="7">
        <f t="shared" si="42"/>
        <v>0</v>
      </c>
      <c r="Q92" s="7">
        <f t="shared" si="43"/>
        <v>0.05</v>
      </c>
      <c r="R92" s="7">
        <f t="shared" si="44"/>
        <v>4.6948562500000008</v>
      </c>
      <c r="S92" s="7">
        <f t="shared" si="45"/>
        <v>-2.9249600170771009E-2</v>
      </c>
      <c r="T92" s="7">
        <f t="shared" si="46"/>
        <v>7.9249600170771012E-2</v>
      </c>
      <c r="U92" s="8">
        <f t="shared" si="47"/>
        <v>1.5849920034154201</v>
      </c>
      <c r="V92" s="8">
        <f t="shared" si="48"/>
        <v>1.5849920034154201</v>
      </c>
      <c r="W92" s="9">
        <f t="shared" si="49"/>
        <v>-2.7094250761747087</v>
      </c>
      <c r="X92" s="10">
        <f t="shared" si="50"/>
        <v>0</v>
      </c>
      <c r="Y92" s="10">
        <f t="shared" si="51"/>
        <v>2.7094250761747087</v>
      </c>
      <c r="Z92" s="10">
        <f t="shared" si="52"/>
        <v>-2.6191843213272827</v>
      </c>
      <c r="AA92" s="9" t="str">
        <f t="shared" si="53"/>
        <v/>
      </c>
      <c r="AB92" s="9">
        <f t="shared" si="54"/>
        <v>0.61754122229728214</v>
      </c>
      <c r="AC92" s="9">
        <f t="shared" si="55"/>
        <v>-0.20933404694488403</v>
      </c>
      <c r="AD92" s="7">
        <f t="shared" si="56"/>
        <v>2.8764044943820226E-2</v>
      </c>
      <c r="AE92" s="5">
        <v>35.64453125</v>
      </c>
      <c r="AF92" s="5">
        <v>199.90234375</v>
      </c>
      <c r="AG92" s="9">
        <v>6.1826535666789084E-3</v>
      </c>
    </row>
    <row r="93" spans="2:33" ht="12.75" customHeight="1" x14ac:dyDescent="0.2">
      <c r="B93" s="1" t="s">
        <v>216</v>
      </c>
      <c r="C93" s="2" t="s">
        <v>625</v>
      </c>
      <c r="D93" s="2">
        <v>2.1119560187798925E-3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38"/>
        <v>150</v>
      </c>
      <c r="J93" s="6">
        <v>0.41015625</v>
      </c>
      <c r="K93" s="4">
        <v>34.765625</v>
      </c>
      <c r="L93" s="12" t="s">
        <v>35</v>
      </c>
      <c r="M93" s="7">
        <f t="shared" si="39"/>
        <v>0.05</v>
      </c>
      <c r="N93" s="7">
        <f t="shared" si="40"/>
        <v>0.05</v>
      </c>
      <c r="O93" s="7">
        <f t="shared" si="41"/>
        <v>12.219553124999999</v>
      </c>
      <c r="P93" s="7">
        <f t="shared" si="42"/>
        <v>0</v>
      </c>
      <c r="Q93" s="7">
        <f t="shared" si="43"/>
        <v>0.05</v>
      </c>
      <c r="R93" s="7">
        <f t="shared" si="44"/>
        <v>4.6948562500000008</v>
      </c>
      <c r="S93" s="7">
        <f t="shared" si="45"/>
        <v>-2.847091431839241E-2</v>
      </c>
      <c r="T93" s="7">
        <f t="shared" si="46"/>
        <v>7.8470914318392412E-2</v>
      </c>
      <c r="U93" s="8">
        <f t="shared" si="47"/>
        <v>1.5694182863678481</v>
      </c>
      <c r="V93" s="8">
        <f t="shared" si="48"/>
        <v>1.5694182863678481</v>
      </c>
      <c r="W93" s="9">
        <f t="shared" si="49"/>
        <v>-2.7561782330151461</v>
      </c>
      <c r="X93" s="10">
        <f t="shared" si="50"/>
        <v>0</v>
      </c>
      <c r="Y93" s="10">
        <f t="shared" si="51"/>
        <v>2.7561782330151461</v>
      </c>
      <c r="Z93" s="10">
        <f t="shared" si="52"/>
        <v>-2.6191843213272827</v>
      </c>
      <c r="AA93" s="9" t="str">
        <f t="shared" si="53"/>
        <v/>
      </c>
      <c r="AB93" s="9">
        <f t="shared" si="54"/>
        <v>0.64537869588417951</v>
      </c>
      <c r="AC93" s="9">
        <f t="shared" si="55"/>
        <v>-0.19018537486742637</v>
      </c>
      <c r="AD93" s="7">
        <f t="shared" si="56"/>
        <v>2.8764044943820226E-2</v>
      </c>
      <c r="AE93" s="5">
        <v>35.83984375</v>
      </c>
      <c r="AF93" s="5">
        <v>199.90234375</v>
      </c>
      <c r="AG93" s="9">
        <v>4.1856724404907633E-3</v>
      </c>
    </row>
    <row r="94" spans="2:33" ht="12.75" customHeight="1" x14ac:dyDescent="0.2">
      <c r="B94" s="1" t="s">
        <v>218</v>
      </c>
      <c r="C94" s="2" t="s">
        <v>626</v>
      </c>
      <c r="D94" s="2">
        <v>2.1354282362153754E-3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38"/>
        <v>150</v>
      </c>
      <c r="J94" s="6">
        <v>0.546875</v>
      </c>
      <c r="K94" s="4">
        <v>34.765625</v>
      </c>
      <c r="L94" s="12" t="s">
        <v>35</v>
      </c>
      <c r="M94" s="7">
        <f t="shared" si="39"/>
        <v>0.05</v>
      </c>
      <c r="N94" s="7">
        <f t="shared" si="40"/>
        <v>0.05</v>
      </c>
      <c r="O94" s="7">
        <f t="shared" si="41"/>
        <v>12.219553124999999</v>
      </c>
      <c r="P94" s="7">
        <f t="shared" si="42"/>
        <v>0</v>
      </c>
      <c r="Q94" s="7">
        <f t="shared" si="43"/>
        <v>0.05</v>
      </c>
      <c r="R94" s="7">
        <f t="shared" si="44"/>
        <v>4.6948562500000008</v>
      </c>
      <c r="S94" s="7">
        <f t="shared" si="45"/>
        <v>-2.756244749061737E-2</v>
      </c>
      <c r="T94" s="7">
        <f t="shared" si="46"/>
        <v>7.7562447490617373E-2</v>
      </c>
      <c r="U94" s="8">
        <f t="shared" si="47"/>
        <v>1.5512489498123474</v>
      </c>
      <c r="V94" s="8">
        <f t="shared" si="48"/>
        <v>1.5512489498123474</v>
      </c>
      <c r="W94" s="9">
        <f t="shared" si="49"/>
        <v>-2.8140624128906069</v>
      </c>
      <c r="X94" s="10">
        <f t="shared" si="50"/>
        <v>0</v>
      </c>
      <c r="Y94" s="10">
        <f t="shared" si="51"/>
        <v>2.8140624128906069</v>
      </c>
      <c r="Z94" s="10">
        <f t="shared" si="52"/>
        <v>-2.6191843213272827</v>
      </c>
      <c r="AA94" s="9" t="str">
        <f t="shared" si="53"/>
        <v/>
      </c>
      <c r="AB94" s="9">
        <f t="shared" si="54"/>
        <v>0.6806513134337463</v>
      </c>
      <c r="AC94" s="9">
        <f t="shared" si="55"/>
        <v>-0.16707531309933629</v>
      </c>
      <c r="AD94" s="7">
        <f t="shared" si="56"/>
        <v>2.8764044943820226E-2</v>
      </c>
      <c r="AE94" s="5">
        <v>35.64453125</v>
      </c>
      <c r="AF94" s="5">
        <v>199.90234375</v>
      </c>
      <c r="AG94" s="9">
        <v>6.1826535666789084E-3</v>
      </c>
    </row>
    <row r="95" spans="2:33" ht="12.75" customHeight="1" x14ac:dyDescent="0.2">
      <c r="B95" s="1" t="s">
        <v>220</v>
      </c>
      <c r="C95" s="2" t="s">
        <v>627</v>
      </c>
      <c r="D95" s="2">
        <v>2.1529398145503365E-3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38"/>
        <v>150</v>
      </c>
      <c r="J95" s="6">
        <v>0.869140625</v>
      </c>
      <c r="K95" s="4">
        <v>34.765625</v>
      </c>
      <c r="L95" s="12" t="s">
        <v>35</v>
      </c>
      <c r="M95" s="7">
        <f t="shared" si="39"/>
        <v>0.05</v>
      </c>
      <c r="N95" s="7">
        <f t="shared" si="40"/>
        <v>0.05</v>
      </c>
      <c r="O95" s="7">
        <f t="shared" si="41"/>
        <v>12.219553124999999</v>
      </c>
      <c r="P95" s="7">
        <f t="shared" si="42"/>
        <v>0</v>
      </c>
      <c r="Q95" s="7">
        <f t="shared" si="43"/>
        <v>0.05</v>
      </c>
      <c r="R95" s="7">
        <f t="shared" si="44"/>
        <v>4.6948562500000008</v>
      </c>
      <c r="S95" s="7">
        <f t="shared" si="45"/>
        <v>-2.5421061396576211E-2</v>
      </c>
      <c r="T95" s="7">
        <f t="shared" si="46"/>
        <v>7.5421061396576214E-2</v>
      </c>
      <c r="U95" s="8">
        <f t="shared" si="47"/>
        <v>1.5084212279315241</v>
      </c>
      <c r="V95" s="8">
        <f t="shared" si="48"/>
        <v>1.5084212279315241</v>
      </c>
      <c r="W95" s="9">
        <f t="shared" si="49"/>
        <v>-2.9668730278403785</v>
      </c>
      <c r="X95" s="10">
        <f t="shared" si="50"/>
        <v>0</v>
      </c>
      <c r="Y95" s="10">
        <f t="shared" si="51"/>
        <v>2.9668730278403785</v>
      </c>
      <c r="Z95" s="10">
        <f t="shared" si="52"/>
        <v>-2.6191843213272827</v>
      </c>
      <c r="AA95" s="9" t="str">
        <f t="shared" si="53"/>
        <v/>
      </c>
      <c r="AB95" s="9">
        <f t="shared" si="54"/>
        <v>0.77806167139818072</v>
      </c>
      <c r="AC95" s="9">
        <f t="shared" si="55"/>
        <v>-0.10898597822056465</v>
      </c>
      <c r="AD95" s="7">
        <f t="shared" si="56"/>
        <v>2.8764044943820226E-2</v>
      </c>
      <c r="AE95" s="5">
        <v>35.546875</v>
      </c>
      <c r="AF95" s="5">
        <v>199.90234375</v>
      </c>
      <c r="AG95" s="9">
        <v>6.1826535666789084E-3</v>
      </c>
    </row>
    <row r="96" spans="2:33" ht="12.75" customHeight="1" x14ac:dyDescent="0.2">
      <c r="B96" s="1" t="s">
        <v>222</v>
      </c>
      <c r="C96" s="2" t="s">
        <v>628</v>
      </c>
      <c r="D96" s="2">
        <v>2.1765972196590155E-3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38"/>
        <v>150</v>
      </c>
      <c r="J96" s="6">
        <v>1.181640625</v>
      </c>
      <c r="K96" s="4">
        <v>34.765625</v>
      </c>
      <c r="L96" s="12" t="s">
        <v>35</v>
      </c>
      <c r="M96" s="7">
        <f t="shared" si="39"/>
        <v>0.05</v>
      </c>
      <c r="N96" s="7">
        <f t="shared" si="40"/>
        <v>0.05</v>
      </c>
      <c r="O96" s="7">
        <f t="shared" si="41"/>
        <v>12.219553124999999</v>
      </c>
      <c r="P96" s="7">
        <f t="shared" si="42"/>
        <v>0</v>
      </c>
      <c r="Q96" s="7">
        <f t="shared" si="43"/>
        <v>0.05</v>
      </c>
      <c r="R96" s="7">
        <f t="shared" si="44"/>
        <v>4.6948562500000008</v>
      </c>
      <c r="S96" s="7">
        <f t="shared" si="45"/>
        <v>-2.3344565790233265E-2</v>
      </c>
      <c r="T96" s="7">
        <f t="shared" si="46"/>
        <v>7.3344565790233268E-2</v>
      </c>
      <c r="U96" s="8">
        <f t="shared" si="47"/>
        <v>1.4668913158046653</v>
      </c>
      <c r="V96" s="8">
        <f t="shared" si="48"/>
        <v>1.4668913158046653</v>
      </c>
      <c r="W96" s="9">
        <f t="shared" si="49"/>
        <v>-3.1418260870338677</v>
      </c>
      <c r="X96" s="10">
        <f t="shared" si="50"/>
        <v>0</v>
      </c>
      <c r="Y96" s="10">
        <f t="shared" si="51"/>
        <v>3.1418260870338677</v>
      </c>
      <c r="Z96" s="10">
        <f t="shared" si="52"/>
        <v>-2.6191843213272827</v>
      </c>
      <c r="AA96" s="9" t="str">
        <f t="shared" si="53"/>
        <v/>
      </c>
      <c r="AB96" s="9">
        <f t="shared" si="54"/>
        <v>0.89723267655102368</v>
      </c>
      <c r="AC96" s="9">
        <f t="shared" si="55"/>
        <v>-4.7094918116960267E-2</v>
      </c>
      <c r="AD96" s="7">
        <f t="shared" si="56"/>
        <v>2.8764044943820226E-2</v>
      </c>
      <c r="AE96" s="5">
        <v>35.546875</v>
      </c>
      <c r="AF96" s="5">
        <v>199.90234375</v>
      </c>
      <c r="AG96" s="9">
        <v>6.1826535666789084E-3</v>
      </c>
    </row>
    <row r="97" spans="2:33" ht="12.75" customHeight="1" x14ac:dyDescent="0.2">
      <c r="B97" s="1" t="s">
        <v>224</v>
      </c>
      <c r="C97" s="2" t="s">
        <v>629</v>
      </c>
      <c r="D97" s="2">
        <v>2.2004282363923267E-3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38"/>
        <v>150</v>
      </c>
      <c r="J97" s="6">
        <v>1.46484375</v>
      </c>
      <c r="K97" s="4">
        <v>34.27734375</v>
      </c>
      <c r="L97" s="12" t="s">
        <v>35</v>
      </c>
      <c r="M97" s="7">
        <f t="shared" si="39"/>
        <v>0.05</v>
      </c>
      <c r="N97" s="7">
        <f t="shared" si="40"/>
        <v>0.05</v>
      </c>
      <c r="O97" s="7">
        <f t="shared" si="41"/>
        <v>12.131955468750002</v>
      </c>
      <c r="P97" s="7">
        <f t="shared" si="42"/>
        <v>0</v>
      </c>
      <c r="Q97" s="7">
        <f t="shared" si="43"/>
        <v>0.05</v>
      </c>
      <c r="R97" s="7">
        <f t="shared" si="44"/>
        <v>4.6524734375000012</v>
      </c>
      <c r="S97" s="7">
        <f t="shared" si="45"/>
        <v>-2.1309160675711064E-2</v>
      </c>
      <c r="T97" s="7">
        <f t="shared" si="46"/>
        <v>7.1309160675711067E-2</v>
      </c>
      <c r="U97" s="8">
        <f t="shared" si="47"/>
        <v>1.4261832135142212</v>
      </c>
      <c r="V97" s="8">
        <f t="shared" si="48"/>
        <v>1.4261832135142212</v>
      </c>
      <c r="W97" s="9">
        <f t="shared" si="49"/>
        <v>-3.346408700038185</v>
      </c>
      <c r="X97" s="10">
        <f t="shared" si="50"/>
        <v>0</v>
      </c>
      <c r="Y97" s="10">
        <f t="shared" si="51"/>
        <v>3.346408700038185</v>
      </c>
      <c r="Z97" s="10">
        <f t="shared" si="52"/>
        <v>-2.6191843213272827</v>
      </c>
      <c r="AA97" s="9" t="str">
        <f t="shared" si="53"/>
        <v/>
      </c>
      <c r="AB97" s="9">
        <f t="shared" si="54"/>
        <v>1.0469389983537425</v>
      </c>
      <c r="AC97" s="9">
        <f t="shared" si="55"/>
        <v>1.9921377523960102E-2</v>
      </c>
      <c r="AD97" s="7">
        <f t="shared" si="56"/>
        <v>2.9173789173789173E-2</v>
      </c>
      <c r="AE97" s="5">
        <v>35.64453125</v>
      </c>
      <c r="AF97" s="5">
        <v>199.90234375</v>
      </c>
      <c r="AG97" s="9">
        <v>6.1826535666789084E-3</v>
      </c>
    </row>
    <row r="98" spans="2:33" ht="12.75" customHeight="1" x14ac:dyDescent="0.2">
      <c r="B98" s="1" t="s">
        <v>226</v>
      </c>
      <c r="C98" s="2" t="s">
        <v>630</v>
      </c>
      <c r="D98" s="2">
        <v>2.2242592531256378E-3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57">IF(ISNUMBER(G98),IF(G98+H98=0,0,0.4*60*1000/(G98+H98)),"")</f>
        <v>150</v>
      </c>
      <c r="J98" s="6">
        <v>1.748046875</v>
      </c>
      <c r="K98" s="4">
        <v>34.765625</v>
      </c>
      <c r="L98" s="12" t="s">
        <v>35</v>
      </c>
      <c r="M98" s="7">
        <f t="shared" ref="M98:M129" si="58">IF(ISNUMBER(G98),IF(G98+H98=0,0,(G98/(G98+H98))*E98),"")</f>
        <v>0.05</v>
      </c>
      <c r="N98" s="7">
        <f t="shared" ref="N98:N129" si="59">IF(ISNUMBER(H98),IF(G98+H98=0,0,(H98/(G98+H98))*E98),"")</f>
        <v>0.05</v>
      </c>
      <c r="O98" s="7">
        <f t="shared" ref="O98:O129" si="60">IF(ISNUMBER(M98),0.195*(1+0.0184*(K98-21))*M98*1000,"")</f>
        <v>12.219553124999999</v>
      </c>
      <c r="P98" s="7">
        <f t="shared" ref="P98:P129" si="61">IF(ISNUMBER(M98),IF(M98&gt;N98,M98-N98,0),"")</f>
        <v>0</v>
      </c>
      <c r="Q98" s="7">
        <f t="shared" ref="Q98:Q129" si="62">IF(ISNUMBER(M98),IF(M98&gt;N98,N98,M98),"")</f>
        <v>0.05</v>
      </c>
      <c r="R98" s="7">
        <f t="shared" ref="R98:R129" si="63">IF(ISNUMBER(M98),((0.195*(1+(0.0184*(K98-21)))*P98)+(0.07*(1+(0.0248*(K98-21)))*Q98))*1000,"")</f>
        <v>4.6948562500000008</v>
      </c>
      <c r="S98" s="7">
        <f t="shared" ref="S98:S129" si="64">IF(ISNUMBER(M98),IF(O98-R98=0,0,((P98-M98)*(O98-J98)/(O98-R98))+M98),"")</f>
        <v>-1.9580917503736667E-2</v>
      </c>
      <c r="T98" s="7">
        <f t="shared" ref="T98:T129" si="65">IF(ISNUMBER(R98),IF(O98-R98=0,0,Q98*(O98-J98)/(O98-R98)),"")</f>
        <v>6.958091750373667E-2</v>
      </c>
      <c r="U98" s="8">
        <f t="shared" ref="U98:U129" si="66">IF(ISNUMBER(M98),IF(M98=0,0,((M98-S98)/M98)),"")</f>
        <v>1.3916183500747332</v>
      </c>
      <c r="V98" s="8">
        <f t="shared" ref="V98:V129" si="67">IF(ISNUMBER(Q98),IF(Q98=0,0,T98/Q98),"")</f>
        <v>1.3916183500747332</v>
      </c>
      <c r="W98" s="9">
        <f t="shared" ref="W98:W129" si="68">IF(ISNUMBER(U98),IF(U98=1,0,(U98/(1-U98))),"")</f>
        <v>-3.5535064937819389</v>
      </c>
      <c r="X98" s="10">
        <f t="shared" ref="X98:X129" si="69">IF(ROW(A98)=11,AVERAGE($X$2:$X$10),IF(ISNUMBER(I99),IF(I99-I98=0,0,(W99-W98)/(I99-I98)),""))</f>
        <v>0</v>
      </c>
      <c r="Y98" s="10">
        <f t="shared" ref="Y98:Y129" si="70">IF(ROW(A98)=11,IF(ISNUMBER(I$2),AVERAGE($Y$2:$Y$10),""),IF(ISNUMBER(I98),$X$11*I98-W98,""))</f>
        <v>3.5535064937819389</v>
      </c>
      <c r="Z98" s="10">
        <f t="shared" ref="Z98:Z129" si="71">IF(ISNUMBER(I98),$X$11*I98-$Y$11,"")</f>
        <v>-2.6191843213272827</v>
      </c>
      <c r="AA98" s="9" t="str">
        <f t="shared" ref="AA98:AA129" si="72">IF(AND(ISNUMBER(Z100),ROW(A98)=2),IF(M98=0,0,X$11/M98),"")</f>
        <v/>
      </c>
      <c r="AB98" s="9">
        <f t="shared" ref="AB98:AB129" si="73">IF(ISNUMBER(G98),IF(S98=0,0,((G98+H98)*(M98-S98))/(60000*0.4*(S98^2))),"")</f>
        <v>1.2098535876757956</v>
      </c>
      <c r="AC98" s="9">
        <f t="shared" ref="AC98:AC129" si="74">IF(ISNUMBER(AB98),IF(AB98&lt;=0,0,LOG(AB98)),"")</f>
        <v>8.2732816670323714E-2</v>
      </c>
      <c r="AD98" s="7">
        <f t="shared" ref="AD98:AD129" si="75">IF(ISNUMBER(K98),IF(K98=0,0,1/K98),"")</f>
        <v>2.8764044943820226E-2</v>
      </c>
      <c r="AE98" s="5">
        <v>35.546875</v>
      </c>
      <c r="AF98" s="5">
        <v>199.90234375</v>
      </c>
      <c r="AG98" s="9">
        <v>6.1826535666789084E-3</v>
      </c>
    </row>
    <row r="99" spans="2:33" ht="12.75" customHeight="1" x14ac:dyDescent="0.2">
      <c r="B99" s="1" t="s">
        <v>228</v>
      </c>
      <c r="C99" s="2" t="s">
        <v>631</v>
      </c>
      <c r="D99" s="2">
        <v>2.2479166655102745E-3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57"/>
        <v>150</v>
      </c>
      <c r="J99" s="6">
        <v>1.962890625</v>
      </c>
      <c r="K99" s="4">
        <v>34.66796875</v>
      </c>
      <c r="L99" s="12" t="s">
        <v>35</v>
      </c>
      <c r="M99" s="7">
        <f t="shared" si="58"/>
        <v>0.05</v>
      </c>
      <c r="N99" s="7">
        <f t="shared" si="59"/>
        <v>0.05</v>
      </c>
      <c r="O99" s="7">
        <f t="shared" si="60"/>
        <v>12.202033593750002</v>
      </c>
      <c r="P99" s="7">
        <f t="shared" si="61"/>
        <v>0</v>
      </c>
      <c r="Q99" s="7">
        <f t="shared" si="62"/>
        <v>0.05</v>
      </c>
      <c r="R99" s="7">
        <f t="shared" si="63"/>
        <v>4.6863796875000006</v>
      </c>
      <c r="S99" s="7">
        <f t="shared" si="64"/>
        <v>-1.8118776466244366E-2</v>
      </c>
      <c r="T99" s="7">
        <f t="shared" si="65"/>
        <v>6.8118776466244368E-2</v>
      </c>
      <c r="U99" s="8">
        <f t="shared" si="66"/>
        <v>1.3623755293248874</v>
      </c>
      <c r="V99" s="8">
        <f t="shared" si="67"/>
        <v>1.3623755293248874</v>
      </c>
      <c r="W99" s="9">
        <f t="shared" si="68"/>
        <v>-3.7595682353690365</v>
      </c>
      <c r="X99" s="10">
        <f t="shared" si="69"/>
        <v>0</v>
      </c>
      <c r="Y99" s="10">
        <f t="shared" si="70"/>
        <v>3.7595682353690365</v>
      </c>
      <c r="Z99" s="10">
        <f t="shared" si="71"/>
        <v>-2.6191843213272827</v>
      </c>
      <c r="AA99" s="9" t="str">
        <f t="shared" si="72"/>
        <v/>
      </c>
      <c r="AB99" s="9">
        <f t="shared" si="73"/>
        <v>1.3833046774702424</v>
      </c>
      <c r="AC99" s="9">
        <f t="shared" si="74"/>
        <v>0.14091784545355066</v>
      </c>
      <c r="AD99" s="7">
        <f t="shared" si="75"/>
        <v>2.8845070422535212E-2</v>
      </c>
      <c r="AE99" s="5">
        <v>35.546875</v>
      </c>
      <c r="AF99" s="5">
        <v>199.90234375</v>
      </c>
      <c r="AG99" s="9">
        <v>4.1856724404907633E-3</v>
      </c>
    </row>
    <row r="100" spans="2:33" ht="12.75" customHeight="1" x14ac:dyDescent="0.2">
      <c r="B100" s="1" t="s">
        <v>230</v>
      </c>
      <c r="C100" s="2" t="s">
        <v>632</v>
      </c>
      <c r="D100" s="2">
        <v>2.2717476822435856E-3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57"/>
        <v>150</v>
      </c>
      <c r="J100" s="6">
        <v>2.24609375</v>
      </c>
      <c r="K100" s="4">
        <v>34.765625</v>
      </c>
      <c r="L100" s="12" t="s">
        <v>35</v>
      </c>
      <c r="M100" s="7">
        <f t="shared" si="58"/>
        <v>0.05</v>
      </c>
      <c r="N100" s="7">
        <f t="shared" si="59"/>
        <v>0.05</v>
      </c>
      <c r="O100" s="7">
        <f t="shared" si="60"/>
        <v>12.219553124999999</v>
      </c>
      <c r="P100" s="7">
        <f t="shared" si="61"/>
        <v>0</v>
      </c>
      <c r="Q100" s="7">
        <f t="shared" si="62"/>
        <v>0.05</v>
      </c>
      <c r="R100" s="7">
        <f t="shared" si="63"/>
        <v>4.6948562500000008</v>
      </c>
      <c r="S100" s="7">
        <f t="shared" si="64"/>
        <v>-1.6271502631127602E-2</v>
      </c>
      <c r="T100" s="7">
        <f t="shared" si="65"/>
        <v>6.6271502631127605E-2</v>
      </c>
      <c r="U100" s="8">
        <f t="shared" si="66"/>
        <v>1.325430052622552</v>
      </c>
      <c r="V100" s="8">
        <f t="shared" si="67"/>
        <v>1.325430052622552</v>
      </c>
      <c r="W100" s="9">
        <f t="shared" si="68"/>
        <v>-4.0728569532569994</v>
      </c>
      <c r="X100" s="10">
        <f t="shared" si="69"/>
        <v>0</v>
      </c>
      <c r="Y100" s="10">
        <f t="shared" si="70"/>
        <v>4.0728569532569994</v>
      </c>
      <c r="Z100" s="10">
        <f t="shared" si="71"/>
        <v>-2.6191843213272827</v>
      </c>
      <c r="AA100" s="9" t="str">
        <f t="shared" si="72"/>
        <v/>
      </c>
      <c r="AB100" s="9">
        <f t="shared" si="73"/>
        <v>1.6687075744582511</v>
      </c>
      <c r="AC100" s="9">
        <f t="shared" si="74"/>
        <v>0.22238023726272149</v>
      </c>
      <c r="AD100" s="7">
        <f t="shared" si="75"/>
        <v>2.8764044943820226E-2</v>
      </c>
      <c r="AE100" s="5">
        <v>35.546875</v>
      </c>
      <c r="AF100" s="5">
        <v>199.90234375</v>
      </c>
      <c r="AG100" s="9">
        <v>4.1856724404907633E-3</v>
      </c>
    </row>
    <row r="101" spans="2:33" ht="12.75" customHeight="1" x14ac:dyDescent="0.2">
      <c r="B101" s="1" t="s">
        <v>232</v>
      </c>
      <c r="C101" s="2" t="s">
        <v>633</v>
      </c>
      <c r="D101" s="2">
        <v>2.2955786989768967E-3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57"/>
        <v>150</v>
      </c>
      <c r="J101" s="6">
        <v>2.529296875</v>
      </c>
      <c r="K101" s="4">
        <v>34.66796875</v>
      </c>
      <c r="L101" s="12" t="s">
        <v>35</v>
      </c>
      <c r="M101" s="7">
        <f t="shared" si="58"/>
        <v>0.05</v>
      </c>
      <c r="N101" s="7">
        <f t="shared" si="59"/>
        <v>0.05</v>
      </c>
      <c r="O101" s="7">
        <f t="shared" si="60"/>
        <v>12.202033593750002</v>
      </c>
      <c r="P101" s="7">
        <f t="shared" si="61"/>
        <v>0</v>
      </c>
      <c r="Q101" s="7">
        <f t="shared" si="62"/>
        <v>0.05</v>
      </c>
      <c r="R101" s="7">
        <f t="shared" si="63"/>
        <v>4.6863796875000006</v>
      </c>
      <c r="S101" s="7">
        <f t="shared" si="64"/>
        <v>-1.4350599691040689E-2</v>
      </c>
      <c r="T101" s="7">
        <f t="shared" si="65"/>
        <v>6.4350599691040691E-2</v>
      </c>
      <c r="U101" s="8">
        <f t="shared" si="66"/>
        <v>1.2870119938208138</v>
      </c>
      <c r="V101" s="8">
        <f t="shared" si="67"/>
        <v>1.2870119938208138</v>
      </c>
      <c r="W101" s="9">
        <f t="shared" si="68"/>
        <v>-4.4841749527175372</v>
      </c>
      <c r="X101" s="10">
        <f t="shared" si="69"/>
        <v>0</v>
      </c>
      <c r="Y101" s="10">
        <f t="shared" si="70"/>
        <v>4.4841749527175372</v>
      </c>
      <c r="Z101" s="10">
        <f t="shared" si="71"/>
        <v>-2.6191843213272827</v>
      </c>
      <c r="AA101" s="9" t="str">
        <f t="shared" si="72"/>
        <v/>
      </c>
      <c r="AB101" s="9">
        <f t="shared" si="73"/>
        <v>2.0831533405149054</v>
      </c>
      <c r="AC101" s="9">
        <f t="shared" si="74"/>
        <v>0.31872123945729708</v>
      </c>
      <c r="AD101" s="7">
        <f t="shared" si="75"/>
        <v>2.8845070422535212E-2</v>
      </c>
      <c r="AE101" s="5">
        <v>35.546875</v>
      </c>
      <c r="AF101" s="5">
        <v>199.90234375</v>
      </c>
      <c r="AG101" s="9">
        <v>4.1856724404907633E-3</v>
      </c>
    </row>
    <row r="102" spans="2:33" ht="12.75" customHeight="1" x14ac:dyDescent="0.2">
      <c r="B102" s="1" t="s">
        <v>234</v>
      </c>
      <c r="C102" s="2" t="s">
        <v>634</v>
      </c>
      <c r="D102" s="2">
        <v>2.319421291758772E-3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57"/>
        <v>150</v>
      </c>
      <c r="J102" s="6">
        <v>2.841796875</v>
      </c>
      <c r="K102" s="4">
        <v>34.765625</v>
      </c>
      <c r="L102" s="12" t="s">
        <v>35</v>
      </c>
      <c r="M102" s="7">
        <f t="shared" si="58"/>
        <v>0.05</v>
      </c>
      <c r="N102" s="7">
        <f t="shared" si="59"/>
        <v>0.05</v>
      </c>
      <c r="O102" s="7">
        <f t="shared" si="60"/>
        <v>12.219553124999999</v>
      </c>
      <c r="P102" s="7">
        <f t="shared" si="61"/>
        <v>0</v>
      </c>
      <c r="Q102" s="7">
        <f t="shared" si="62"/>
        <v>0.05</v>
      </c>
      <c r="R102" s="7">
        <f t="shared" si="63"/>
        <v>4.6948562500000008</v>
      </c>
      <c r="S102" s="7">
        <f t="shared" si="64"/>
        <v>-1.231318288153635E-2</v>
      </c>
      <c r="T102" s="7">
        <f t="shared" si="65"/>
        <v>6.2313182881536353E-2</v>
      </c>
      <c r="U102" s="8">
        <f t="shared" si="66"/>
        <v>1.2462636576307269</v>
      </c>
      <c r="V102" s="8">
        <f t="shared" si="67"/>
        <v>1.2462636576307269</v>
      </c>
      <c r="W102" s="9">
        <f t="shared" si="68"/>
        <v>-5.0606884898116116</v>
      </c>
      <c r="X102" s="10">
        <f t="shared" si="69"/>
        <v>0</v>
      </c>
      <c r="Y102" s="10">
        <f t="shared" si="70"/>
        <v>5.0606884898116116</v>
      </c>
      <c r="Z102" s="10">
        <f t="shared" si="71"/>
        <v>-2.6191843213272827</v>
      </c>
      <c r="AA102" s="9" t="str">
        <f t="shared" si="72"/>
        <v/>
      </c>
      <c r="AB102" s="9">
        <f t="shared" si="73"/>
        <v>2.7399839334800133</v>
      </c>
      <c r="AC102" s="9">
        <f t="shared" si="74"/>
        <v>0.4377480162432234</v>
      </c>
      <c r="AD102" s="7">
        <f t="shared" si="75"/>
        <v>2.8764044943820226E-2</v>
      </c>
      <c r="AE102" s="5">
        <v>35.546875</v>
      </c>
      <c r="AF102" s="5">
        <v>199.90234375</v>
      </c>
      <c r="AG102" s="9">
        <v>6.1826535666789084E-3</v>
      </c>
    </row>
    <row r="103" spans="2:33" ht="12.75" customHeight="1" x14ac:dyDescent="0.2">
      <c r="B103" s="1" t="s">
        <v>236</v>
      </c>
      <c r="C103" s="2" t="s">
        <v>635</v>
      </c>
      <c r="D103" s="2">
        <v>2.3432523084920831E-3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57"/>
        <v>150</v>
      </c>
      <c r="J103" s="6">
        <v>3.134765625</v>
      </c>
      <c r="K103" s="4">
        <v>34.66796875</v>
      </c>
      <c r="L103" s="12" t="s">
        <v>35</v>
      </c>
      <c r="M103" s="7">
        <f t="shared" si="58"/>
        <v>0.05</v>
      </c>
      <c r="N103" s="7">
        <f t="shared" si="59"/>
        <v>0.05</v>
      </c>
      <c r="O103" s="7">
        <f t="shared" si="60"/>
        <v>12.202033593750002</v>
      </c>
      <c r="P103" s="7">
        <f t="shared" si="61"/>
        <v>0</v>
      </c>
      <c r="Q103" s="7">
        <f t="shared" si="62"/>
        <v>0.05</v>
      </c>
      <c r="R103" s="7">
        <f t="shared" si="63"/>
        <v>4.6863796875000006</v>
      </c>
      <c r="S103" s="7">
        <f t="shared" si="64"/>
        <v>-1.0322548655478145E-2</v>
      </c>
      <c r="T103" s="7">
        <f t="shared" si="65"/>
        <v>6.0322548655478148E-2</v>
      </c>
      <c r="U103" s="8">
        <f t="shared" si="66"/>
        <v>1.206450973109563</v>
      </c>
      <c r="V103" s="8">
        <f t="shared" si="67"/>
        <v>1.206450973109563</v>
      </c>
      <c r="W103" s="9">
        <f t="shared" si="68"/>
        <v>-5.8437650108304542</v>
      </c>
      <c r="X103" s="10">
        <f t="shared" si="69"/>
        <v>0</v>
      </c>
      <c r="Y103" s="10">
        <f t="shared" si="70"/>
        <v>5.8437650108304542</v>
      </c>
      <c r="Z103" s="10">
        <f t="shared" si="71"/>
        <v>-2.6191843213272827</v>
      </c>
      <c r="AA103" s="9" t="str">
        <f t="shared" si="72"/>
        <v/>
      </c>
      <c r="AB103" s="9">
        <f t="shared" si="73"/>
        <v>3.7741099321301097</v>
      </c>
      <c r="AC103" s="9">
        <f t="shared" si="74"/>
        <v>0.57681454612625138</v>
      </c>
      <c r="AD103" s="7">
        <f t="shared" si="75"/>
        <v>2.8845070422535212E-2</v>
      </c>
      <c r="AE103" s="5">
        <v>35.64453125</v>
      </c>
      <c r="AF103" s="5">
        <v>199.90234375</v>
      </c>
      <c r="AG103" s="9">
        <v>6.1826535666789084E-3</v>
      </c>
    </row>
    <row r="104" spans="2:33" ht="12.75" customHeight="1" x14ac:dyDescent="0.2">
      <c r="B104" s="1" t="s">
        <v>238</v>
      </c>
      <c r="C104" s="2" t="s">
        <v>636</v>
      </c>
      <c r="D104" s="2">
        <v>2.3611226788489148E-3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57"/>
        <v>150</v>
      </c>
      <c r="J104" s="6">
        <v>3.4765625</v>
      </c>
      <c r="K104" s="4">
        <v>34.765625</v>
      </c>
      <c r="L104" s="12" t="s">
        <v>35</v>
      </c>
      <c r="M104" s="7">
        <f t="shared" si="58"/>
        <v>0.05</v>
      </c>
      <c r="N104" s="7">
        <f t="shared" si="59"/>
        <v>0.05</v>
      </c>
      <c r="O104" s="7">
        <f t="shared" si="60"/>
        <v>12.219553124999999</v>
      </c>
      <c r="P104" s="7">
        <f t="shared" si="61"/>
        <v>0</v>
      </c>
      <c r="Q104" s="7">
        <f t="shared" si="62"/>
        <v>0.05</v>
      </c>
      <c r="R104" s="7">
        <f t="shared" si="63"/>
        <v>4.6948562500000008</v>
      </c>
      <c r="S104" s="7">
        <f t="shared" si="64"/>
        <v>-8.0953011811522382E-3</v>
      </c>
      <c r="T104" s="7">
        <f t="shared" si="65"/>
        <v>5.8095301181152241E-2</v>
      </c>
      <c r="U104" s="8">
        <f t="shared" si="66"/>
        <v>1.1619060236230447</v>
      </c>
      <c r="V104" s="8">
        <f t="shared" si="67"/>
        <v>1.1619060236230447</v>
      </c>
      <c r="W104" s="9">
        <f t="shared" si="68"/>
        <v>-7.1764224555859331</v>
      </c>
      <c r="X104" s="10">
        <f t="shared" si="69"/>
        <v>0</v>
      </c>
      <c r="Y104" s="10">
        <f t="shared" si="70"/>
        <v>7.1764224555859331</v>
      </c>
      <c r="Z104" s="10">
        <f t="shared" si="71"/>
        <v>-2.6191843213272827</v>
      </c>
      <c r="AA104" s="9" t="str">
        <f t="shared" si="72"/>
        <v/>
      </c>
      <c r="AB104" s="9">
        <f t="shared" si="73"/>
        <v>5.9099489073936109</v>
      </c>
      <c r="AC104" s="9">
        <f t="shared" si="74"/>
        <v>0.77158372634099548</v>
      </c>
      <c r="AD104" s="7">
        <f t="shared" si="75"/>
        <v>2.8764044943820226E-2</v>
      </c>
      <c r="AE104" s="5">
        <v>35.546875</v>
      </c>
      <c r="AF104" s="5">
        <v>199.90234375</v>
      </c>
      <c r="AG104" s="9">
        <v>4.1856724404907633E-3</v>
      </c>
    </row>
    <row r="105" spans="2:33" ht="12.75" customHeight="1" x14ac:dyDescent="0.2">
      <c r="B105" s="1" t="s">
        <v>240</v>
      </c>
      <c r="C105" s="2" t="s">
        <v>637</v>
      </c>
      <c r="D105" s="2">
        <v>2.3849537028581835E-3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57"/>
        <v>150</v>
      </c>
      <c r="J105" s="6">
        <v>3.759765625</v>
      </c>
      <c r="K105" s="4">
        <v>34.765625</v>
      </c>
      <c r="L105" s="12" t="s">
        <v>35</v>
      </c>
      <c r="M105" s="7">
        <f t="shared" si="58"/>
        <v>0.05</v>
      </c>
      <c r="N105" s="7">
        <f t="shared" si="59"/>
        <v>0.05</v>
      </c>
      <c r="O105" s="7">
        <f t="shared" si="60"/>
        <v>12.219553124999999</v>
      </c>
      <c r="P105" s="7">
        <f t="shared" si="61"/>
        <v>0</v>
      </c>
      <c r="Q105" s="7">
        <f t="shared" si="62"/>
        <v>0.05</v>
      </c>
      <c r="R105" s="7">
        <f t="shared" si="63"/>
        <v>4.6948562500000008</v>
      </c>
      <c r="S105" s="7">
        <f t="shared" si="64"/>
        <v>-6.2134770379039458E-3</v>
      </c>
      <c r="T105" s="7">
        <f t="shared" si="65"/>
        <v>5.6213477037903949E-2</v>
      </c>
      <c r="U105" s="8">
        <f t="shared" si="66"/>
        <v>1.1242695407580789</v>
      </c>
      <c r="V105" s="8">
        <f t="shared" si="67"/>
        <v>1.1242695407580789</v>
      </c>
      <c r="W105" s="9">
        <f t="shared" si="68"/>
        <v>-9.0470241854900273</v>
      </c>
      <c r="X105" s="10">
        <f t="shared" si="69"/>
        <v>0</v>
      </c>
      <c r="Y105" s="10">
        <f t="shared" si="70"/>
        <v>9.0470241854900273</v>
      </c>
      <c r="Z105" s="10">
        <f t="shared" si="71"/>
        <v>-2.6191843213272827</v>
      </c>
      <c r="AA105" s="9" t="str">
        <f t="shared" si="72"/>
        <v/>
      </c>
      <c r="AB105" s="9">
        <f t="shared" si="73"/>
        <v>9.7068829903135345</v>
      </c>
      <c r="AC105" s="9">
        <f t="shared" si="74"/>
        <v>0.98707979453939554</v>
      </c>
      <c r="AD105" s="7">
        <f t="shared" si="75"/>
        <v>2.8764044943820226E-2</v>
      </c>
      <c r="AE105" s="5">
        <v>35.546875</v>
      </c>
      <c r="AF105" s="5">
        <v>199.90234375</v>
      </c>
      <c r="AG105" s="9">
        <v>4.1856724404907633E-3</v>
      </c>
    </row>
    <row r="106" spans="2:33" ht="12.75" customHeight="1" x14ac:dyDescent="0.2">
      <c r="B106" s="1" t="s">
        <v>242</v>
      </c>
      <c r="C106" s="2" t="s">
        <v>638</v>
      </c>
      <c r="D106" s="2">
        <v>2.4087962956400588E-3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57"/>
        <v>150</v>
      </c>
      <c r="J106" s="6">
        <v>4.072265625</v>
      </c>
      <c r="K106" s="4">
        <v>34.765625</v>
      </c>
      <c r="L106" s="12" t="s">
        <v>35</v>
      </c>
      <c r="M106" s="7">
        <f t="shared" si="58"/>
        <v>0.05</v>
      </c>
      <c r="N106" s="7">
        <f t="shared" si="59"/>
        <v>0.05</v>
      </c>
      <c r="O106" s="7">
        <f t="shared" si="60"/>
        <v>12.219553124999999</v>
      </c>
      <c r="P106" s="7">
        <f t="shared" si="61"/>
        <v>0</v>
      </c>
      <c r="Q106" s="7">
        <f t="shared" si="62"/>
        <v>0.05</v>
      </c>
      <c r="R106" s="7">
        <f t="shared" si="63"/>
        <v>4.6948562500000008</v>
      </c>
      <c r="S106" s="7">
        <f t="shared" si="64"/>
        <v>-4.1369814315610001E-3</v>
      </c>
      <c r="T106" s="7">
        <f t="shared" si="65"/>
        <v>5.4136981431561003E-2</v>
      </c>
      <c r="U106" s="8">
        <f t="shared" si="66"/>
        <v>1.0827396286312201</v>
      </c>
      <c r="V106" s="8">
        <f t="shared" si="67"/>
        <v>1.0827396286312201</v>
      </c>
      <c r="W106" s="9">
        <f t="shared" si="68"/>
        <v>-13.086106942262377</v>
      </c>
      <c r="X106" s="10">
        <f t="shared" si="69"/>
        <v>0</v>
      </c>
      <c r="Y106" s="10">
        <f t="shared" si="70"/>
        <v>13.086106942262377</v>
      </c>
      <c r="Z106" s="10">
        <f t="shared" si="71"/>
        <v>-2.6191843213272827</v>
      </c>
      <c r="AA106" s="9" t="str">
        <f t="shared" si="72"/>
        <v/>
      </c>
      <c r="AB106" s="9">
        <f t="shared" si="73"/>
        <v>21.088011728275401</v>
      </c>
      <c r="AC106" s="9">
        <f t="shared" si="74"/>
        <v>1.3240356344505182</v>
      </c>
      <c r="AD106" s="7">
        <f t="shared" si="75"/>
        <v>2.8764044943820226E-2</v>
      </c>
      <c r="AE106" s="5">
        <v>35.7421875</v>
      </c>
      <c r="AF106" s="5">
        <v>199.90234375</v>
      </c>
      <c r="AG106" s="9">
        <v>6.1826535666789084E-3</v>
      </c>
    </row>
    <row r="107" spans="2:33" ht="12.75" customHeight="1" x14ac:dyDescent="0.2">
      <c r="B107" s="1" t="s">
        <v>244</v>
      </c>
      <c r="C107" s="2" t="s">
        <v>639</v>
      </c>
      <c r="D107" s="2">
        <v>2.4324421247001737E-3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57"/>
        <v>150</v>
      </c>
      <c r="J107" s="6">
        <v>4.35546875</v>
      </c>
      <c r="K107" s="4">
        <v>34.765625</v>
      </c>
      <c r="L107" s="12" t="s">
        <v>35</v>
      </c>
      <c r="M107" s="7">
        <f t="shared" si="58"/>
        <v>0.05</v>
      </c>
      <c r="N107" s="7">
        <f t="shared" si="59"/>
        <v>0.05</v>
      </c>
      <c r="O107" s="7">
        <f t="shared" si="60"/>
        <v>12.219553124999999</v>
      </c>
      <c r="P107" s="7">
        <f t="shared" si="61"/>
        <v>0</v>
      </c>
      <c r="Q107" s="7">
        <f t="shared" si="62"/>
        <v>0.05</v>
      </c>
      <c r="R107" s="7">
        <f t="shared" si="63"/>
        <v>4.6948562500000008</v>
      </c>
      <c r="S107" s="7">
        <f t="shared" si="64"/>
        <v>-2.2551572883127008E-3</v>
      </c>
      <c r="T107" s="7">
        <f t="shared" si="65"/>
        <v>5.2255157288312704E-2</v>
      </c>
      <c r="U107" s="8">
        <f t="shared" si="66"/>
        <v>1.0451031457662541</v>
      </c>
      <c r="V107" s="8">
        <f t="shared" si="67"/>
        <v>1.0451031457662541</v>
      </c>
      <c r="W107" s="9">
        <f t="shared" si="68"/>
        <v>-23.17140252661034</v>
      </c>
      <c r="X107" s="10">
        <f t="shared" si="69"/>
        <v>0</v>
      </c>
      <c r="Y107" s="10">
        <f t="shared" si="70"/>
        <v>23.17140252661034</v>
      </c>
      <c r="Z107" s="10">
        <f t="shared" si="71"/>
        <v>-2.6191843213272827</v>
      </c>
      <c r="AA107" s="9" t="str">
        <f t="shared" si="72"/>
        <v/>
      </c>
      <c r="AB107" s="9">
        <f t="shared" si="73"/>
        <v>68.498999003145997</v>
      </c>
      <c r="AC107" s="9">
        <f t="shared" si="74"/>
        <v>1.8356842250605061</v>
      </c>
      <c r="AD107" s="7">
        <f t="shared" si="75"/>
        <v>2.8764044943820226E-2</v>
      </c>
      <c r="AE107" s="5">
        <v>35.64453125</v>
      </c>
      <c r="AF107" s="5">
        <v>199.90234375</v>
      </c>
      <c r="AG107" s="9">
        <v>4.1856724404907633E-3</v>
      </c>
    </row>
    <row r="108" spans="2:33" ht="12.75" customHeight="1" x14ac:dyDescent="0.2">
      <c r="B108" s="1" t="s">
        <v>246</v>
      </c>
      <c r="C108" s="2" t="s">
        <v>640</v>
      </c>
      <c r="D108" s="2">
        <v>2.4562731487094425E-3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57"/>
        <v>150</v>
      </c>
      <c r="J108" s="6">
        <v>4.619140625</v>
      </c>
      <c r="K108" s="4">
        <v>34.66796875</v>
      </c>
      <c r="L108" s="12" t="s">
        <v>35</v>
      </c>
      <c r="M108" s="7">
        <f t="shared" si="58"/>
        <v>0.05</v>
      </c>
      <c r="N108" s="7">
        <f t="shared" si="59"/>
        <v>0.05</v>
      </c>
      <c r="O108" s="7">
        <f t="shared" si="60"/>
        <v>12.202033593750002</v>
      </c>
      <c r="P108" s="7">
        <f t="shared" si="61"/>
        <v>0</v>
      </c>
      <c r="Q108" s="7">
        <f t="shared" si="62"/>
        <v>0.05</v>
      </c>
      <c r="R108" s="7">
        <f t="shared" si="63"/>
        <v>4.6863796875000006</v>
      </c>
      <c r="S108" s="7">
        <f t="shared" si="64"/>
        <v>-4.4732676184094239E-4</v>
      </c>
      <c r="T108" s="7">
        <f t="shared" si="65"/>
        <v>5.0447326761840945E-2</v>
      </c>
      <c r="U108" s="8">
        <f t="shared" si="66"/>
        <v>1.0089465352368188</v>
      </c>
      <c r="V108" s="8">
        <f t="shared" si="67"/>
        <v>1.0089465352368188</v>
      </c>
      <c r="W108" s="9">
        <f t="shared" si="68"/>
        <v>-112.77511444705191</v>
      </c>
      <c r="X108" s="10">
        <f t="shared" si="69"/>
        <v>0</v>
      </c>
      <c r="Y108" s="10">
        <f t="shared" si="70"/>
        <v>112.77511444705191</v>
      </c>
      <c r="Z108" s="10">
        <f t="shared" si="71"/>
        <v>-2.6191843213272827</v>
      </c>
      <c r="AA108" s="9" t="str">
        <f t="shared" si="72"/>
        <v/>
      </c>
      <c r="AB108" s="9">
        <f t="shared" si="73"/>
        <v>1680.7268432131161</v>
      </c>
      <c r="AC108" s="9">
        <f t="shared" si="74"/>
        <v>3.2254971363277471</v>
      </c>
      <c r="AD108" s="7">
        <f t="shared" si="75"/>
        <v>2.8845070422535212E-2</v>
      </c>
      <c r="AE108" s="5">
        <v>35.546875</v>
      </c>
      <c r="AF108" s="5">
        <v>199.90234375</v>
      </c>
      <c r="AG108" s="9">
        <v>6.1826535666789084E-3</v>
      </c>
    </row>
    <row r="109" spans="2:33" ht="12.75" customHeight="1" x14ac:dyDescent="0.2">
      <c r="B109" s="1" t="s">
        <v>248</v>
      </c>
      <c r="C109" s="2" t="s">
        <v>641</v>
      </c>
      <c r="D109" s="2">
        <v>2.4801157414913177E-3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57"/>
        <v>150</v>
      </c>
      <c r="J109" s="6">
        <v>4.82421875</v>
      </c>
      <c r="K109" s="4">
        <v>34.765625</v>
      </c>
      <c r="L109" s="12" t="s">
        <v>35</v>
      </c>
      <c r="M109" s="7">
        <f t="shared" si="58"/>
        <v>0.05</v>
      </c>
      <c r="N109" s="7">
        <f t="shared" si="59"/>
        <v>0.05</v>
      </c>
      <c r="O109" s="7">
        <f t="shared" si="60"/>
        <v>12.219553124999999</v>
      </c>
      <c r="P109" s="7">
        <f t="shared" si="61"/>
        <v>0</v>
      </c>
      <c r="Q109" s="7">
        <f t="shared" si="62"/>
        <v>0.05</v>
      </c>
      <c r="R109" s="7">
        <f t="shared" si="63"/>
        <v>4.6948562500000008</v>
      </c>
      <c r="S109" s="7">
        <f t="shared" si="64"/>
        <v>8.5958612120171779E-4</v>
      </c>
      <c r="T109" s="7">
        <f t="shared" si="65"/>
        <v>4.9140413878798285E-2</v>
      </c>
      <c r="U109" s="8">
        <f t="shared" si="66"/>
        <v>0.98280827757596567</v>
      </c>
      <c r="V109" s="8">
        <f t="shared" si="67"/>
        <v>0.98280827757596567</v>
      </c>
      <c r="W109" s="9">
        <f t="shared" si="68"/>
        <v>57.167528263601007</v>
      </c>
      <c r="X109" s="10">
        <f t="shared" si="69"/>
        <v>0</v>
      </c>
      <c r="Y109" s="10">
        <f t="shared" si="70"/>
        <v>-57.167528263601007</v>
      </c>
      <c r="Z109" s="10">
        <f t="shared" si="71"/>
        <v>-2.6191843213272827</v>
      </c>
      <c r="AA109" s="9" t="str">
        <f t="shared" si="72"/>
        <v/>
      </c>
      <c r="AB109" s="9">
        <f t="shared" si="73"/>
        <v>443.37250880442798</v>
      </c>
      <c r="AC109" s="9">
        <f t="shared" si="74"/>
        <v>2.6467687612983704</v>
      </c>
      <c r="AD109" s="7">
        <f t="shared" si="75"/>
        <v>2.8764044943820226E-2</v>
      </c>
      <c r="AE109" s="5">
        <v>35.546875</v>
      </c>
      <c r="AF109" s="5">
        <v>199.90234375</v>
      </c>
      <c r="AG109" s="9">
        <v>6.1826535666789084E-3</v>
      </c>
    </row>
    <row r="110" spans="2:33" ht="12.75" customHeight="1" x14ac:dyDescent="0.2">
      <c r="B110" s="1" t="s">
        <v>250</v>
      </c>
      <c r="C110" s="2" t="s">
        <v>642</v>
      </c>
      <c r="D110" s="2">
        <v>2.5039467582246289E-3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57"/>
        <v>150</v>
      </c>
      <c r="J110" s="6">
        <v>5.17578125</v>
      </c>
      <c r="K110" s="4">
        <v>34.765625</v>
      </c>
      <c r="L110" s="12" t="s">
        <v>35</v>
      </c>
      <c r="M110" s="7">
        <f t="shared" si="58"/>
        <v>0.05</v>
      </c>
      <c r="N110" s="7">
        <f t="shared" si="59"/>
        <v>0.05</v>
      </c>
      <c r="O110" s="7">
        <f t="shared" si="60"/>
        <v>12.219553124999999</v>
      </c>
      <c r="P110" s="7">
        <f t="shared" si="61"/>
        <v>0</v>
      </c>
      <c r="Q110" s="7">
        <f t="shared" si="62"/>
        <v>0.05</v>
      </c>
      <c r="R110" s="7">
        <f t="shared" si="63"/>
        <v>4.6948562500000008</v>
      </c>
      <c r="S110" s="7">
        <f t="shared" si="64"/>
        <v>3.19564367833753E-3</v>
      </c>
      <c r="T110" s="7">
        <f t="shared" si="65"/>
        <v>4.6804356321662473E-2</v>
      </c>
      <c r="U110" s="8">
        <f t="shared" si="66"/>
        <v>0.93608712643324943</v>
      </c>
      <c r="V110" s="8">
        <f t="shared" si="67"/>
        <v>0.93608712643324943</v>
      </c>
      <c r="W110" s="9">
        <f t="shared" si="68"/>
        <v>14.64630009876806</v>
      </c>
      <c r="X110" s="10">
        <f t="shared" si="69"/>
        <v>0</v>
      </c>
      <c r="Y110" s="10">
        <f t="shared" si="70"/>
        <v>-14.64630009876806</v>
      </c>
      <c r="Z110" s="10">
        <f t="shared" si="71"/>
        <v>-2.6191843213272827</v>
      </c>
      <c r="AA110" s="9" t="str">
        <f t="shared" si="72"/>
        <v/>
      </c>
      <c r="AB110" s="9">
        <f t="shared" si="73"/>
        <v>30.554720890925484</v>
      </c>
      <c r="AC110" s="9">
        <f t="shared" si="74"/>
        <v>1.4850783209118577</v>
      </c>
      <c r="AD110" s="7">
        <f t="shared" si="75"/>
        <v>2.8764044943820226E-2</v>
      </c>
      <c r="AE110" s="5">
        <v>35.546875</v>
      </c>
      <c r="AF110" s="5">
        <v>199.90234375</v>
      </c>
      <c r="AG110" s="9">
        <v>4.1856724404907633E-3</v>
      </c>
    </row>
    <row r="111" spans="2:33" ht="12.75" customHeight="1" x14ac:dyDescent="0.2">
      <c r="B111" s="1" t="s">
        <v>252</v>
      </c>
      <c r="C111" s="2" t="s">
        <v>643</v>
      </c>
      <c r="D111" s="2">
        <v>2.52777777495794E-3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57"/>
        <v>150</v>
      </c>
      <c r="J111" s="6">
        <v>5.517578125</v>
      </c>
      <c r="K111" s="4">
        <v>34.765625</v>
      </c>
      <c r="L111" s="12" t="s">
        <v>35</v>
      </c>
      <c r="M111" s="7">
        <f t="shared" si="58"/>
        <v>0.05</v>
      </c>
      <c r="N111" s="7">
        <f t="shared" si="59"/>
        <v>0.05</v>
      </c>
      <c r="O111" s="7">
        <f t="shared" si="60"/>
        <v>12.219553124999999</v>
      </c>
      <c r="P111" s="7">
        <f t="shared" si="61"/>
        <v>0</v>
      </c>
      <c r="Q111" s="7">
        <f t="shared" si="62"/>
        <v>0.05</v>
      </c>
      <c r="R111" s="7">
        <f t="shared" si="63"/>
        <v>4.6948562500000008</v>
      </c>
      <c r="S111" s="7">
        <f t="shared" si="64"/>
        <v>5.466810747775129E-3</v>
      </c>
      <c r="T111" s="7">
        <f t="shared" si="65"/>
        <v>4.4533189252224874E-2</v>
      </c>
      <c r="U111" s="8">
        <f t="shared" si="66"/>
        <v>0.89066378504449739</v>
      </c>
      <c r="V111" s="8">
        <f t="shared" si="67"/>
        <v>0.89066378504449739</v>
      </c>
      <c r="W111" s="9">
        <f t="shared" si="68"/>
        <v>8.1461004060454965</v>
      </c>
      <c r="X111" s="10">
        <f t="shared" si="69"/>
        <v>0</v>
      </c>
      <c r="Y111" s="10">
        <f t="shared" si="70"/>
        <v>-8.1461004060454965</v>
      </c>
      <c r="Z111" s="10">
        <f t="shared" si="71"/>
        <v>-2.6191843213272827</v>
      </c>
      <c r="AA111" s="9" t="str">
        <f t="shared" si="72"/>
        <v/>
      </c>
      <c r="AB111" s="9">
        <f t="shared" si="73"/>
        <v>9.9340069641893507</v>
      </c>
      <c r="AC111" s="9">
        <f t="shared" si="74"/>
        <v>0.99712446011943667</v>
      </c>
      <c r="AD111" s="7">
        <f t="shared" si="75"/>
        <v>2.8764044943820226E-2</v>
      </c>
      <c r="AE111" s="5">
        <v>35.44921875</v>
      </c>
      <c r="AF111" s="5">
        <v>199.90234375</v>
      </c>
      <c r="AG111" s="9">
        <v>6.1826535666789084E-3</v>
      </c>
    </row>
    <row r="112" spans="2:33" ht="12.75" customHeight="1" x14ac:dyDescent="0.2">
      <c r="B112" s="1" t="s">
        <v>254</v>
      </c>
      <c r="C112" s="2" t="s">
        <v>644</v>
      </c>
      <c r="D112" s="2">
        <v>2.5516087916912511E-3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57"/>
        <v>150</v>
      </c>
      <c r="J112" s="6">
        <v>5.771484375</v>
      </c>
      <c r="K112" s="4">
        <v>34.765625</v>
      </c>
      <c r="L112" s="12" t="s">
        <v>35</v>
      </c>
      <c r="M112" s="7">
        <f t="shared" si="58"/>
        <v>0.05</v>
      </c>
      <c r="N112" s="7">
        <f t="shared" si="59"/>
        <v>0.05</v>
      </c>
      <c r="O112" s="7">
        <f t="shared" si="60"/>
        <v>12.219553124999999</v>
      </c>
      <c r="P112" s="7">
        <f t="shared" si="61"/>
        <v>0</v>
      </c>
      <c r="Q112" s="7">
        <f t="shared" si="62"/>
        <v>0.05</v>
      </c>
      <c r="R112" s="7">
        <f t="shared" si="63"/>
        <v>4.6948562500000008</v>
      </c>
      <c r="S112" s="7">
        <f t="shared" si="64"/>
        <v>7.153963427928775E-3</v>
      </c>
      <c r="T112" s="7">
        <f t="shared" si="65"/>
        <v>4.2846036572071228E-2</v>
      </c>
      <c r="U112" s="8">
        <f t="shared" si="66"/>
        <v>0.85692073144142455</v>
      </c>
      <c r="V112" s="8">
        <f t="shared" si="67"/>
        <v>0.85692073144142455</v>
      </c>
      <c r="W112" s="9">
        <f t="shared" si="68"/>
        <v>5.9891327379172923</v>
      </c>
      <c r="X112" s="10">
        <f t="shared" si="69"/>
        <v>0</v>
      </c>
      <c r="Y112" s="10">
        <f t="shared" si="70"/>
        <v>-5.9891327379172923</v>
      </c>
      <c r="Z112" s="10">
        <f t="shared" si="71"/>
        <v>-2.6191843213272827</v>
      </c>
      <c r="AA112" s="9" t="str">
        <f t="shared" si="72"/>
        <v/>
      </c>
      <c r="AB112" s="9">
        <f t="shared" si="73"/>
        <v>5.5811791587079931</v>
      </c>
      <c r="AC112" s="9">
        <f t="shared" si="74"/>
        <v>0.74672596381560696</v>
      </c>
      <c r="AD112" s="7">
        <f t="shared" si="75"/>
        <v>2.8764044943820226E-2</v>
      </c>
      <c r="AE112" s="5">
        <v>35.64453125</v>
      </c>
      <c r="AF112" s="5">
        <v>199.90234375</v>
      </c>
      <c r="AG112" s="9">
        <v>6.1826535666789084E-3</v>
      </c>
    </row>
    <row r="113" spans="2:33" ht="12.75" customHeight="1" x14ac:dyDescent="0.2">
      <c r="B113" s="1" t="s">
        <v>256</v>
      </c>
      <c r="C113" s="2" t="s">
        <v>645</v>
      </c>
      <c r="D113" s="2">
        <v>2.569490738096647E-3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57"/>
        <v>150</v>
      </c>
      <c r="J113" s="6">
        <v>5.99609375</v>
      </c>
      <c r="K113" s="4">
        <v>34.765625</v>
      </c>
      <c r="L113" s="12" t="s">
        <v>35</v>
      </c>
      <c r="M113" s="7">
        <f t="shared" si="58"/>
        <v>0.05</v>
      </c>
      <c r="N113" s="7">
        <f t="shared" si="59"/>
        <v>0.05</v>
      </c>
      <c r="O113" s="7">
        <f t="shared" si="60"/>
        <v>12.219553124999999</v>
      </c>
      <c r="P113" s="7">
        <f t="shared" si="61"/>
        <v>0</v>
      </c>
      <c r="Q113" s="7">
        <f t="shared" si="62"/>
        <v>0.05</v>
      </c>
      <c r="R113" s="7">
        <f t="shared" si="63"/>
        <v>4.6948562500000008</v>
      </c>
      <c r="S113" s="7">
        <f t="shared" si="64"/>
        <v>8.6464446449877677E-3</v>
      </c>
      <c r="T113" s="7">
        <f t="shared" si="65"/>
        <v>4.1353555355012235E-2</v>
      </c>
      <c r="U113" s="8">
        <f t="shared" si="66"/>
        <v>0.82707110710024467</v>
      </c>
      <c r="V113" s="8">
        <f t="shared" si="67"/>
        <v>0.82707110710024467</v>
      </c>
      <c r="W113" s="9">
        <f t="shared" si="68"/>
        <v>4.7827236572877805</v>
      </c>
      <c r="X113" s="10">
        <f t="shared" si="69"/>
        <v>0</v>
      </c>
      <c r="Y113" s="10">
        <f t="shared" si="70"/>
        <v>-4.7827236572877805</v>
      </c>
      <c r="Z113" s="10">
        <f t="shared" si="71"/>
        <v>-2.6191843213272827</v>
      </c>
      <c r="AA113" s="9" t="str">
        <f t="shared" si="72"/>
        <v/>
      </c>
      <c r="AB113" s="9">
        <f t="shared" si="73"/>
        <v>3.68762256523573</v>
      </c>
      <c r="AC113" s="9">
        <f t="shared" si="74"/>
        <v>0.56674646383935834</v>
      </c>
      <c r="AD113" s="7">
        <f t="shared" si="75"/>
        <v>2.8764044943820226E-2</v>
      </c>
      <c r="AE113" s="5">
        <v>35.64453125</v>
      </c>
      <c r="AF113" s="5">
        <v>199.90234375</v>
      </c>
      <c r="AG113" s="9">
        <v>6.1826535666789084E-3</v>
      </c>
    </row>
    <row r="114" spans="2:33" ht="12.75" customHeight="1" x14ac:dyDescent="0.2">
      <c r="B114" s="1" t="s">
        <v>258</v>
      </c>
      <c r="C114" s="2" t="s">
        <v>646</v>
      </c>
      <c r="D114" s="2">
        <v>2.5933217548299581E-3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57"/>
        <v>150</v>
      </c>
      <c r="J114" s="6">
        <v>6.181640625</v>
      </c>
      <c r="K114" s="4">
        <v>34.08203125</v>
      </c>
      <c r="L114" s="12" t="s">
        <v>35</v>
      </c>
      <c r="M114" s="7">
        <f t="shared" si="58"/>
        <v>0.05</v>
      </c>
      <c r="N114" s="7">
        <f t="shared" si="59"/>
        <v>0.05</v>
      </c>
      <c r="O114" s="7">
        <f t="shared" si="60"/>
        <v>12.096916406250001</v>
      </c>
      <c r="P114" s="7">
        <f t="shared" si="61"/>
        <v>0</v>
      </c>
      <c r="Q114" s="7">
        <f t="shared" si="62"/>
        <v>0.05</v>
      </c>
      <c r="R114" s="7">
        <f t="shared" si="63"/>
        <v>4.6355203125000015</v>
      </c>
      <c r="S114" s="7">
        <f t="shared" si="64"/>
        <v>1.0360797718506717E-2</v>
      </c>
      <c r="T114" s="7">
        <f t="shared" si="65"/>
        <v>3.9639202281493285E-2</v>
      </c>
      <c r="U114" s="8">
        <f t="shared" si="66"/>
        <v>0.79278404562986571</v>
      </c>
      <c r="V114" s="8">
        <f t="shared" si="67"/>
        <v>0.79278404562986571</v>
      </c>
      <c r="W114" s="9">
        <f t="shared" si="68"/>
        <v>3.8258832339414131</v>
      </c>
      <c r="X114" s="10">
        <f t="shared" si="69"/>
        <v>0</v>
      </c>
      <c r="Y114" s="10">
        <f t="shared" si="70"/>
        <v>-3.8258832339414131</v>
      </c>
      <c r="Z114" s="10">
        <f t="shared" si="71"/>
        <v>-2.6191843213272827</v>
      </c>
      <c r="AA114" s="9" t="str">
        <f t="shared" si="72"/>
        <v/>
      </c>
      <c r="AB114" s="9">
        <f t="shared" si="73"/>
        <v>2.4617687671593882</v>
      </c>
      <c r="AC114" s="9">
        <f t="shared" si="74"/>
        <v>0.39124725742433264</v>
      </c>
      <c r="AD114" s="7">
        <f t="shared" si="75"/>
        <v>2.9340974212034385E-2</v>
      </c>
      <c r="AE114" s="5">
        <v>35.546875</v>
      </c>
      <c r="AF114" s="5">
        <v>199.90234375</v>
      </c>
      <c r="AG114" s="9">
        <v>4.1856724404907633E-3</v>
      </c>
    </row>
    <row r="115" spans="2:33" ht="12.75" customHeight="1" x14ac:dyDescent="0.2">
      <c r="B115" s="1" t="s">
        <v>260</v>
      </c>
      <c r="C115" s="2" t="s">
        <v>647</v>
      </c>
      <c r="D115" s="2">
        <v>2.6171527715632692E-3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57"/>
        <v>150</v>
      </c>
      <c r="J115" s="6">
        <v>6.396484375</v>
      </c>
      <c r="K115" s="4">
        <v>34.765625</v>
      </c>
      <c r="L115" s="12" t="s">
        <v>35</v>
      </c>
      <c r="M115" s="7">
        <f t="shared" si="58"/>
        <v>0.05</v>
      </c>
      <c r="N115" s="7">
        <f t="shared" si="59"/>
        <v>0.05</v>
      </c>
      <c r="O115" s="7">
        <f t="shared" si="60"/>
        <v>12.219553124999999</v>
      </c>
      <c r="P115" s="7">
        <f t="shared" si="61"/>
        <v>0</v>
      </c>
      <c r="Q115" s="7">
        <f t="shared" si="62"/>
        <v>0.05</v>
      </c>
      <c r="R115" s="7">
        <f t="shared" si="63"/>
        <v>4.6948562500000008</v>
      </c>
      <c r="S115" s="7">
        <f t="shared" si="64"/>
        <v>1.130695464061468E-2</v>
      </c>
      <c r="T115" s="7">
        <f t="shared" si="65"/>
        <v>3.8693045359385322E-2</v>
      </c>
      <c r="U115" s="8">
        <f t="shared" si="66"/>
        <v>0.77386090718770639</v>
      </c>
      <c r="V115" s="8">
        <f t="shared" si="67"/>
        <v>0.77386090718770639</v>
      </c>
      <c r="W115" s="9">
        <f t="shared" si="68"/>
        <v>3.422057184204097</v>
      </c>
      <c r="X115" s="10">
        <f t="shared" si="69"/>
        <v>0</v>
      </c>
      <c r="Y115" s="10">
        <f t="shared" si="70"/>
        <v>-3.422057184204097</v>
      </c>
      <c r="Z115" s="10">
        <f t="shared" si="71"/>
        <v>-2.6191843213272827</v>
      </c>
      <c r="AA115" s="9" t="str">
        <f t="shared" si="72"/>
        <v/>
      </c>
      <c r="AB115" s="9">
        <f t="shared" si="73"/>
        <v>2.0176710074889295</v>
      </c>
      <c r="AC115" s="9">
        <f t="shared" si="74"/>
        <v>0.30485035353608853</v>
      </c>
      <c r="AD115" s="7">
        <f t="shared" si="75"/>
        <v>2.8764044943820226E-2</v>
      </c>
      <c r="AE115" s="5">
        <v>35.44921875</v>
      </c>
      <c r="AF115" s="5">
        <v>199.90234375</v>
      </c>
      <c r="AG115" s="9">
        <v>6.1826535666789084E-3</v>
      </c>
    </row>
    <row r="116" spans="2:33" ht="12.75" customHeight="1" x14ac:dyDescent="0.2">
      <c r="B116" s="1" t="s">
        <v>262</v>
      </c>
      <c r="C116" s="2" t="s">
        <v>648</v>
      </c>
      <c r="D116" s="2">
        <v>2.6409837955725379E-3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57"/>
        <v>150</v>
      </c>
      <c r="J116" s="6">
        <v>6.5625</v>
      </c>
      <c r="K116" s="4">
        <v>34.765625</v>
      </c>
      <c r="L116" s="12" t="s">
        <v>35</v>
      </c>
      <c r="M116" s="7">
        <f t="shared" si="58"/>
        <v>0.05</v>
      </c>
      <c r="N116" s="7">
        <f t="shared" si="59"/>
        <v>0.05</v>
      </c>
      <c r="O116" s="7">
        <f t="shared" si="60"/>
        <v>12.219553124999999</v>
      </c>
      <c r="P116" s="7">
        <f t="shared" si="61"/>
        <v>0</v>
      </c>
      <c r="Q116" s="7">
        <f t="shared" si="62"/>
        <v>0.05</v>
      </c>
      <c r="R116" s="7">
        <f t="shared" si="63"/>
        <v>4.6948562500000008</v>
      </c>
      <c r="S116" s="7">
        <f t="shared" si="64"/>
        <v>1.2410092931484366E-2</v>
      </c>
      <c r="T116" s="7">
        <f t="shared" si="65"/>
        <v>3.7589907068515636E-2</v>
      </c>
      <c r="U116" s="8">
        <f t="shared" si="66"/>
        <v>0.75179814137031264</v>
      </c>
      <c r="V116" s="8">
        <f t="shared" si="67"/>
        <v>0.75179814137031264</v>
      </c>
      <c r="W116" s="9">
        <f t="shared" si="68"/>
        <v>3.0289786930724873</v>
      </c>
      <c r="X116" s="10">
        <f t="shared" si="69"/>
        <v>0</v>
      </c>
      <c r="Y116" s="10">
        <f t="shared" si="70"/>
        <v>-3.0289786930724873</v>
      </c>
      <c r="Z116" s="10">
        <f t="shared" si="71"/>
        <v>-2.6191843213272827</v>
      </c>
      <c r="AA116" s="9" t="str">
        <f t="shared" si="72"/>
        <v/>
      </c>
      <c r="AB116" s="9">
        <f t="shared" si="73"/>
        <v>1.6271587488212806</v>
      </c>
      <c r="AC116" s="9">
        <f t="shared" si="74"/>
        <v>0.21142992563128896</v>
      </c>
      <c r="AD116" s="7">
        <f t="shared" si="75"/>
        <v>2.8764044943820226E-2</v>
      </c>
      <c r="AE116" s="5">
        <v>35.546875</v>
      </c>
      <c r="AF116" s="5">
        <v>199.90234375</v>
      </c>
      <c r="AG116" s="9">
        <v>6.1826535666789084E-3</v>
      </c>
    </row>
    <row r="117" spans="2:33" ht="12.75" customHeight="1" x14ac:dyDescent="0.2">
      <c r="B117" s="1" t="s">
        <v>264</v>
      </c>
      <c r="C117" s="2" t="s">
        <v>649</v>
      </c>
      <c r="D117" s="2">
        <v>2.664814812305849E-3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57"/>
        <v>150</v>
      </c>
      <c r="J117" s="6">
        <v>6.69921875</v>
      </c>
      <c r="K117" s="4">
        <v>34.765625</v>
      </c>
      <c r="L117" s="12" t="s">
        <v>35</v>
      </c>
      <c r="M117" s="7">
        <f t="shared" si="58"/>
        <v>0.05</v>
      </c>
      <c r="N117" s="7">
        <f t="shared" si="59"/>
        <v>0.05</v>
      </c>
      <c r="O117" s="7">
        <f t="shared" si="60"/>
        <v>12.219553124999999</v>
      </c>
      <c r="P117" s="7">
        <f t="shared" si="61"/>
        <v>0</v>
      </c>
      <c r="Q117" s="7">
        <f t="shared" si="62"/>
        <v>0.05</v>
      </c>
      <c r="R117" s="7">
        <f t="shared" si="63"/>
        <v>4.6948562500000008</v>
      </c>
      <c r="S117" s="7">
        <f t="shared" si="64"/>
        <v>1.3318559759259406E-2</v>
      </c>
      <c r="T117" s="7">
        <f t="shared" si="65"/>
        <v>3.6681440240740597E-2</v>
      </c>
      <c r="U117" s="8">
        <f t="shared" si="66"/>
        <v>0.73362880481481185</v>
      </c>
      <c r="V117" s="8">
        <f t="shared" si="67"/>
        <v>0.73362880481481185</v>
      </c>
      <c r="W117" s="9">
        <f t="shared" si="68"/>
        <v>2.7541596767051861</v>
      </c>
      <c r="X117" s="10">
        <f t="shared" si="69"/>
        <v>0</v>
      </c>
      <c r="Y117" s="10">
        <f t="shared" si="70"/>
        <v>-2.7541596767051861</v>
      </c>
      <c r="Z117" s="10">
        <f t="shared" si="71"/>
        <v>-2.6191843213272827</v>
      </c>
      <c r="AA117" s="9" t="str">
        <f t="shared" si="72"/>
        <v/>
      </c>
      <c r="AB117" s="9">
        <f t="shared" si="73"/>
        <v>1.3786073601992008</v>
      </c>
      <c r="AC117" s="9">
        <f t="shared" si="74"/>
        <v>0.13944059280416082</v>
      </c>
      <c r="AD117" s="7">
        <f t="shared" si="75"/>
        <v>2.8764044943820226E-2</v>
      </c>
      <c r="AE117" s="5">
        <v>35.44921875</v>
      </c>
      <c r="AF117" s="5">
        <v>199.90234375</v>
      </c>
      <c r="AG117" s="9">
        <v>6.1826535666789084E-3</v>
      </c>
    </row>
    <row r="118" spans="2:33" ht="12.75" customHeight="1" x14ac:dyDescent="0.2">
      <c r="B118" s="1" t="s">
        <v>266</v>
      </c>
      <c r="C118" s="2" t="s">
        <v>650</v>
      </c>
      <c r="D118" s="2">
        <v>2.6884722174145281E-3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57"/>
        <v>150</v>
      </c>
      <c r="J118" s="6">
        <v>6.796875</v>
      </c>
      <c r="K118" s="4">
        <v>34.765625</v>
      </c>
      <c r="L118" s="12" t="s">
        <v>35</v>
      </c>
      <c r="M118" s="7">
        <f t="shared" si="58"/>
        <v>0.05</v>
      </c>
      <c r="N118" s="7">
        <f t="shared" si="59"/>
        <v>0.05</v>
      </c>
      <c r="O118" s="7">
        <f t="shared" si="60"/>
        <v>12.219553124999999</v>
      </c>
      <c r="P118" s="7">
        <f t="shared" si="61"/>
        <v>0</v>
      </c>
      <c r="Q118" s="7">
        <f t="shared" si="62"/>
        <v>0.05</v>
      </c>
      <c r="R118" s="7">
        <f t="shared" si="63"/>
        <v>4.6948562500000008</v>
      </c>
      <c r="S118" s="7">
        <f t="shared" si="64"/>
        <v>1.3967464636241579E-2</v>
      </c>
      <c r="T118" s="7">
        <f t="shared" si="65"/>
        <v>3.6032535363758424E-2</v>
      </c>
      <c r="U118" s="8">
        <f t="shared" si="66"/>
        <v>0.72065070727516845</v>
      </c>
      <c r="V118" s="8">
        <f t="shared" si="67"/>
        <v>0.72065070727516845</v>
      </c>
      <c r="W118" s="9">
        <f t="shared" si="68"/>
        <v>2.5797477424975392</v>
      </c>
      <c r="X118" s="10">
        <f t="shared" si="69"/>
        <v>0</v>
      </c>
      <c r="Y118" s="10">
        <f t="shared" si="70"/>
        <v>-2.5797477424975392</v>
      </c>
      <c r="Z118" s="10">
        <f t="shared" si="71"/>
        <v>-2.6191843213272827</v>
      </c>
      <c r="AA118" s="9" t="str">
        <f t="shared" si="72"/>
        <v/>
      </c>
      <c r="AB118" s="9">
        <f t="shared" si="73"/>
        <v>1.2313128209891584</v>
      </c>
      <c r="AC118" s="9">
        <f t="shared" si="74"/>
        <v>9.0368401566946893E-2</v>
      </c>
      <c r="AD118" s="7">
        <f t="shared" si="75"/>
        <v>2.8764044943820226E-2</v>
      </c>
      <c r="AE118" s="5">
        <v>35.546875</v>
      </c>
      <c r="AF118" s="5">
        <v>199.90234375</v>
      </c>
      <c r="AG118" s="9">
        <v>6.1826535666789084E-3</v>
      </c>
    </row>
    <row r="119" spans="2:33" ht="12.75" customHeight="1" x14ac:dyDescent="0.2">
      <c r="B119" s="1" t="s">
        <v>268</v>
      </c>
      <c r="C119" s="2" t="s">
        <v>651</v>
      </c>
      <c r="D119" s="2">
        <v>2.7123032414237969E-3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57"/>
        <v>150</v>
      </c>
      <c r="J119" s="6">
        <v>6.884765625</v>
      </c>
      <c r="K119" s="4">
        <v>34.765625</v>
      </c>
      <c r="L119" s="12" t="s">
        <v>35</v>
      </c>
      <c r="M119" s="7">
        <f t="shared" si="58"/>
        <v>0.05</v>
      </c>
      <c r="N119" s="7">
        <f t="shared" si="59"/>
        <v>0.05</v>
      </c>
      <c r="O119" s="7">
        <f t="shared" si="60"/>
        <v>12.219553124999999</v>
      </c>
      <c r="P119" s="7">
        <f t="shared" si="61"/>
        <v>0</v>
      </c>
      <c r="Q119" s="7">
        <f t="shared" si="62"/>
        <v>0.05</v>
      </c>
      <c r="R119" s="7">
        <f t="shared" si="63"/>
        <v>4.6948562500000008</v>
      </c>
      <c r="S119" s="7">
        <f t="shared" si="64"/>
        <v>1.4551479025525532E-2</v>
      </c>
      <c r="T119" s="7">
        <f t="shared" si="65"/>
        <v>3.5448520974474471E-2</v>
      </c>
      <c r="U119" s="8">
        <f t="shared" si="66"/>
        <v>0.70897041948948936</v>
      </c>
      <c r="V119" s="8">
        <f t="shared" si="67"/>
        <v>0.70897041948948936</v>
      </c>
      <c r="W119" s="9">
        <f t="shared" si="68"/>
        <v>2.4360768353713262</v>
      </c>
      <c r="X119" s="10">
        <f t="shared" si="69"/>
        <v>0</v>
      </c>
      <c r="Y119" s="10">
        <f t="shared" si="70"/>
        <v>-2.4360768353713262</v>
      </c>
      <c r="Z119" s="10">
        <f t="shared" si="71"/>
        <v>-2.6191843213272827</v>
      </c>
      <c r="AA119" s="9" t="str">
        <f t="shared" si="72"/>
        <v/>
      </c>
      <c r="AB119" s="9">
        <f t="shared" si="73"/>
        <v>1.1160729577605473</v>
      </c>
      <c r="AC119" s="9">
        <f t="shared" si="74"/>
        <v>4.7692585387549995E-2</v>
      </c>
      <c r="AD119" s="7">
        <f t="shared" si="75"/>
        <v>2.8764044943820226E-2</v>
      </c>
      <c r="AE119" s="5">
        <v>35.546875</v>
      </c>
      <c r="AF119" s="5">
        <v>199.90234375</v>
      </c>
      <c r="AG119" s="9">
        <v>6.1826535666789084E-3</v>
      </c>
    </row>
    <row r="120" spans="2:33" ht="12.75" customHeight="1" x14ac:dyDescent="0.2">
      <c r="B120" s="1" t="s">
        <v>270</v>
      </c>
      <c r="C120" s="2" t="s">
        <v>652</v>
      </c>
      <c r="D120" s="2">
        <v>2.736134258157108E-3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57"/>
        <v>150</v>
      </c>
      <c r="J120" s="6">
        <v>7.001953125</v>
      </c>
      <c r="K120" s="4">
        <v>34.765625</v>
      </c>
      <c r="L120" s="12" t="s">
        <v>35</v>
      </c>
      <c r="M120" s="7">
        <f t="shared" si="58"/>
        <v>0.05</v>
      </c>
      <c r="N120" s="7">
        <f t="shared" si="59"/>
        <v>0.05</v>
      </c>
      <c r="O120" s="7">
        <f t="shared" si="60"/>
        <v>12.219553124999999</v>
      </c>
      <c r="P120" s="7">
        <f t="shared" si="61"/>
        <v>0</v>
      </c>
      <c r="Q120" s="7">
        <f t="shared" si="62"/>
        <v>0.05</v>
      </c>
      <c r="R120" s="7">
        <f t="shared" si="63"/>
        <v>4.6948562500000008</v>
      </c>
      <c r="S120" s="7">
        <f t="shared" si="64"/>
        <v>1.5330164877904139E-2</v>
      </c>
      <c r="T120" s="7">
        <f t="shared" si="65"/>
        <v>3.4669835122095864E-2</v>
      </c>
      <c r="U120" s="8">
        <f t="shared" si="66"/>
        <v>0.6933967024419172</v>
      </c>
      <c r="V120" s="8">
        <f t="shared" si="67"/>
        <v>0.6933967024419172</v>
      </c>
      <c r="W120" s="9">
        <f t="shared" si="68"/>
        <v>2.261543525345028</v>
      </c>
      <c r="X120" s="10">
        <f t="shared" si="69"/>
        <v>0</v>
      </c>
      <c r="Y120" s="10">
        <f t="shared" si="70"/>
        <v>-2.261543525345028</v>
      </c>
      <c r="Z120" s="10">
        <f t="shared" si="71"/>
        <v>-2.6191843213272827</v>
      </c>
      <c r="AA120" s="9" t="str">
        <f t="shared" si="72"/>
        <v/>
      </c>
      <c r="AB120" s="9">
        <f t="shared" si="73"/>
        <v>0.98348301898333967</v>
      </c>
      <c r="AC120" s="9">
        <f t="shared" si="74"/>
        <v>-7.2331342962452692E-3</v>
      </c>
      <c r="AD120" s="7">
        <f t="shared" si="75"/>
        <v>2.8764044943820226E-2</v>
      </c>
      <c r="AE120" s="5">
        <v>35.546875</v>
      </c>
      <c r="AF120" s="5">
        <v>199.90234375</v>
      </c>
      <c r="AG120" s="9">
        <v>6.1826535666789084E-3</v>
      </c>
    </row>
    <row r="121" spans="2:33" ht="12.75" customHeight="1" x14ac:dyDescent="0.2">
      <c r="B121" s="1" t="s">
        <v>272</v>
      </c>
      <c r="C121" s="2" t="s">
        <v>653</v>
      </c>
      <c r="D121" s="2">
        <v>2.7597916632657871E-3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57"/>
        <v>150</v>
      </c>
      <c r="J121" s="6">
        <v>7.080078125</v>
      </c>
      <c r="K121" s="4">
        <v>34.765625</v>
      </c>
      <c r="L121" s="12" t="s">
        <v>35</v>
      </c>
      <c r="M121" s="7">
        <f t="shared" si="58"/>
        <v>0.05</v>
      </c>
      <c r="N121" s="7">
        <f t="shared" si="59"/>
        <v>0.05</v>
      </c>
      <c r="O121" s="7">
        <f t="shared" si="60"/>
        <v>12.219553124999999</v>
      </c>
      <c r="P121" s="7">
        <f t="shared" si="61"/>
        <v>0</v>
      </c>
      <c r="Q121" s="7">
        <f t="shared" si="62"/>
        <v>0.05</v>
      </c>
      <c r="R121" s="7">
        <f t="shared" si="63"/>
        <v>4.6948562500000008</v>
      </c>
      <c r="S121" s="7">
        <f t="shared" si="64"/>
        <v>1.5849288779489872E-2</v>
      </c>
      <c r="T121" s="7">
        <f t="shared" si="65"/>
        <v>3.4150711220510131E-2</v>
      </c>
      <c r="U121" s="8">
        <f t="shared" si="66"/>
        <v>0.68301422441020254</v>
      </c>
      <c r="V121" s="8">
        <f t="shared" si="67"/>
        <v>0.68301422441020254</v>
      </c>
      <c r="W121" s="9">
        <f t="shared" si="68"/>
        <v>2.1547156907572798</v>
      </c>
      <c r="X121" s="10">
        <f t="shared" si="69"/>
        <v>0</v>
      </c>
      <c r="Y121" s="10">
        <f t="shared" si="70"/>
        <v>-2.1547156907572798</v>
      </c>
      <c r="Z121" s="10">
        <f t="shared" si="71"/>
        <v>-2.6191843213272827</v>
      </c>
      <c r="AA121" s="9" t="str">
        <f t="shared" si="72"/>
        <v/>
      </c>
      <c r="AB121" s="9">
        <f t="shared" si="73"/>
        <v>0.90633538650038714</v>
      </c>
      <c r="AC121" s="9">
        <f t="shared" si="74"/>
        <v>-4.2711063301954247E-2</v>
      </c>
      <c r="AD121" s="7">
        <f t="shared" si="75"/>
        <v>2.8764044943820226E-2</v>
      </c>
      <c r="AE121" s="5">
        <v>35.15625</v>
      </c>
      <c r="AF121" s="5">
        <v>199.90234375</v>
      </c>
      <c r="AG121" s="9">
        <v>6.1826535666789084E-3</v>
      </c>
    </row>
    <row r="122" spans="2:33" ht="12.75" customHeight="1" x14ac:dyDescent="0.2">
      <c r="B122" s="1" t="s">
        <v>274</v>
      </c>
      <c r="C122" s="2" t="s">
        <v>654</v>
      </c>
      <c r="D122" s="2">
        <v>2.7836226799990982E-3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57"/>
        <v>150</v>
      </c>
      <c r="J122" s="6">
        <v>7.16796875</v>
      </c>
      <c r="K122" s="4">
        <v>34.765625</v>
      </c>
      <c r="L122" s="12" t="s">
        <v>35</v>
      </c>
      <c r="M122" s="7">
        <f t="shared" si="58"/>
        <v>0.05</v>
      </c>
      <c r="N122" s="7">
        <f t="shared" si="59"/>
        <v>0.05</v>
      </c>
      <c r="O122" s="7">
        <f t="shared" si="60"/>
        <v>12.219553124999999</v>
      </c>
      <c r="P122" s="7">
        <f t="shared" si="61"/>
        <v>0</v>
      </c>
      <c r="Q122" s="7">
        <f t="shared" si="62"/>
        <v>0.05</v>
      </c>
      <c r="R122" s="7">
        <f t="shared" si="63"/>
        <v>4.6948562500000008</v>
      </c>
      <c r="S122" s="7">
        <f t="shared" si="64"/>
        <v>1.6433303168773825E-2</v>
      </c>
      <c r="T122" s="7">
        <f t="shared" si="65"/>
        <v>3.3566696831226178E-2</v>
      </c>
      <c r="U122" s="8">
        <f t="shared" si="66"/>
        <v>0.67133393662452356</v>
      </c>
      <c r="V122" s="8">
        <f t="shared" si="67"/>
        <v>0.67133393662452356</v>
      </c>
      <c r="W122" s="9">
        <f t="shared" si="68"/>
        <v>2.0426019337979979</v>
      </c>
      <c r="X122" s="10">
        <f t="shared" si="69"/>
        <v>0</v>
      </c>
      <c r="Y122" s="10">
        <f t="shared" si="70"/>
        <v>-2.0426019337979979</v>
      </c>
      <c r="Z122" s="10">
        <f t="shared" si="71"/>
        <v>-2.6191843213272827</v>
      </c>
      <c r="AA122" s="9" t="str">
        <f t="shared" si="72"/>
        <v/>
      </c>
      <c r="AB122" s="9">
        <f t="shared" si="73"/>
        <v>0.828643279167109</v>
      </c>
      <c r="AC122" s="9">
        <f t="shared" si="74"/>
        <v>-8.1632387701250156E-2</v>
      </c>
      <c r="AD122" s="7">
        <f t="shared" si="75"/>
        <v>2.8764044943820226E-2</v>
      </c>
      <c r="AE122" s="5">
        <v>35.44921875</v>
      </c>
      <c r="AF122" s="5">
        <v>199.90234375</v>
      </c>
      <c r="AG122" s="9">
        <v>6.1826535666789084E-3</v>
      </c>
    </row>
    <row r="123" spans="2:33" ht="12.75" customHeight="1" x14ac:dyDescent="0.2">
      <c r="B123" s="1" t="s">
        <v>276</v>
      </c>
      <c r="C123" s="2" t="s">
        <v>655</v>
      </c>
      <c r="D123" s="2">
        <v>2.801504626404494E-3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57"/>
        <v>150</v>
      </c>
      <c r="J123" s="6">
        <v>7.236328125</v>
      </c>
      <c r="K123" s="4">
        <v>34.765625</v>
      </c>
      <c r="L123" s="12" t="s">
        <v>35</v>
      </c>
      <c r="M123" s="7">
        <f t="shared" si="58"/>
        <v>0.05</v>
      </c>
      <c r="N123" s="7">
        <f t="shared" si="59"/>
        <v>0.05</v>
      </c>
      <c r="O123" s="7">
        <f t="shared" si="60"/>
        <v>12.219553124999999</v>
      </c>
      <c r="P123" s="7">
        <f t="shared" si="61"/>
        <v>0</v>
      </c>
      <c r="Q123" s="7">
        <f t="shared" si="62"/>
        <v>0.05</v>
      </c>
      <c r="R123" s="7">
        <f t="shared" si="63"/>
        <v>4.6948562500000008</v>
      </c>
      <c r="S123" s="7">
        <f t="shared" si="64"/>
        <v>1.6887536582661344E-2</v>
      </c>
      <c r="T123" s="7">
        <f t="shared" si="65"/>
        <v>3.3112463417338658E-2</v>
      </c>
      <c r="U123" s="8">
        <f t="shared" si="66"/>
        <v>0.66224926834677311</v>
      </c>
      <c r="V123" s="8">
        <f t="shared" si="67"/>
        <v>0.66224926834677311</v>
      </c>
      <c r="W123" s="9">
        <f t="shared" si="68"/>
        <v>1.9607633863742837</v>
      </c>
      <c r="X123" s="10">
        <f t="shared" si="69"/>
        <v>0</v>
      </c>
      <c r="Y123" s="10">
        <f t="shared" si="70"/>
        <v>-1.9607633863742837</v>
      </c>
      <c r="Z123" s="10">
        <f t="shared" si="71"/>
        <v>-2.6191843213272827</v>
      </c>
      <c r="AA123" s="9" t="str">
        <f t="shared" si="72"/>
        <v/>
      </c>
      <c r="AB123" s="9">
        <f t="shared" si="73"/>
        <v>0.77404752582936431</v>
      </c>
      <c r="AC123" s="9">
        <f t="shared" si="74"/>
        <v>-0.11123237320369306</v>
      </c>
      <c r="AD123" s="7">
        <f t="shared" si="75"/>
        <v>2.8764044943820226E-2</v>
      </c>
      <c r="AE123" s="5">
        <v>35.546875</v>
      </c>
      <c r="AF123" s="5">
        <v>199.90234375</v>
      </c>
      <c r="AG123" s="9">
        <v>6.1826535666789084E-3</v>
      </c>
    </row>
    <row r="124" spans="2:33" ht="12.75" customHeight="1" x14ac:dyDescent="0.2">
      <c r="B124" s="1" t="s">
        <v>278</v>
      </c>
      <c r="C124" s="2" t="s">
        <v>656</v>
      </c>
      <c r="D124" s="2">
        <v>2.8253356431378052E-3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57"/>
        <v>150</v>
      </c>
      <c r="J124" s="6">
        <v>7.294921875</v>
      </c>
      <c r="K124" s="4">
        <v>34.765625</v>
      </c>
      <c r="L124" s="12" t="s">
        <v>35</v>
      </c>
      <c r="M124" s="7">
        <f t="shared" si="58"/>
        <v>0.05</v>
      </c>
      <c r="N124" s="7">
        <f t="shared" si="59"/>
        <v>0.05</v>
      </c>
      <c r="O124" s="7">
        <f t="shared" si="60"/>
        <v>12.219553124999999</v>
      </c>
      <c r="P124" s="7">
        <f t="shared" si="61"/>
        <v>0</v>
      </c>
      <c r="Q124" s="7">
        <f t="shared" si="62"/>
        <v>0.05</v>
      </c>
      <c r="R124" s="7">
        <f t="shared" si="63"/>
        <v>4.6948562500000008</v>
      </c>
      <c r="S124" s="7">
        <f t="shared" si="64"/>
        <v>1.7276879508850644E-2</v>
      </c>
      <c r="T124" s="7">
        <f t="shared" si="65"/>
        <v>3.2723120491149359E-2</v>
      </c>
      <c r="U124" s="8">
        <f t="shared" si="66"/>
        <v>0.65446240982298709</v>
      </c>
      <c r="V124" s="8">
        <f t="shared" si="67"/>
        <v>0.65446240982298709</v>
      </c>
      <c r="W124" s="9">
        <f t="shared" si="68"/>
        <v>1.894041135980943</v>
      </c>
      <c r="X124" s="10">
        <f t="shared" si="69"/>
        <v>0</v>
      </c>
      <c r="Y124" s="10">
        <f t="shared" si="70"/>
        <v>-1.894041135980943</v>
      </c>
      <c r="Z124" s="10">
        <f t="shared" si="71"/>
        <v>-2.6191843213272827</v>
      </c>
      <c r="AA124" s="9" t="str">
        <f t="shared" si="72"/>
        <v/>
      </c>
      <c r="AB124" s="9">
        <f t="shared" si="73"/>
        <v>0.73085772810252347</v>
      </c>
      <c r="AC124" s="9">
        <f t="shared" si="74"/>
        <v>-0.13616715643962582</v>
      </c>
      <c r="AD124" s="7">
        <f t="shared" si="75"/>
        <v>2.8764044943820226E-2</v>
      </c>
      <c r="AE124" s="5">
        <v>35.3515625</v>
      </c>
      <c r="AF124" s="5">
        <v>199.90234375</v>
      </c>
      <c r="AG124" s="9">
        <v>6.1826535666789084E-3</v>
      </c>
    </row>
    <row r="125" spans="2:33" ht="12.75" customHeight="1" x14ac:dyDescent="0.2">
      <c r="B125" s="1" t="s">
        <v>280</v>
      </c>
      <c r="C125" s="2" t="s">
        <v>657</v>
      </c>
      <c r="D125" s="2">
        <v>2.8491666671470739E-3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57"/>
        <v>150</v>
      </c>
      <c r="J125" s="6">
        <v>7.353515625</v>
      </c>
      <c r="K125" s="4">
        <v>34.765625</v>
      </c>
      <c r="L125" s="12" t="s">
        <v>35</v>
      </c>
      <c r="M125" s="7">
        <f t="shared" si="58"/>
        <v>0.05</v>
      </c>
      <c r="N125" s="7">
        <f t="shared" si="59"/>
        <v>0.05</v>
      </c>
      <c r="O125" s="7">
        <f t="shared" si="60"/>
        <v>12.219553124999999</v>
      </c>
      <c r="P125" s="7">
        <f t="shared" si="61"/>
        <v>0</v>
      </c>
      <c r="Q125" s="7">
        <f t="shared" si="62"/>
        <v>0.05</v>
      </c>
      <c r="R125" s="7">
        <f t="shared" si="63"/>
        <v>4.6948562500000008</v>
      </c>
      <c r="S125" s="7">
        <f t="shared" si="64"/>
        <v>1.7666222435039951E-2</v>
      </c>
      <c r="T125" s="7">
        <f t="shared" si="65"/>
        <v>3.2333777564960052E-2</v>
      </c>
      <c r="U125" s="8">
        <f t="shared" si="66"/>
        <v>0.64667555129920096</v>
      </c>
      <c r="V125" s="8">
        <f t="shared" si="67"/>
        <v>0.64667555129920096</v>
      </c>
      <c r="W125" s="9">
        <f t="shared" si="68"/>
        <v>1.8302598466567381</v>
      </c>
      <c r="X125" s="10">
        <f t="shared" si="69"/>
        <v>0</v>
      </c>
      <c r="Y125" s="10">
        <f t="shared" si="70"/>
        <v>-1.8302598466567381</v>
      </c>
      <c r="Z125" s="10">
        <f t="shared" si="71"/>
        <v>-2.6191843213272827</v>
      </c>
      <c r="AA125" s="9" t="str">
        <f t="shared" si="72"/>
        <v/>
      </c>
      <c r="AB125" s="9">
        <f t="shared" si="73"/>
        <v>0.69068146039209155</v>
      </c>
      <c r="AC125" s="9">
        <f t="shared" si="74"/>
        <v>-0.16072220138124768</v>
      </c>
      <c r="AD125" s="7">
        <f t="shared" si="75"/>
        <v>2.8764044943820226E-2</v>
      </c>
      <c r="AE125" s="5">
        <v>35.546875</v>
      </c>
      <c r="AF125" s="5">
        <v>199.90234375</v>
      </c>
      <c r="AG125" s="9">
        <v>6.1826535666789084E-3</v>
      </c>
    </row>
    <row r="126" spans="2:33" ht="12.75" customHeight="1" x14ac:dyDescent="0.2">
      <c r="B126" s="1" t="s">
        <v>282</v>
      </c>
      <c r="C126" s="2" t="s">
        <v>658</v>
      </c>
      <c r="D126" s="2">
        <v>2.872997683880385E-3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57"/>
        <v>150</v>
      </c>
      <c r="J126" s="6">
        <v>7.421875</v>
      </c>
      <c r="K126" s="4">
        <v>35.05859375</v>
      </c>
      <c r="L126" s="12" t="s">
        <v>35</v>
      </c>
      <c r="M126" s="7">
        <f t="shared" si="58"/>
        <v>0.05</v>
      </c>
      <c r="N126" s="7">
        <f t="shared" si="59"/>
        <v>0.05</v>
      </c>
      <c r="O126" s="7">
        <f t="shared" si="60"/>
        <v>12.272111718749999</v>
      </c>
      <c r="P126" s="7">
        <f t="shared" si="61"/>
        <v>0</v>
      </c>
      <c r="Q126" s="7">
        <f t="shared" si="62"/>
        <v>0.05</v>
      </c>
      <c r="R126" s="7">
        <f t="shared" si="63"/>
        <v>4.7202859375000008</v>
      </c>
      <c r="S126" s="7">
        <f t="shared" si="64"/>
        <v>1.7886992766753325E-2</v>
      </c>
      <c r="T126" s="7">
        <f t="shared" si="65"/>
        <v>3.2113007233246678E-2</v>
      </c>
      <c r="U126" s="8">
        <f t="shared" si="66"/>
        <v>0.64226014466493353</v>
      </c>
      <c r="V126" s="8">
        <f t="shared" si="67"/>
        <v>0.64226014466493353</v>
      </c>
      <c r="W126" s="9">
        <f t="shared" si="68"/>
        <v>1.7953273449595923</v>
      </c>
      <c r="X126" s="10">
        <f t="shared" si="69"/>
        <v>0</v>
      </c>
      <c r="Y126" s="10">
        <f t="shared" si="70"/>
        <v>-1.7953273449595923</v>
      </c>
      <c r="Z126" s="10">
        <f t="shared" si="71"/>
        <v>-2.6191843213272827</v>
      </c>
      <c r="AA126" s="9" t="str">
        <f t="shared" si="72"/>
        <v/>
      </c>
      <c r="AB126" s="9">
        <f t="shared" si="73"/>
        <v>0.66913701606923337</v>
      </c>
      <c r="AC126" s="9">
        <f t="shared" si="74"/>
        <v>-0.174484944668544</v>
      </c>
      <c r="AD126" s="7">
        <f t="shared" si="75"/>
        <v>2.852367688022284E-2</v>
      </c>
      <c r="AE126" s="5">
        <v>35.44921875</v>
      </c>
      <c r="AF126" s="5">
        <v>199.90234375</v>
      </c>
      <c r="AG126" s="9">
        <v>6.1826535666789084E-3</v>
      </c>
    </row>
    <row r="127" spans="2:33" ht="12.75" customHeight="1" x14ac:dyDescent="0.2">
      <c r="B127" s="1" t="s">
        <v>284</v>
      </c>
      <c r="C127" s="2" t="s">
        <v>659</v>
      </c>
      <c r="D127" s="2">
        <v>2.8968287006136961E-3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57"/>
        <v>150</v>
      </c>
      <c r="J127" s="6">
        <v>7.451171875</v>
      </c>
      <c r="K127" s="4">
        <v>34.86328125</v>
      </c>
      <c r="L127" s="12" t="s">
        <v>35</v>
      </c>
      <c r="M127" s="7">
        <f t="shared" si="58"/>
        <v>0.05</v>
      </c>
      <c r="N127" s="7">
        <f t="shared" si="59"/>
        <v>0.05</v>
      </c>
      <c r="O127" s="7">
        <f t="shared" si="60"/>
        <v>12.23707265625</v>
      </c>
      <c r="P127" s="7">
        <f t="shared" si="61"/>
        <v>0</v>
      </c>
      <c r="Q127" s="7">
        <f t="shared" si="62"/>
        <v>0.05</v>
      </c>
      <c r="R127" s="7">
        <f t="shared" si="63"/>
        <v>4.7033328125000002</v>
      </c>
      <c r="S127" s="7">
        <f t="shared" si="64"/>
        <v>1.8236885793047462E-2</v>
      </c>
      <c r="T127" s="7">
        <f t="shared" si="65"/>
        <v>3.176311420695254E-2</v>
      </c>
      <c r="U127" s="8">
        <f t="shared" si="66"/>
        <v>0.63526228413905073</v>
      </c>
      <c r="V127" s="8">
        <f t="shared" si="67"/>
        <v>0.63526228413905073</v>
      </c>
      <c r="W127" s="9">
        <f t="shared" si="68"/>
        <v>1.7416961737547176</v>
      </c>
      <c r="X127" s="10">
        <f t="shared" si="69"/>
        <v>0</v>
      </c>
      <c r="Y127" s="10">
        <f t="shared" si="70"/>
        <v>-1.7416961737547176</v>
      </c>
      <c r="Z127" s="10">
        <f t="shared" si="71"/>
        <v>-2.6191843213272827</v>
      </c>
      <c r="AA127" s="9" t="str">
        <f t="shared" si="72"/>
        <v/>
      </c>
      <c r="AB127" s="9">
        <f t="shared" si="73"/>
        <v>0.63669356472353911</v>
      </c>
      <c r="AC127" s="9">
        <f t="shared" si="74"/>
        <v>-0.19606953967468571</v>
      </c>
      <c r="AD127" s="7">
        <f t="shared" si="75"/>
        <v>2.8683473389355743E-2</v>
      </c>
      <c r="AE127" s="5">
        <v>35.546875</v>
      </c>
      <c r="AF127" s="5">
        <v>199.90234375</v>
      </c>
      <c r="AG127" s="9">
        <v>6.1826535666789084E-3</v>
      </c>
    </row>
    <row r="128" spans="2:33" ht="12.75" customHeight="1" x14ac:dyDescent="0.2">
      <c r="B128" s="1" t="s">
        <v>286</v>
      </c>
      <c r="C128" s="2" t="s">
        <v>660</v>
      </c>
      <c r="D128" s="2">
        <v>2.9206712933955714E-3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57"/>
        <v>150</v>
      </c>
      <c r="J128" s="6">
        <v>7.5</v>
      </c>
      <c r="K128" s="4">
        <v>34.765625</v>
      </c>
      <c r="L128" s="12" t="s">
        <v>35</v>
      </c>
      <c r="M128" s="7">
        <f t="shared" si="58"/>
        <v>0.05</v>
      </c>
      <c r="N128" s="7">
        <f t="shared" si="59"/>
        <v>0.05</v>
      </c>
      <c r="O128" s="7">
        <f t="shared" si="60"/>
        <v>12.219553124999999</v>
      </c>
      <c r="P128" s="7">
        <f t="shared" si="61"/>
        <v>0</v>
      </c>
      <c r="Q128" s="7">
        <f t="shared" si="62"/>
        <v>0.05</v>
      </c>
      <c r="R128" s="7">
        <f t="shared" si="63"/>
        <v>4.6948562500000008</v>
      </c>
      <c r="S128" s="7">
        <f t="shared" si="64"/>
        <v>1.8639579750513204E-2</v>
      </c>
      <c r="T128" s="7">
        <f t="shared" si="65"/>
        <v>3.1360420249486799E-2</v>
      </c>
      <c r="U128" s="8">
        <f t="shared" si="66"/>
        <v>0.62720840498973596</v>
      </c>
      <c r="V128" s="8">
        <f t="shared" si="67"/>
        <v>0.62720840498973596</v>
      </c>
      <c r="W128" s="9">
        <f t="shared" si="68"/>
        <v>1.6824639111631985</v>
      </c>
      <c r="X128" s="10">
        <f t="shared" si="69"/>
        <v>0</v>
      </c>
      <c r="Y128" s="10">
        <f t="shared" si="70"/>
        <v>-1.6824639111631985</v>
      </c>
      <c r="Z128" s="10">
        <f t="shared" si="71"/>
        <v>-2.6191843213272827</v>
      </c>
      <c r="AA128" s="9" t="str">
        <f t="shared" si="72"/>
        <v/>
      </c>
      <c r="AB128" s="9">
        <f t="shared" si="73"/>
        <v>0.60175316313730209</v>
      </c>
      <c r="AC128" s="9">
        <f t="shared" si="74"/>
        <v>-0.22058161816225477</v>
      </c>
      <c r="AD128" s="7">
        <f t="shared" si="75"/>
        <v>2.8764044943820226E-2</v>
      </c>
      <c r="AE128" s="5">
        <v>35.546875</v>
      </c>
      <c r="AF128" s="5">
        <v>199.90234375</v>
      </c>
      <c r="AG128" s="9">
        <v>4.1856724404907633E-3</v>
      </c>
    </row>
    <row r="129" spans="2:33" ht="12.75" customHeight="1" x14ac:dyDescent="0.2">
      <c r="B129" s="1" t="s">
        <v>288</v>
      </c>
      <c r="C129" s="2" t="s">
        <v>661</v>
      </c>
      <c r="D129" s="2">
        <v>2.9443171297316439E-3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57"/>
        <v>150</v>
      </c>
      <c r="J129" s="6">
        <v>7.529296875</v>
      </c>
      <c r="K129" s="4">
        <v>34.765625</v>
      </c>
      <c r="L129" s="12" t="s">
        <v>35</v>
      </c>
      <c r="M129" s="7">
        <f t="shared" si="58"/>
        <v>0.05</v>
      </c>
      <c r="N129" s="7">
        <f t="shared" si="59"/>
        <v>0.05</v>
      </c>
      <c r="O129" s="7">
        <f t="shared" si="60"/>
        <v>12.219553124999999</v>
      </c>
      <c r="P129" s="7">
        <f t="shared" si="61"/>
        <v>0</v>
      </c>
      <c r="Q129" s="7">
        <f t="shared" si="62"/>
        <v>0.05</v>
      </c>
      <c r="R129" s="7">
        <f t="shared" si="63"/>
        <v>4.6948562500000008</v>
      </c>
      <c r="S129" s="7">
        <f t="shared" si="64"/>
        <v>1.8834251213607857E-2</v>
      </c>
      <c r="T129" s="7">
        <f t="shared" si="65"/>
        <v>3.1165748786392146E-2</v>
      </c>
      <c r="U129" s="8">
        <f t="shared" si="66"/>
        <v>0.62331497572784289</v>
      </c>
      <c r="V129" s="8">
        <f t="shared" si="67"/>
        <v>0.62331497572784289</v>
      </c>
      <c r="W129" s="9">
        <f t="shared" si="68"/>
        <v>1.654737872662265</v>
      </c>
      <c r="X129" s="10">
        <f t="shared" si="69"/>
        <v>0</v>
      </c>
      <c r="Y129" s="10">
        <f t="shared" si="70"/>
        <v>-1.654737872662265</v>
      </c>
      <c r="Z129" s="10">
        <f t="shared" si="71"/>
        <v>-2.6191843213272827</v>
      </c>
      <c r="AA129" s="9" t="str">
        <f t="shared" si="72"/>
        <v/>
      </c>
      <c r="AB129" s="9">
        <f t="shared" si="73"/>
        <v>0.5857193733180136</v>
      </c>
      <c r="AC129" s="9">
        <f t="shared" si="74"/>
        <v>-0.2323104109627156</v>
      </c>
      <c r="AD129" s="7">
        <f t="shared" si="75"/>
        <v>2.8764044943820226E-2</v>
      </c>
      <c r="AE129" s="5">
        <v>35.546875</v>
      </c>
      <c r="AF129" s="5">
        <v>199.90234375</v>
      </c>
      <c r="AG129" s="9">
        <v>4.1856724404907633E-3</v>
      </c>
    </row>
    <row r="130" spans="2:33" ht="12.75" customHeight="1" x14ac:dyDescent="0.2">
      <c r="B130" s="1" t="s">
        <v>290</v>
      </c>
      <c r="C130" s="2" t="s">
        <v>662</v>
      </c>
      <c r="D130" s="2">
        <v>2.9681481464649551E-3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76">IF(ISNUMBER(G130),IF(G130+H130=0,0,0.4*60*1000/(G130+H130)),"")</f>
        <v>150</v>
      </c>
      <c r="J130" s="6">
        <v>7.607421875</v>
      </c>
      <c r="K130" s="4">
        <v>34.765625</v>
      </c>
      <c r="L130" s="12" t="s">
        <v>35</v>
      </c>
      <c r="M130" s="7">
        <f t="shared" ref="M130:M161" si="77">IF(ISNUMBER(G130),IF(G130+H130=0,0,(G130/(G130+H130))*E130),"")</f>
        <v>0.05</v>
      </c>
      <c r="N130" s="7">
        <f t="shared" ref="N130:N161" si="78">IF(ISNUMBER(H130),IF(G130+H130=0,0,(H130/(G130+H130))*E130),"")</f>
        <v>0.05</v>
      </c>
      <c r="O130" s="7">
        <f t="shared" ref="O130:O161" si="79">IF(ISNUMBER(M130),0.195*(1+0.0184*(K130-21))*M130*1000,"")</f>
        <v>12.219553124999999</v>
      </c>
      <c r="P130" s="7">
        <f t="shared" ref="P130:P161" si="80">IF(ISNUMBER(M130),IF(M130&gt;N130,M130-N130,0),"")</f>
        <v>0</v>
      </c>
      <c r="Q130" s="7">
        <f t="shared" ref="Q130:Q161" si="81">IF(ISNUMBER(M130),IF(M130&gt;N130,N130,M130),"")</f>
        <v>0.05</v>
      </c>
      <c r="R130" s="7">
        <f t="shared" ref="R130:R161" si="82">IF(ISNUMBER(M130),((0.195*(1+(0.0184*(K130-21)))*P130)+(0.07*(1+(0.0248*(K130-21)))*Q130))*1000,"")</f>
        <v>4.6948562500000008</v>
      </c>
      <c r="S130" s="7">
        <f t="shared" ref="S130:S161" si="83">IF(ISNUMBER(M130),IF(O130-R130=0,0,((P130-M130)*(O130-J130)/(O130-R130))+M130),"")</f>
        <v>1.9353375115193593E-2</v>
      </c>
      <c r="T130" s="7">
        <f t="shared" ref="T130:T161" si="84">IF(ISNUMBER(R130),IF(O130-R130=0,0,Q130*(O130-J130)/(O130-R130)),"")</f>
        <v>3.0646624884806409E-2</v>
      </c>
      <c r="U130" s="8">
        <f t="shared" ref="U130:U161" si="85">IF(ISNUMBER(M130),IF(M130=0,0,((M130-S130)/M130)),"")</f>
        <v>0.61293249769612812</v>
      </c>
      <c r="V130" s="8">
        <f t="shared" ref="V130:V161" si="86">IF(ISNUMBER(Q130),IF(Q130=0,0,T130/Q130),"")</f>
        <v>0.61293249769612812</v>
      </c>
      <c r="W130" s="9">
        <f t="shared" ref="W130:W161" si="87">IF(ISNUMBER(U130),IF(U130=1,0,(U130/(1-U130))),"")</f>
        <v>1.58352869731476</v>
      </c>
      <c r="X130" s="10">
        <f t="shared" ref="X130:X161" si="88">IF(ROW(A130)=11,AVERAGE($X$2:$X$10),IF(ISNUMBER(I131),IF(I131-I130=0,0,(W131-W130)/(I131-I130)),""))</f>
        <v>0</v>
      </c>
      <c r="Y130" s="10">
        <f t="shared" ref="Y130:Y161" si="89">IF(ROW(A130)=11,IF(ISNUMBER(I$2),AVERAGE($Y$2:$Y$10),""),IF(ISNUMBER(I130),$X$11*I130-W130,""))</f>
        <v>-1.58352869731476</v>
      </c>
      <c r="Z130" s="10">
        <f t="shared" ref="Z130:Z161" si="90">IF(ISNUMBER(I130),$X$11*I130-$Y$11,"")</f>
        <v>-2.6191843213272827</v>
      </c>
      <c r="AA130" s="9" t="str">
        <f t="shared" ref="AA130:AA161" si="91">IF(AND(ISNUMBER(Z132),ROW(A130)=2),IF(M130=0,0,X$11/M130),"")</f>
        <v/>
      </c>
      <c r="AB130" s="9">
        <f t="shared" ref="AB130:AB161" si="92">IF(ISNUMBER(G130),IF(S130=0,0,((G130+H130)*(M130-S130))/(60000*0.4*(S130^2))),"")</f>
        <v>0.54547891100455237</v>
      </c>
      <c r="AC130" s="9">
        <f t="shared" ref="AC130:AC161" si="93">IF(ISNUMBER(AB130),IF(AB130&lt;=0,0,LOG(AB130)),"")</f>
        <v>-0.26322203519735576</v>
      </c>
      <c r="AD130" s="7">
        <f t="shared" ref="AD130:AD161" si="94">IF(ISNUMBER(K130),IF(K130=0,0,1/K130),"")</f>
        <v>2.8764044943820226E-2</v>
      </c>
      <c r="AE130" s="5">
        <v>35.546875</v>
      </c>
      <c r="AF130" s="5">
        <v>199.90234375</v>
      </c>
      <c r="AG130" s="9">
        <v>6.1826535666789084E-3</v>
      </c>
    </row>
    <row r="131" spans="2:33" ht="12.75" customHeight="1" x14ac:dyDescent="0.2">
      <c r="B131" s="1" t="s">
        <v>292</v>
      </c>
      <c r="C131" s="2" t="s">
        <v>663</v>
      </c>
      <c r="D131" s="2">
        <v>2.9919907392468303E-3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76"/>
        <v>150</v>
      </c>
      <c r="J131" s="6">
        <v>7.587890625</v>
      </c>
      <c r="K131" s="4">
        <v>34.86328125</v>
      </c>
      <c r="L131" s="12" t="s">
        <v>35</v>
      </c>
      <c r="M131" s="7">
        <f t="shared" si="77"/>
        <v>0.05</v>
      </c>
      <c r="N131" s="7">
        <f t="shared" si="78"/>
        <v>0.05</v>
      </c>
      <c r="O131" s="7">
        <f t="shared" si="79"/>
        <v>12.23707265625</v>
      </c>
      <c r="P131" s="7">
        <f t="shared" si="80"/>
        <v>0</v>
      </c>
      <c r="Q131" s="7">
        <f t="shared" si="81"/>
        <v>0.05</v>
      </c>
      <c r="R131" s="7">
        <f t="shared" si="82"/>
        <v>4.7033328125000002</v>
      </c>
      <c r="S131" s="7">
        <f t="shared" si="83"/>
        <v>1.9144262161461766E-2</v>
      </c>
      <c r="T131" s="7">
        <f t="shared" si="84"/>
        <v>3.0855737838538237E-2</v>
      </c>
      <c r="U131" s="8">
        <f t="shared" si="85"/>
        <v>0.61711475677076466</v>
      </c>
      <c r="V131" s="8">
        <f t="shared" si="86"/>
        <v>0.61711475677076466</v>
      </c>
      <c r="W131" s="9">
        <f t="shared" si="87"/>
        <v>1.6117486053159142</v>
      </c>
      <c r="X131" s="10">
        <f t="shared" si="88"/>
        <v>0</v>
      </c>
      <c r="Y131" s="10">
        <f t="shared" si="89"/>
        <v>-1.6117486053159142</v>
      </c>
      <c r="Z131" s="10">
        <f t="shared" si="90"/>
        <v>-2.6191843213272827</v>
      </c>
      <c r="AA131" s="9" t="str">
        <f t="shared" si="91"/>
        <v/>
      </c>
      <c r="AB131" s="9">
        <f t="shared" si="92"/>
        <v>0.56126428960716135</v>
      </c>
      <c r="AC131" s="9">
        <f t="shared" si="93"/>
        <v>-0.25083258885091353</v>
      </c>
      <c r="AD131" s="7">
        <f t="shared" si="94"/>
        <v>2.8683473389355743E-2</v>
      </c>
      <c r="AE131" s="5">
        <v>35.44921875</v>
      </c>
      <c r="AF131" s="5">
        <v>199.90234375</v>
      </c>
      <c r="AG131" s="9">
        <v>6.1826535666789084E-3</v>
      </c>
    </row>
    <row r="132" spans="2:33" ht="12.75" customHeight="1" x14ac:dyDescent="0.2">
      <c r="B132" s="1" t="s">
        <v>294</v>
      </c>
      <c r="C132" s="2" t="s">
        <v>664</v>
      </c>
      <c r="D132" s="2">
        <v>3.009861109603662E-3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76"/>
        <v>150</v>
      </c>
      <c r="J132" s="6">
        <v>7.59765625</v>
      </c>
      <c r="K132" s="4">
        <v>34.47265625</v>
      </c>
      <c r="L132" s="12" t="s">
        <v>35</v>
      </c>
      <c r="M132" s="7">
        <f t="shared" si="77"/>
        <v>0.05</v>
      </c>
      <c r="N132" s="7">
        <f t="shared" si="78"/>
        <v>0.05</v>
      </c>
      <c r="O132" s="7">
        <f t="shared" si="79"/>
        <v>12.166994531250001</v>
      </c>
      <c r="P132" s="7">
        <f t="shared" si="80"/>
        <v>0</v>
      </c>
      <c r="Q132" s="7">
        <f t="shared" si="81"/>
        <v>0.05</v>
      </c>
      <c r="R132" s="7">
        <f t="shared" si="82"/>
        <v>4.6694265625000018</v>
      </c>
      <c r="S132" s="7">
        <f t="shared" si="83"/>
        <v>1.9527863566591946E-2</v>
      </c>
      <c r="T132" s="7">
        <f t="shared" si="84"/>
        <v>3.0472136433408056E-2</v>
      </c>
      <c r="U132" s="8">
        <f t="shared" si="85"/>
        <v>0.60944272866816107</v>
      </c>
      <c r="V132" s="8">
        <f t="shared" si="86"/>
        <v>0.60944272866816107</v>
      </c>
      <c r="W132" s="9">
        <f t="shared" si="87"/>
        <v>1.5604439435729902</v>
      </c>
      <c r="X132" s="10">
        <f t="shared" si="88"/>
        <v>0</v>
      </c>
      <c r="Y132" s="10">
        <f t="shared" si="89"/>
        <v>-1.5604439435729902</v>
      </c>
      <c r="Z132" s="10">
        <f t="shared" si="90"/>
        <v>-2.6191843213272827</v>
      </c>
      <c r="AA132" s="9" t="str">
        <f t="shared" si="91"/>
        <v/>
      </c>
      <c r="AB132" s="9">
        <f t="shared" si="92"/>
        <v>0.53272389928088215</v>
      </c>
      <c r="AC132" s="9">
        <f t="shared" si="93"/>
        <v>-0.27349781927865019</v>
      </c>
      <c r="AD132" s="7">
        <f t="shared" si="94"/>
        <v>2.9008498583569405E-2</v>
      </c>
      <c r="AE132" s="5">
        <v>35.546875</v>
      </c>
      <c r="AF132" s="5">
        <v>199.90234375</v>
      </c>
      <c r="AG132" s="9">
        <v>6.1826535666789084E-3</v>
      </c>
    </row>
    <row r="133" spans="2:33" ht="12.75" customHeight="1" x14ac:dyDescent="0.2">
      <c r="B133" s="1" t="s">
        <v>296</v>
      </c>
      <c r="C133" s="2" t="s">
        <v>665</v>
      </c>
      <c r="D133" s="2">
        <v>3.0336921263369732E-3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76"/>
        <v>150</v>
      </c>
      <c r="J133" s="6">
        <v>7.6171875</v>
      </c>
      <c r="K133" s="4">
        <v>34.86328125</v>
      </c>
      <c r="L133" s="12" t="s">
        <v>35</v>
      </c>
      <c r="M133" s="7">
        <f t="shared" si="77"/>
        <v>0.05</v>
      </c>
      <c r="N133" s="7">
        <f t="shared" si="78"/>
        <v>0.05</v>
      </c>
      <c r="O133" s="7">
        <f t="shared" si="79"/>
        <v>12.23707265625</v>
      </c>
      <c r="P133" s="7">
        <f t="shared" si="80"/>
        <v>0</v>
      </c>
      <c r="Q133" s="7">
        <f t="shared" si="81"/>
        <v>0.05</v>
      </c>
      <c r="R133" s="7">
        <f t="shared" si="82"/>
        <v>4.7033328125000002</v>
      </c>
      <c r="S133" s="7">
        <f t="shared" si="83"/>
        <v>1.9338699954693402E-2</v>
      </c>
      <c r="T133" s="7">
        <f t="shared" si="84"/>
        <v>3.0661300045306601E-2</v>
      </c>
      <c r="U133" s="8">
        <f t="shared" si="85"/>
        <v>0.613226000906132</v>
      </c>
      <c r="V133" s="8">
        <f t="shared" si="86"/>
        <v>0.613226000906132</v>
      </c>
      <c r="W133" s="9">
        <f t="shared" si="87"/>
        <v>1.5854892064688797</v>
      </c>
      <c r="X133" s="10">
        <f t="shared" si="88"/>
        <v>0</v>
      </c>
      <c r="Y133" s="10">
        <f t="shared" si="89"/>
        <v>-1.5854892064688797</v>
      </c>
      <c r="Z133" s="10">
        <f t="shared" si="90"/>
        <v>-2.6191843213272827</v>
      </c>
      <c r="AA133" s="9" t="str">
        <f t="shared" si="91"/>
        <v/>
      </c>
      <c r="AB133" s="9">
        <f t="shared" si="92"/>
        <v>0.54656869737309299</v>
      </c>
      <c r="AC133" s="9">
        <f t="shared" si="93"/>
        <v>-0.26235524448275704</v>
      </c>
      <c r="AD133" s="7">
        <f t="shared" si="94"/>
        <v>2.8683473389355743E-2</v>
      </c>
      <c r="AE133" s="5">
        <v>35.546875</v>
      </c>
      <c r="AF133" s="5">
        <v>199.90234375</v>
      </c>
      <c r="AG133" s="9">
        <v>4.1856724404907633E-3</v>
      </c>
    </row>
    <row r="134" spans="2:33" ht="12.75" customHeight="1" x14ac:dyDescent="0.2">
      <c r="B134" s="1" t="s">
        <v>298</v>
      </c>
      <c r="C134" s="2" t="s">
        <v>666</v>
      </c>
      <c r="D134" s="2">
        <v>3.0575231430702843E-3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76"/>
        <v>150</v>
      </c>
      <c r="J134" s="6">
        <v>7.6171875</v>
      </c>
      <c r="K134" s="4">
        <v>34.86328125</v>
      </c>
      <c r="L134" s="12" t="s">
        <v>35</v>
      </c>
      <c r="M134" s="7">
        <f t="shared" si="77"/>
        <v>0.05</v>
      </c>
      <c r="N134" s="7">
        <f t="shared" si="78"/>
        <v>0.05</v>
      </c>
      <c r="O134" s="7">
        <f t="shared" si="79"/>
        <v>12.23707265625</v>
      </c>
      <c r="P134" s="7">
        <f t="shared" si="80"/>
        <v>0</v>
      </c>
      <c r="Q134" s="7">
        <f t="shared" si="81"/>
        <v>0.05</v>
      </c>
      <c r="R134" s="7">
        <f t="shared" si="82"/>
        <v>4.7033328125000002</v>
      </c>
      <c r="S134" s="7">
        <f t="shared" si="83"/>
        <v>1.9338699954693402E-2</v>
      </c>
      <c r="T134" s="7">
        <f t="shared" si="84"/>
        <v>3.0661300045306601E-2</v>
      </c>
      <c r="U134" s="8">
        <f t="shared" si="85"/>
        <v>0.613226000906132</v>
      </c>
      <c r="V134" s="8">
        <f t="shared" si="86"/>
        <v>0.613226000906132</v>
      </c>
      <c r="W134" s="9">
        <f t="shared" si="87"/>
        <v>1.5854892064688797</v>
      </c>
      <c r="X134" s="10">
        <f t="shared" si="88"/>
        <v>0</v>
      </c>
      <c r="Y134" s="10">
        <f t="shared" si="89"/>
        <v>-1.5854892064688797</v>
      </c>
      <c r="Z134" s="10">
        <f t="shared" si="90"/>
        <v>-2.6191843213272827</v>
      </c>
      <c r="AA134" s="9" t="str">
        <f t="shared" si="91"/>
        <v/>
      </c>
      <c r="AB134" s="9">
        <f t="shared" si="92"/>
        <v>0.54656869737309299</v>
      </c>
      <c r="AC134" s="9">
        <f t="shared" si="93"/>
        <v>-0.26235524448275704</v>
      </c>
      <c r="AD134" s="7">
        <f t="shared" si="94"/>
        <v>2.8683473389355743E-2</v>
      </c>
      <c r="AE134" s="5">
        <v>35.546875</v>
      </c>
      <c r="AF134" s="5">
        <v>199.90234375</v>
      </c>
      <c r="AG134" s="9">
        <v>6.1826535666789084E-3</v>
      </c>
    </row>
    <row r="135" spans="2:33" ht="12.75" customHeight="1" x14ac:dyDescent="0.2">
      <c r="B135" s="1" t="s">
        <v>300</v>
      </c>
      <c r="C135" s="2" t="s">
        <v>667</v>
      </c>
      <c r="D135" s="2">
        <v>3.0813657358521596E-3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76"/>
        <v>150</v>
      </c>
      <c r="J135" s="6">
        <v>7.626953125</v>
      </c>
      <c r="K135" s="4">
        <v>34.765625</v>
      </c>
      <c r="L135" s="12" t="s">
        <v>35</v>
      </c>
      <c r="M135" s="7">
        <f t="shared" si="77"/>
        <v>0.05</v>
      </c>
      <c r="N135" s="7">
        <f t="shared" si="78"/>
        <v>0.05</v>
      </c>
      <c r="O135" s="7">
        <f t="shared" si="79"/>
        <v>12.219553124999999</v>
      </c>
      <c r="P135" s="7">
        <f t="shared" si="80"/>
        <v>0</v>
      </c>
      <c r="Q135" s="7">
        <f t="shared" si="81"/>
        <v>0.05</v>
      </c>
      <c r="R135" s="7">
        <f t="shared" si="82"/>
        <v>4.6948562500000008</v>
      </c>
      <c r="S135" s="7">
        <f t="shared" si="83"/>
        <v>1.9483156090590027E-2</v>
      </c>
      <c r="T135" s="7">
        <f t="shared" si="84"/>
        <v>3.0516843909409976E-2</v>
      </c>
      <c r="U135" s="8">
        <f t="shared" si="85"/>
        <v>0.61033687818819948</v>
      </c>
      <c r="V135" s="8">
        <f t="shared" si="86"/>
        <v>0.61033687818819948</v>
      </c>
      <c r="W135" s="9">
        <f t="shared" si="87"/>
        <v>1.5663193256532497</v>
      </c>
      <c r="X135" s="10">
        <f t="shared" si="88"/>
        <v>0</v>
      </c>
      <c r="Y135" s="10">
        <f t="shared" si="89"/>
        <v>-1.5663193256532497</v>
      </c>
      <c r="Z135" s="10">
        <f t="shared" si="90"/>
        <v>-2.6191843213272827</v>
      </c>
      <c r="AA135" s="9" t="str">
        <f t="shared" si="91"/>
        <v/>
      </c>
      <c r="AB135" s="9">
        <f t="shared" si="92"/>
        <v>0.5359567407424134</v>
      </c>
      <c r="AC135" s="9">
        <f t="shared" si="93"/>
        <v>-0.27087026257409341</v>
      </c>
      <c r="AD135" s="7">
        <f t="shared" si="94"/>
        <v>2.8764044943820226E-2</v>
      </c>
      <c r="AE135" s="5">
        <v>35.44921875</v>
      </c>
      <c r="AF135" s="5">
        <v>199.90234375</v>
      </c>
      <c r="AG135" s="9">
        <v>6.1826535666789084E-3</v>
      </c>
    </row>
    <row r="136" spans="2:33" ht="12.75" customHeight="1" x14ac:dyDescent="0.2">
      <c r="B136" s="1" t="s">
        <v>302</v>
      </c>
      <c r="C136" s="2" t="s">
        <v>668</v>
      </c>
      <c r="D136" s="2">
        <v>3.1050115721882321E-3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76"/>
        <v>150</v>
      </c>
      <c r="J136" s="6">
        <v>7.63671875</v>
      </c>
      <c r="K136" s="4">
        <v>34.765625</v>
      </c>
      <c r="L136" s="12" t="s">
        <v>35</v>
      </c>
      <c r="M136" s="7">
        <f t="shared" si="77"/>
        <v>0.05</v>
      </c>
      <c r="N136" s="7">
        <f t="shared" si="78"/>
        <v>0.05</v>
      </c>
      <c r="O136" s="7">
        <f t="shared" si="79"/>
        <v>12.219553124999999</v>
      </c>
      <c r="P136" s="7">
        <f t="shared" si="80"/>
        <v>0</v>
      </c>
      <c r="Q136" s="7">
        <f t="shared" si="81"/>
        <v>0.05</v>
      </c>
      <c r="R136" s="7">
        <f t="shared" si="82"/>
        <v>4.6948562500000008</v>
      </c>
      <c r="S136" s="7">
        <f t="shared" si="83"/>
        <v>1.9548046578288243E-2</v>
      </c>
      <c r="T136" s="7">
        <f t="shared" si="84"/>
        <v>3.045195342171176E-2</v>
      </c>
      <c r="U136" s="8">
        <f t="shared" si="85"/>
        <v>0.60903906843423516</v>
      </c>
      <c r="V136" s="8">
        <f t="shared" si="86"/>
        <v>0.60903906843423516</v>
      </c>
      <c r="W136" s="9">
        <f t="shared" si="87"/>
        <v>1.5578003305728942</v>
      </c>
      <c r="X136" s="10">
        <f t="shared" si="88"/>
        <v>0</v>
      </c>
      <c r="Y136" s="10">
        <f t="shared" si="89"/>
        <v>-1.5578003305728942</v>
      </c>
      <c r="Z136" s="10">
        <f t="shared" si="90"/>
        <v>-2.6191843213272827</v>
      </c>
      <c r="AA136" s="9" t="str">
        <f t="shared" si="91"/>
        <v/>
      </c>
      <c r="AB136" s="9">
        <f t="shared" si="92"/>
        <v>0.5312722934007883</v>
      </c>
      <c r="AC136" s="9">
        <f t="shared" si="93"/>
        <v>-0.27468283256929321</v>
      </c>
      <c r="AD136" s="7">
        <f t="shared" si="94"/>
        <v>2.8764044943820226E-2</v>
      </c>
      <c r="AE136" s="5">
        <v>35.546875</v>
      </c>
      <c r="AF136" s="5">
        <v>199.90234375</v>
      </c>
      <c r="AG136" s="9">
        <v>6.1826535666789084E-3</v>
      </c>
    </row>
    <row r="137" spans="2:33" ht="12.75" customHeight="1" x14ac:dyDescent="0.2">
      <c r="B137" s="1" t="s">
        <v>304</v>
      </c>
      <c r="C137" s="2" t="s">
        <v>669</v>
      </c>
      <c r="D137" s="2">
        <v>3.1288425889215432E-3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76"/>
        <v>150</v>
      </c>
      <c r="J137" s="6">
        <v>7.63671875</v>
      </c>
      <c r="K137" s="4">
        <v>34.66796875</v>
      </c>
      <c r="L137" s="12" t="s">
        <v>35</v>
      </c>
      <c r="M137" s="7">
        <f t="shared" si="77"/>
        <v>0.05</v>
      </c>
      <c r="N137" s="7">
        <f t="shared" si="78"/>
        <v>0.05</v>
      </c>
      <c r="O137" s="7">
        <f t="shared" si="79"/>
        <v>12.202033593750002</v>
      </c>
      <c r="P137" s="7">
        <f t="shared" si="80"/>
        <v>0</v>
      </c>
      <c r="Q137" s="7">
        <f t="shared" si="81"/>
        <v>0.05</v>
      </c>
      <c r="R137" s="7">
        <f t="shared" si="82"/>
        <v>4.6863796875000006</v>
      </c>
      <c r="S137" s="7">
        <f t="shared" si="83"/>
        <v>1.9627959850882063E-2</v>
      </c>
      <c r="T137" s="7">
        <f t="shared" si="84"/>
        <v>3.037204014911794E-2</v>
      </c>
      <c r="U137" s="8">
        <f t="shared" si="85"/>
        <v>0.60744080298235881</v>
      </c>
      <c r="V137" s="8">
        <f t="shared" si="86"/>
        <v>0.60744080298235881</v>
      </c>
      <c r="W137" s="9">
        <f t="shared" si="87"/>
        <v>1.5473865027165854</v>
      </c>
      <c r="X137" s="10">
        <f t="shared" si="88"/>
        <v>0</v>
      </c>
      <c r="Y137" s="10">
        <f t="shared" si="89"/>
        <v>-1.5473865027165854</v>
      </c>
      <c r="Z137" s="10">
        <f t="shared" si="90"/>
        <v>-2.6191843213272827</v>
      </c>
      <c r="AA137" s="9" t="str">
        <f t="shared" si="91"/>
        <v/>
      </c>
      <c r="AB137" s="9">
        <f t="shared" si="92"/>
        <v>0.52557219886747319</v>
      </c>
      <c r="AC137" s="9">
        <f t="shared" si="93"/>
        <v>-0.27936761566626783</v>
      </c>
      <c r="AD137" s="7">
        <f t="shared" si="94"/>
        <v>2.8845070422535212E-2</v>
      </c>
      <c r="AE137" s="5">
        <v>35.546875</v>
      </c>
      <c r="AF137" s="5">
        <v>199.90234375</v>
      </c>
      <c r="AG137" s="9">
        <v>6.1826535666789084E-3</v>
      </c>
    </row>
    <row r="138" spans="2:33" ht="12.75" customHeight="1" x14ac:dyDescent="0.2">
      <c r="B138" s="1" t="s">
        <v>306</v>
      </c>
      <c r="C138" s="2" t="s">
        <v>670</v>
      </c>
      <c r="D138" s="2">
        <v>3.1526851817034185E-3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76"/>
        <v>150</v>
      </c>
      <c r="J138" s="6">
        <v>7.646484375</v>
      </c>
      <c r="K138" s="4">
        <v>34.66796875</v>
      </c>
      <c r="L138" s="12" t="s">
        <v>35</v>
      </c>
      <c r="M138" s="7">
        <f t="shared" si="77"/>
        <v>0.05</v>
      </c>
      <c r="N138" s="7">
        <f t="shared" si="78"/>
        <v>0.05</v>
      </c>
      <c r="O138" s="7">
        <f t="shared" si="79"/>
        <v>12.202033593750002</v>
      </c>
      <c r="P138" s="7">
        <f t="shared" si="80"/>
        <v>0</v>
      </c>
      <c r="Q138" s="7">
        <f t="shared" si="81"/>
        <v>0.05</v>
      </c>
      <c r="R138" s="7">
        <f t="shared" si="82"/>
        <v>4.6863796875000006</v>
      </c>
      <c r="S138" s="7">
        <f t="shared" si="83"/>
        <v>1.9692928415971783E-2</v>
      </c>
      <c r="T138" s="7">
        <f t="shared" si="84"/>
        <v>3.030707158402822E-2</v>
      </c>
      <c r="U138" s="8">
        <f t="shared" si="85"/>
        <v>0.60614143168056434</v>
      </c>
      <c r="V138" s="8">
        <f t="shared" si="86"/>
        <v>0.60614143168056434</v>
      </c>
      <c r="W138" s="9">
        <f t="shared" si="87"/>
        <v>1.5389824684198783</v>
      </c>
      <c r="X138" s="10">
        <f t="shared" si="88"/>
        <v>0</v>
      </c>
      <c r="Y138" s="10">
        <f t="shared" si="89"/>
        <v>-1.5389824684198783</v>
      </c>
      <c r="Z138" s="10">
        <f t="shared" si="90"/>
        <v>-2.6191843213272827</v>
      </c>
      <c r="AA138" s="9" t="str">
        <f t="shared" si="91"/>
        <v/>
      </c>
      <c r="AB138" s="9">
        <f t="shared" si="92"/>
        <v>0.52099326753648267</v>
      </c>
      <c r="AC138" s="9">
        <f t="shared" si="93"/>
        <v>-0.2831678887746536</v>
      </c>
      <c r="AD138" s="7">
        <f t="shared" si="94"/>
        <v>2.8845070422535212E-2</v>
      </c>
      <c r="AE138" s="5">
        <v>35.44921875</v>
      </c>
      <c r="AF138" s="5">
        <v>199.90234375</v>
      </c>
      <c r="AG138" s="9">
        <v>6.1826535666789084E-3</v>
      </c>
    </row>
    <row r="139" spans="2:33" ht="12.75" customHeight="1" x14ac:dyDescent="0.2">
      <c r="B139" s="1" t="s">
        <v>308</v>
      </c>
      <c r="C139" s="2" t="s">
        <v>671</v>
      </c>
      <c r="D139" s="2">
        <v>3.1765161984367296E-3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76"/>
        <v>150</v>
      </c>
      <c r="J139" s="6">
        <v>7.646484375</v>
      </c>
      <c r="K139" s="4">
        <v>34.66796875</v>
      </c>
      <c r="L139" s="12" t="s">
        <v>35</v>
      </c>
      <c r="M139" s="7">
        <f t="shared" si="77"/>
        <v>0.05</v>
      </c>
      <c r="N139" s="7">
        <f t="shared" si="78"/>
        <v>0.05</v>
      </c>
      <c r="O139" s="7">
        <f t="shared" si="79"/>
        <v>12.202033593750002</v>
      </c>
      <c r="P139" s="7">
        <f t="shared" si="80"/>
        <v>0</v>
      </c>
      <c r="Q139" s="7">
        <f t="shared" si="81"/>
        <v>0.05</v>
      </c>
      <c r="R139" s="7">
        <f t="shared" si="82"/>
        <v>4.6863796875000006</v>
      </c>
      <c r="S139" s="7">
        <f t="shared" si="83"/>
        <v>1.9692928415971783E-2</v>
      </c>
      <c r="T139" s="7">
        <f t="shared" si="84"/>
        <v>3.030707158402822E-2</v>
      </c>
      <c r="U139" s="8">
        <f t="shared" si="85"/>
        <v>0.60614143168056434</v>
      </c>
      <c r="V139" s="8">
        <f t="shared" si="86"/>
        <v>0.60614143168056434</v>
      </c>
      <c r="W139" s="9">
        <f t="shared" si="87"/>
        <v>1.5389824684198783</v>
      </c>
      <c r="X139" s="10">
        <f t="shared" si="88"/>
        <v>0</v>
      </c>
      <c r="Y139" s="10">
        <f t="shared" si="89"/>
        <v>-1.5389824684198783</v>
      </c>
      <c r="Z139" s="10">
        <f t="shared" si="90"/>
        <v>-2.6191843213272827</v>
      </c>
      <c r="AA139" s="9" t="str">
        <f t="shared" si="91"/>
        <v/>
      </c>
      <c r="AB139" s="9">
        <f t="shared" si="92"/>
        <v>0.52099326753648267</v>
      </c>
      <c r="AC139" s="9">
        <f t="shared" si="93"/>
        <v>-0.2831678887746536</v>
      </c>
      <c r="AD139" s="7">
        <f t="shared" si="94"/>
        <v>2.8845070422535212E-2</v>
      </c>
      <c r="AE139" s="5">
        <v>35.44921875</v>
      </c>
      <c r="AF139" s="5">
        <v>199.90234375</v>
      </c>
      <c r="AG139" s="9">
        <v>6.1826535666789084E-3</v>
      </c>
    </row>
    <row r="140" spans="2:33" ht="12.75" customHeight="1" x14ac:dyDescent="0.2">
      <c r="B140" s="1" t="s">
        <v>310</v>
      </c>
      <c r="C140" s="2" t="s">
        <v>672</v>
      </c>
      <c r="D140" s="2">
        <v>3.2003472224459983E-3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76"/>
        <v>150</v>
      </c>
      <c r="J140" s="6">
        <v>7.65625</v>
      </c>
      <c r="K140" s="4">
        <v>34.66796875</v>
      </c>
      <c r="L140" s="12" t="s">
        <v>35</v>
      </c>
      <c r="M140" s="7">
        <f t="shared" si="77"/>
        <v>0.05</v>
      </c>
      <c r="N140" s="7">
        <f t="shared" si="78"/>
        <v>0.05</v>
      </c>
      <c r="O140" s="7">
        <f t="shared" si="79"/>
        <v>12.202033593750002</v>
      </c>
      <c r="P140" s="7">
        <f t="shared" si="80"/>
        <v>0</v>
      </c>
      <c r="Q140" s="7">
        <f t="shared" si="81"/>
        <v>0.05</v>
      </c>
      <c r="R140" s="7">
        <f t="shared" si="82"/>
        <v>4.6863796875000006</v>
      </c>
      <c r="S140" s="7">
        <f t="shared" si="83"/>
        <v>1.97578969810615E-2</v>
      </c>
      <c r="T140" s="7">
        <f t="shared" si="84"/>
        <v>3.0242103018938503E-2</v>
      </c>
      <c r="U140" s="8">
        <f t="shared" si="85"/>
        <v>0.60484206037876997</v>
      </c>
      <c r="V140" s="8">
        <f t="shared" si="86"/>
        <v>0.60484206037876997</v>
      </c>
      <c r="W140" s="9">
        <f t="shared" si="87"/>
        <v>1.5306337029657764</v>
      </c>
      <c r="X140" s="10">
        <f t="shared" si="88"/>
        <v>0</v>
      </c>
      <c r="Y140" s="10">
        <f t="shared" si="89"/>
        <v>-1.5306337029657764</v>
      </c>
      <c r="Z140" s="10">
        <f t="shared" si="90"/>
        <v>-2.6191843213272827</v>
      </c>
      <c r="AA140" s="9" t="str">
        <f t="shared" si="91"/>
        <v/>
      </c>
      <c r="AB140" s="9">
        <f t="shared" si="92"/>
        <v>0.51646309808273361</v>
      </c>
      <c r="AC140" s="9">
        <f t="shared" si="93"/>
        <v>-0.28696070390539857</v>
      </c>
      <c r="AD140" s="7">
        <f t="shared" si="94"/>
        <v>2.8845070422535212E-2</v>
      </c>
      <c r="AE140" s="5">
        <v>35.44921875</v>
      </c>
      <c r="AF140" s="5">
        <v>199.90234375</v>
      </c>
      <c r="AG140" s="9">
        <v>6.1826535666789084E-3</v>
      </c>
    </row>
    <row r="141" spans="2:33" ht="12.75" customHeight="1" x14ac:dyDescent="0.2">
      <c r="B141" s="1" t="s">
        <v>312</v>
      </c>
      <c r="C141" s="2" t="s">
        <v>673</v>
      </c>
      <c r="D141" s="2">
        <v>3.218043981178198E-3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76"/>
        <v>150</v>
      </c>
      <c r="J141" s="6">
        <v>7.63671875</v>
      </c>
      <c r="K141" s="4">
        <v>34.66796875</v>
      </c>
      <c r="L141" s="12" t="s">
        <v>35</v>
      </c>
      <c r="M141" s="7">
        <f t="shared" si="77"/>
        <v>0.05</v>
      </c>
      <c r="N141" s="7">
        <f t="shared" si="78"/>
        <v>0.05</v>
      </c>
      <c r="O141" s="7">
        <f t="shared" si="79"/>
        <v>12.202033593750002</v>
      </c>
      <c r="P141" s="7">
        <f t="shared" si="80"/>
        <v>0</v>
      </c>
      <c r="Q141" s="7">
        <f t="shared" si="81"/>
        <v>0.05</v>
      </c>
      <c r="R141" s="7">
        <f t="shared" si="82"/>
        <v>4.6863796875000006</v>
      </c>
      <c r="S141" s="7">
        <f t="shared" si="83"/>
        <v>1.9627959850882063E-2</v>
      </c>
      <c r="T141" s="7">
        <f t="shared" si="84"/>
        <v>3.037204014911794E-2</v>
      </c>
      <c r="U141" s="8">
        <f t="shared" si="85"/>
        <v>0.60744080298235881</v>
      </c>
      <c r="V141" s="8">
        <f t="shared" si="86"/>
        <v>0.60744080298235881</v>
      </c>
      <c r="W141" s="9">
        <f t="shared" si="87"/>
        <v>1.5473865027165854</v>
      </c>
      <c r="X141" s="10">
        <f t="shared" si="88"/>
        <v>0</v>
      </c>
      <c r="Y141" s="10">
        <f t="shared" si="89"/>
        <v>-1.5473865027165854</v>
      </c>
      <c r="Z141" s="10">
        <f t="shared" si="90"/>
        <v>-2.6191843213272827</v>
      </c>
      <c r="AA141" s="9" t="str">
        <f t="shared" si="91"/>
        <v/>
      </c>
      <c r="AB141" s="9">
        <f t="shared" si="92"/>
        <v>0.52557219886747319</v>
      </c>
      <c r="AC141" s="9">
        <f t="shared" si="93"/>
        <v>-0.27936761566626783</v>
      </c>
      <c r="AD141" s="7">
        <f t="shared" si="94"/>
        <v>2.8845070422535212E-2</v>
      </c>
      <c r="AE141" s="5">
        <v>35.3515625</v>
      </c>
      <c r="AF141" s="5">
        <v>199.90234375</v>
      </c>
      <c r="AG141" s="9">
        <v>6.1826535666789084E-3</v>
      </c>
    </row>
    <row r="142" spans="2:33" ht="12.75" customHeight="1" x14ac:dyDescent="0.2">
      <c r="B142" s="1" t="s">
        <v>314</v>
      </c>
      <c r="C142" s="2" t="s">
        <v>674</v>
      </c>
      <c r="D142" s="2">
        <v>3.2418749979115091E-3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76"/>
        <v>150</v>
      </c>
      <c r="J142" s="6">
        <v>7.666015625</v>
      </c>
      <c r="K142" s="4">
        <v>34.66796875</v>
      </c>
      <c r="L142" s="12" t="s">
        <v>35</v>
      </c>
      <c r="M142" s="7">
        <f t="shared" si="77"/>
        <v>0.05</v>
      </c>
      <c r="N142" s="7">
        <f t="shared" si="78"/>
        <v>0.05</v>
      </c>
      <c r="O142" s="7">
        <f t="shared" si="79"/>
        <v>12.202033593750002</v>
      </c>
      <c r="P142" s="7">
        <f t="shared" si="80"/>
        <v>0</v>
      </c>
      <c r="Q142" s="7">
        <f t="shared" si="81"/>
        <v>0.05</v>
      </c>
      <c r="R142" s="7">
        <f t="shared" si="82"/>
        <v>4.6863796875000006</v>
      </c>
      <c r="S142" s="7">
        <f t="shared" si="83"/>
        <v>1.982286554615122E-2</v>
      </c>
      <c r="T142" s="7">
        <f t="shared" si="84"/>
        <v>3.0177134453848783E-2</v>
      </c>
      <c r="U142" s="8">
        <f t="shared" si="85"/>
        <v>0.60354268907697561</v>
      </c>
      <c r="V142" s="8">
        <f t="shared" si="86"/>
        <v>0.60354268907697561</v>
      </c>
      <c r="W142" s="9">
        <f t="shared" si="87"/>
        <v>1.5223396629307175</v>
      </c>
      <c r="X142" s="10">
        <f t="shared" si="88"/>
        <v>0</v>
      </c>
      <c r="Y142" s="10">
        <f t="shared" si="89"/>
        <v>-1.5223396629307175</v>
      </c>
      <c r="Z142" s="10">
        <f t="shared" si="90"/>
        <v>-2.6191843213272827</v>
      </c>
      <c r="AA142" s="9" t="str">
        <f t="shared" si="91"/>
        <v/>
      </c>
      <c r="AB142" s="9">
        <f t="shared" si="92"/>
        <v>0.51198102830169701</v>
      </c>
      <c r="AC142" s="9">
        <f t="shared" si="93"/>
        <v>-0.29074613171272212</v>
      </c>
      <c r="AD142" s="7">
        <f t="shared" si="94"/>
        <v>2.8845070422535212E-2</v>
      </c>
      <c r="AE142" s="5">
        <v>35.44921875</v>
      </c>
      <c r="AF142" s="5">
        <v>199.90234375</v>
      </c>
      <c r="AG142" s="9">
        <v>6.1826535666789084E-3</v>
      </c>
    </row>
    <row r="143" spans="2:33" ht="12.75" customHeight="1" x14ac:dyDescent="0.2">
      <c r="B143" s="1" t="s">
        <v>316</v>
      </c>
      <c r="C143" s="2" t="s">
        <v>675</v>
      </c>
      <c r="D143" s="2">
        <v>3.2657060146448202E-3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76"/>
        <v>150</v>
      </c>
      <c r="J143" s="6">
        <v>7.65625</v>
      </c>
      <c r="K143" s="4">
        <v>34.66796875</v>
      </c>
      <c r="L143" s="12" t="s">
        <v>35</v>
      </c>
      <c r="M143" s="7">
        <f t="shared" si="77"/>
        <v>0.05</v>
      </c>
      <c r="N143" s="7">
        <f t="shared" si="78"/>
        <v>0.05</v>
      </c>
      <c r="O143" s="7">
        <f t="shared" si="79"/>
        <v>12.202033593750002</v>
      </c>
      <c r="P143" s="7">
        <f t="shared" si="80"/>
        <v>0</v>
      </c>
      <c r="Q143" s="7">
        <f t="shared" si="81"/>
        <v>0.05</v>
      </c>
      <c r="R143" s="7">
        <f t="shared" si="82"/>
        <v>4.6863796875000006</v>
      </c>
      <c r="S143" s="7">
        <f t="shared" si="83"/>
        <v>1.97578969810615E-2</v>
      </c>
      <c r="T143" s="7">
        <f t="shared" si="84"/>
        <v>3.0242103018938503E-2</v>
      </c>
      <c r="U143" s="8">
        <f t="shared" si="85"/>
        <v>0.60484206037876997</v>
      </c>
      <c r="V143" s="8">
        <f t="shared" si="86"/>
        <v>0.60484206037876997</v>
      </c>
      <c r="W143" s="9">
        <f t="shared" si="87"/>
        <v>1.5306337029657764</v>
      </c>
      <c r="X143" s="10">
        <f t="shared" si="88"/>
        <v>0</v>
      </c>
      <c r="Y143" s="10">
        <f t="shared" si="89"/>
        <v>-1.5306337029657764</v>
      </c>
      <c r="Z143" s="10">
        <f t="shared" si="90"/>
        <v>-2.6191843213272827</v>
      </c>
      <c r="AA143" s="9" t="str">
        <f t="shared" si="91"/>
        <v/>
      </c>
      <c r="AB143" s="9">
        <f t="shared" si="92"/>
        <v>0.51646309808273361</v>
      </c>
      <c r="AC143" s="9">
        <f t="shared" si="93"/>
        <v>-0.28696070390539857</v>
      </c>
      <c r="AD143" s="7">
        <f t="shared" si="94"/>
        <v>2.8845070422535212E-2</v>
      </c>
      <c r="AE143" s="5">
        <v>35.546875</v>
      </c>
      <c r="AF143" s="5">
        <v>199.90234375</v>
      </c>
      <c r="AG143" s="9">
        <v>6.1826535666789084E-3</v>
      </c>
    </row>
    <row r="144" spans="2:33" ht="12.75" customHeight="1" x14ac:dyDescent="0.2">
      <c r="B144" s="1" t="s">
        <v>318</v>
      </c>
      <c r="C144" s="2" t="s">
        <v>676</v>
      </c>
      <c r="D144" s="2">
        <v>3.2895486074266955E-3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76"/>
        <v>150</v>
      </c>
      <c r="J144" s="6">
        <v>7.67578125</v>
      </c>
      <c r="K144" s="4">
        <v>34.66796875</v>
      </c>
      <c r="L144" s="12" t="s">
        <v>35</v>
      </c>
      <c r="M144" s="7">
        <f t="shared" si="77"/>
        <v>0.05</v>
      </c>
      <c r="N144" s="7">
        <f t="shared" si="78"/>
        <v>0.05</v>
      </c>
      <c r="O144" s="7">
        <f t="shared" si="79"/>
        <v>12.202033593750002</v>
      </c>
      <c r="P144" s="7">
        <f t="shared" si="80"/>
        <v>0</v>
      </c>
      <c r="Q144" s="7">
        <f t="shared" si="81"/>
        <v>0.05</v>
      </c>
      <c r="R144" s="7">
        <f t="shared" si="82"/>
        <v>4.6863796875000006</v>
      </c>
      <c r="S144" s="7">
        <f t="shared" si="83"/>
        <v>1.9887834111240937E-2</v>
      </c>
      <c r="T144" s="7">
        <f t="shared" si="84"/>
        <v>3.0112165888759066E-2</v>
      </c>
      <c r="U144" s="8">
        <f t="shared" si="85"/>
        <v>0.60224331777518125</v>
      </c>
      <c r="V144" s="8">
        <f t="shared" si="86"/>
        <v>0.60224331777518125</v>
      </c>
      <c r="W144" s="9">
        <f t="shared" si="87"/>
        <v>1.5140998119920541</v>
      </c>
      <c r="X144" s="10">
        <f t="shared" si="88"/>
        <v>0</v>
      </c>
      <c r="Y144" s="10">
        <f t="shared" si="89"/>
        <v>-1.5140998119920541</v>
      </c>
      <c r="Z144" s="10">
        <f t="shared" si="90"/>
        <v>-2.6191843213272827</v>
      </c>
      <c r="AA144" s="9" t="str">
        <f t="shared" si="91"/>
        <v/>
      </c>
      <c r="AB144" s="9">
        <f t="shared" si="92"/>
        <v>0.50754640702219045</v>
      </c>
      <c r="AC144" s="9">
        <f t="shared" si="93"/>
        <v>-0.29452424229704394</v>
      </c>
      <c r="AD144" s="7">
        <f t="shared" si="94"/>
        <v>2.8845070422535212E-2</v>
      </c>
      <c r="AE144" s="5">
        <v>35.546875</v>
      </c>
      <c r="AF144" s="5">
        <v>199.90234375</v>
      </c>
      <c r="AG144" s="9">
        <v>6.1826535666789084E-3</v>
      </c>
    </row>
    <row r="145" spans="2:33" ht="12.75" customHeight="1" x14ac:dyDescent="0.2">
      <c r="B145" s="1" t="s">
        <v>320</v>
      </c>
      <c r="C145" s="2" t="s">
        <v>677</v>
      </c>
      <c r="D145" s="2">
        <v>3.3131944437627681E-3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76"/>
        <v>150</v>
      </c>
      <c r="J145" s="6">
        <v>7.67578125</v>
      </c>
      <c r="K145" s="4">
        <v>34.765625</v>
      </c>
      <c r="L145" s="12" t="s">
        <v>35</v>
      </c>
      <c r="M145" s="7">
        <f t="shared" si="77"/>
        <v>0.05</v>
      </c>
      <c r="N145" s="7">
        <f t="shared" si="78"/>
        <v>0.05</v>
      </c>
      <c r="O145" s="7">
        <f t="shared" si="79"/>
        <v>12.219553124999999</v>
      </c>
      <c r="P145" s="7">
        <f t="shared" si="80"/>
        <v>0</v>
      </c>
      <c r="Q145" s="7">
        <f t="shared" si="81"/>
        <v>0.05</v>
      </c>
      <c r="R145" s="7">
        <f t="shared" si="82"/>
        <v>4.6948562500000008</v>
      </c>
      <c r="S145" s="7">
        <f t="shared" si="83"/>
        <v>1.9807608529081113E-2</v>
      </c>
      <c r="T145" s="7">
        <f t="shared" si="84"/>
        <v>3.019239147091889E-2</v>
      </c>
      <c r="U145" s="8">
        <f t="shared" si="85"/>
        <v>0.60384782941837778</v>
      </c>
      <c r="V145" s="8">
        <f t="shared" si="86"/>
        <v>0.60384782941837778</v>
      </c>
      <c r="W145" s="9">
        <f t="shared" si="87"/>
        <v>1.5242825213650129</v>
      </c>
      <c r="X145" s="10">
        <f t="shared" si="88"/>
        <v>0</v>
      </c>
      <c r="Y145" s="10">
        <f t="shared" si="89"/>
        <v>-1.5242825213650129</v>
      </c>
      <c r="Z145" s="10">
        <f t="shared" si="90"/>
        <v>-2.6191843213272827</v>
      </c>
      <c r="AA145" s="9" t="str">
        <f t="shared" si="91"/>
        <v/>
      </c>
      <c r="AB145" s="9">
        <f t="shared" si="92"/>
        <v>0.51302929684051901</v>
      </c>
      <c r="AC145" s="9">
        <f t="shared" si="93"/>
        <v>-0.28985783353754541</v>
      </c>
      <c r="AD145" s="7">
        <f t="shared" si="94"/>
        <v>2.8764044943820226E-2</v>
      </c>
      <c r="AE145" s="5">
        <v>35.546875</v>
      </c>
      <c r="AF145" s="5">
        <v>199.90234375</v>
      </c>
      <c r="AG145" s="9">
        <v>6.1826535666789084E-3</v>
      </c>
    </row>
    <row r="146" spans="2:33" ht="12.75" customHeight="1" x14ac:dyDescent="0.2">
      <c r="B146" s="1" t="s">
        <v>322</v>
      </c>
      <c r="C146" s="2" t="s">
        <v>678</v>
      </c>
      <c r="D146" s="2">
        <v>3.3370254604960792E-3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76"/>
        <v>150</v>
      </c>
      <c r="J146" s="6">
        <v>7.67578125</v>
      </c>
      <c r="K146" s="4">
        <v>34.9609375</v>
      </c>
      <c r="L146" s="12" t="s">
        <v>35</v>
      </c>
      <c r="M146" s="7">
        <f t="shared" si="77"/>
        <v>0.05</v>
      </c>
      <c r="N146" s="7">
        <f t="shared" si="78"/>
        <v>0.05</v>
      </c>
      <c r="O146" s="7">
        <f t="shared" si="79"/>
        <v>12.254592187500002</v>
      </c>
      <c r="P146" s="7">
        <f t="shared" si="80"/>
        <v>0</v>
      </c>
      <c r="Q146" s="7">
        <f t="shared" si="81"/>
        <v>0.05</v>
      </c>
      <c r="R146" s="7">
        <f t="shared" si="82"/>
        <v>4.7118093750000005</v>
      </c>
      <c r="S146" s="7">
        <f t="shared" si="83"/>
        <v>1.9647734454769569E-2</v>
      </c>
      <c r="T146" s="7">
        <f t="shared" si="84"/>
        <v>3.0352265545230434E-2</v>
      </c>
      <c r="U146" s="8">
        <f t="shared" si="85"/>
        <v>0.60704531090460867</v>
      </c>
      <c r="V146" s="8">
        <f t="shared" si="86"/>
        <v>0.60704531090460867</v>
      </c>
      <c r="W146" s="9">
        <f t="shared" si="87"/>
        <v>1.5448226672191356</v>
      </c>
      <c r="X146" s="10">
        <f t="shared" si="88"/>
        <v>0</v>
      </c>
      <c r="Y146" s="10">
        <f t="shared" si="89"/>
        <v>-1.5448226672191356</v>
      </c>
      <c r="Z146" s="10">
        <f t="shared" si="90"/>
        <v>-2.6191843213272827</v>
      </c>
      <c r="AA146" s="9" t="str">
        <f t="shared" si="91"/>
        <v/>
      </c>
      <c r="AB146" s="9">
        <f t="shared" si="92"/>
        <v>0.52417329871642393</v>
      </c>
      <c r="AC146" s="9">
        <f t="shared" si="93"/>
        <v>-0.28052510570049499</v>
      </c>
      <c r="AD146" s="7">
        <f t="shared" si="94"/>
        <v>2.8603351955307263E-2</v>
      </c>
      <c r="AE146" s="5">
        <v>35.546875</v>
      </c>
      <c r="AF146" s="5">
        <v>199.90234375</v>
      </c>
      <c r="AG146" s="9">
        <v>6.1826535666789084E-3</v>
      </c>
    </row>
    <row r="147" spans="2:33" ht="12.75" customHeight="1" x14ac:dyDescent="0.2">
      <c r="B147" s="1" t="s">
        <v>324</v>
      </c>
      <c r="C147" s="2" t="s">
        <v>679</v>
      </c>
      <c r="D147" s="2">
        <v>3.3608680532779545E-3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76"/>
        <v>150</v>
      </c>
      <c r="J147" s="6">
        <v>7.685546875</v>
      </c>
      <c r="K147" s="4">
        <v>34.765625</v>
      </c>
      <c r="L147" s="12" t="s">
        <v>35</v>
      </c>
      <c r="M147" s="7">
        <f t="shared" si="77"/>
        <v>0.05</v>
      </c>
      <c r="N147" s="7">
        <f t="shared" si="78"/>
        <v>0.05</v>
      </c>
      <c r="O147" s="7">
        <f t="shared" si="79"/>
        <v>12.219553124999999</v>
      </c>
      <c r="P147" s="7">
        <f t="shared" si="80"/>
        <v>0</v>
      </c>
      <c r="Q147" s="7">
        <f t="shared" si="81"/>
        <v>0.05</v>
      </c>
      <c r="R147" s="7">
        <f t="shared" si="82"/>
        <v>4.6948562500000008</v>
      </c>
      <c r="S147" s="7">
        <f t="shared" si="83"/>
        <v>1.987249901677933E-2</v>
      </c>
      <c r="T147" s="7">
        <f t="shared" si="84"/>
        <v>3.0127500983220673E-2</v>
      </c>
      <c r="U147" s="8">
        <f t="shared" si="85"/>
        <v>0.60255001966441346</v>
      </c>
      <c r="V147" s="8">
        <f t="shared" si="86"/>
        <v>0.60255001966441346</v>
      </c>
      <c r="W147" s="9">
        <f t="shared" si="87"/>
        <v>1.5160398779128152</v>
      </c>
      <c r="X147" s="10">
        <f t="shared" si="88"/>
        <v>0</v>
      </c>
      <c r="Y147" s="10">
        <f t="shared" si="89"/>
        <v>-1.5160398779128152</v>
      </c>
      <c r="Z147" s="10">
        <f t="shared" si="90"/>
        <v>-2.6191843213272827</v>
      </c>
      <c r="AA147" s="9" t="str">
        <f t="shared" si="91"/>
        <v/>
      </c>
      <c r="AB147" s="9">
        <f t="shared" si="92"/>
        <v>0.50858890524462907</v>
      </c>
      <c r="AC147" s="9">
        <f t="shared" si="93"/>
        <v>-0.29363311809580217</v>
      </c>
      <c r="AD147" s="7">
        <f t="shared" si="94"/>
        <v>2.8764044943820226E-2</v>
      </c>
      <c r="AE147" s="5">
        <v>35.64453125</v>
      </c>
      <c r="AF147" s="5">
        <v>199.90234375</v>
      </c>
      <c r="AG147" s="9">
        <v>6.1826535666789084E-3</v>
      </c>
    </row>
    <row r="148" spans="2:33" ht="12.75" customHeight="1" x14ac:dyDescent="0.2">
      <c r="B148" s="1" t="s">
        <v>326</v>
      </c>
      <c r="C148" s="2" t="s">
        <v>680</v>
      </c>
      <c r="D148" s="2">
        <v>3.384513889614027E-3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76"/>
        <v>150</v>
      </c>
      <c r="J148" s="6">
        <v>7.685546875</v>
      </c>
      <c r="K148" s="4">
        <v>34.765625</v>
      </c>
      <c r="L148" s="12" t="s">
        <v>35</v>
      </c>
      <c r="M148" s="7">
        <f t="shared" si="77"/>
        <v>0.05</v>
      </c>
      <c r="N148" s="7">
        <f t="shared" si="78"/>
        <v>0.05</v>
      </c>
      <c r="O148" s="7">
        <f t="shared" si="79"/>
        <v>12.219553124999999</v>
      </c>
      <c r="P148" s="7">
        <f t="shared" si="80"/>
        <v>0</v>
      </c>
      <c r="Q148" s="7">
        <f t="shared" si="81"/>
        <v>0.05</v>
      </c>
      <c r="R148" s="7">
        <f t="shared" si="82"/>
        <v>4.6948562500000008</v>
      </c>
      <c r="S148" s="7">
        <f t="shared" si="83"/>
        <v>1.987249901677933E-2</v>
      </c>
      <c r="T148" s="7">
        <f t="shared" si="84"/>
        <v>3.0127500983220673E-2</v>
      </c>
      <c r="U148" s="8">
        <f t="shared" si="85"/>
        <v>0.60255001966441346</v>
      </c>
      <c r="V148" s="8">
        <f t="shared" si="86"/>
        <v>0.60255001966441346</v>
      </c>
      <c r="W148" s="9">
        <f t="shared" si="87"/>
        <v>1.5160398779128152</v>
      </c>
      <c r="X148" s="10">
        <f t="shared" si="88"/>
        <v>0</v>
      </c>
      <c r="Y148" s="10">
        <f t="shared" si="89"/>
        <v>-1.5160398779128152</v>
      </c>
      <c r="Z148" s="10">
        <f t="shared" si="90"/>
        <v>-2.6191843213272827</v>
      </c>
      <c r="AA148" s="9" t="str">
        <f t="shared" si="91"/>
        <v/>
      </c>
      <c r="AB148" s="9">
        <f t="shared" si="92"/>
        <v>0.50858890524462907</v>
      </c>
      <c r="AC148" s="9">
        <f t="shared" si="93"/>
        <v>-0.29363311809580217</v>
      </c>
      <c r="AD148" s="7">
        <f t="shared" si="94"/>
        <v>2.8764044943820226E-2</v>
      </c>
      <c r="AE148" s="5">
        <v>35.83984375</v>
      </c>
      <c r="AF148" s="5">
        <v>199.90234375</v>
      </c>
      <c r="AG148" s="9">
        <v>6.1826535666789084E-3</v>
      </c>
    </row>
    <row r="149" spans="2:33" ht="12.75" customHeight="1" x14ac:dyDescent="0.2">
      <c r="B149" s="1" t="s">
        <v>328</v>
      </c>
      <c r="C149" s="2" t="s">
        <v>681</v>
      </c>
      <c r="D149" s="2">
        <v>3.4083449063473381E-3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76"/>
        <v>150</v>
      </c>
      <c r="J149" s="6">
        <v>7.685546875</v>
      </c>
      <c r="K149" s="4">
        <v>34.86328125</v>
      </c>
      <c r="L149" s="12" t="s">
        <v>35</v>
      </c>
      <c r="M149" s="7">
        <f t="shared" si="77"/>
        <v>0.05</v>
      </c>
      <c r="N149" s="7">
        <f t="shared" si="78"/>
        <v>0.05</v>
      </c>
      <c r="O149" s="7">
        <f t="shared" si="79"/>
        <v>12.23707265625</v>
      </c>
      <c r="P149" s="7">
        <f t="shared" si="80"/>
        <v>0</v>
      </c>
      <c r="Q149" s="7">
        <f t="shared" si="81"/>
        <v>0.05</v>
      </c>
      <c r="R149" s="7">
        <f t="shared" si="82"/>
        <v>4.7033328125000002</v>
      </c>
      <c r="S149" s="7">
        <f t="shared" si="83"/>
        <v>1.9792388138900555E-2</v>
      </c>
      <c r="T149" s="7">
        <f t="shared" si="84"/>
        <v>3.0207611861099447E-2</v>
      </c>
      <c r="U149" s="8">
        <f t="shared" si="85"/>
        <v>0.60415223722198896</v>
      </c>
      <c r="V149" s="8">
        <f t="shared" si="86"/>
        <v>0.60415223722198896</v>
      </c>
      <c r="W149" s="9">
        <f t="shared" si="87"/>
        <v>1.5262237001975776</v>
      </c>
      <c r="X149" s="10">
        <f t="shared" si="88"/>
        <v>0</v>
      </c>
      <c r="Y149" s="10">
        <f t="shared" si="89"/>
        <v>-1.5262237001975776</v>
      </c>
      <c r="Z149" s="10">
        <f t="shared" si="90"/>
        <v>-2.6191843213272827</v>
      </c>
      <c r="AA149" s="9" t="str">
        <f t="shared" si="91"/>
        <v/>
      </c>
      <c r="AB149" s="9">
        <f t="shared" si="92"/>
        <v>0.51407766443231495</v>
      </c>
      <c r="AC149" s="9">
        <f t="shared" si="93"/>
        <v>-0.28897126488324709</v>
      </c>
      <c r="AD149" s="7">
        <f t="shared" si="94"/>
        <v>2.8683473389355743E-2</v>
      </c>
      <c r="AE149" s="5">
        <v>35.7421875</v>
      </c>
      <c r="AF149" s="5">
        <v>199.90234375</v>
      </c>
      <c r="AG149" s="9">
        <v>6.1826535666789084E-3</v>
      </c>
    </row>
    <row r="150" spans="2:33" ht="12.75" customHeight="1" x14ac:dyDescent="0.2">
      <c r="B150" s="1" t="s">
        <v>330</v>
      </c>
      <c r="C150" s="2" t="s">
        <v>682</v>
      </c>
      <c r="D150" s="2">
        <v>3.426226852752734E-3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76"/>
        <v>150</v>
      </c>
      <c r="J150" s="6">
        <v>7.6953125</v>
      </c>
      <c r="K150" s="4">
        <v>34.86328125</v>
      </c>
      <c r="L150" s="12" t="s">
        <v>35</v>
      </c>
      <c r="M150" s="7">
        <f t="shared" si="77"/>
        <v>0.05</v>
      </c>
      <c r="N150" s="7">
        <f t="shared" si="78"/>
        <v>0.05</v>
      </c>
      <c r="O150" s="7">
        <f t="shared" si="79"/>
        <v>12.23707265625</v>
      </c>
      <c r="P150" s="7">
        <f t="shared" si="80"/>
        <v>0</v>
      </c>
      <c r="Q150" s="7">
        <f t="shared" si="81"/>
        <v>0.05</v>
      </c>
      <c r="R150" s="7">
        <f t="shared" si="82"/>
        <v>4.7033328125000002</v>
      </c>
      <c r="S150" s="7">
        <f t="shared" si="83"/>
        <v>1.9857200736644431E-2</v>
      </c>
      <c r="T150" s="7">
        <f t="shared" si="84"/>
        <v>3.0142799263355571E-2</v>
      </c>
      <c r="U150" s="8">
        <f t="shared" si="85"/>
        <v>0.60285598526711137</v>
      </c>
      <c r="V150" s="8">
        <f t="shared" si="86"/>
        <v>0.60285598526711137</v>
      </c>
      <c r="W150" s="9">
        <f t="shared" si="87"/>
        <v>1.5179782721202046</v>
      </c>
      <c r="X150" s="10">
        <f t="shared" si="88"/>
        <v>0</v>
      </c>
      <c r="Y150" s="10">
        <f t="shared" si="89"/>
        <v>-1.5179782721202046</v>
      </c>
      <c r="Z150" s="10">
        <f t="shared" si="90"/>
        <v>-2.6191843213272827</v>
      </c>
      <c r="AA150" s="9" t="str">
        <f t="shared" si="91"/>
        <v/>
      </c>
      <c r="AB150" s="9">
        <f t="shared" si="92"/>
        <v>0.50963150756656628</v>
      </c>
      <c r="AC150" s="9">
        <f t="shared" si="93"/>
        <v>-0.29274372992839381</v>
      </c>
      <c r="AD150" s="7">
        <f t="shared" si="94"/>
        <v>2.8683473389355743E-2</v>
      </c>
      <c r="AE150" s="5">
        <v>35.64453125</v>
      </c>
      <c r="AF150" s="5">
        <v>199.90234375</v>
      </c>
      <c r="AG150" s="9">
        <v>6.1826535666789084E-3</v>
      </c>
    </row>
    <row r="151" spans="2:33" ht="12.75" customHeight="1" x14ac:dyDescent="0.2">
      <c r="B151" s="1" t="s">
        <v>332</v>
      </c>
      <c r="C151" s="2" t="s">
        <v>683</v>
      </c>
      <c r="D151" s="2">
        <v>3.4498726818128489E-3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76"/>
        <v>150</v>
      </c>
      <c r="J151" s="6">
        <v>7.685546875</v>
      </c>
      <c r="K151" s="4">
        <v>34.86328125</v>
      </c>
      <c r="L151" s="12" t="s">
        <v>35</v>
      </c>
      <c r="M151" s="7">
        <f t="shared" si="77"/>
        <v>0.05</v>
      </c>
      <c r="N151" s="7">
        <f t="shared" si="78"/>
        <v>0.05</v>
      </c>
      <c r="O151" s="7">
        <f t="shared" si="79"/>
        <v>12.23707265625</v>
      </c>
      <c r="P151" s="7">
        <f t="shared" si="80"/>
        <v>0</v>
      </c>
      <c r="Q151" s="7">
        <f t="shared" si="81"/>
        <v>0.05</v>
      </c>
      <c r="R151" s="7">
        <f t="shared" si="82"/>
        <v>4.7033328125000002</v>
      </c>
      <c r="S151" s="7">
        <f t="shared" si="83"/>
        <v>1.9792388138900555E-2</v>
      </c>
      <c r="T151" s="7">
        <f t="shared" si="84"/>
        <v>3.0207611861099447E-2</v>
      </c>
      <c r="U151" s="8">
        <f t="shared" si="85"/>
        <v>0.60415223722198896</v>
      </c>
      <c r="V151" s="8">
        <f t="shared" si="86"/>
        <v>0.60415223722198896</v>
      </c>
      <c r="W151" s="9">
        <f t="shared" si="87"/>
        <v>1.5262237001975776</v>
      </c>
      <c r="X151" s="10">
        <f t="shared" si="88"/>
        <v>0</v>
      </c>
      <c r="Y151" s="10">
        <f t="shared" si="89"/>
        <v>-1.5262237001975776</v>
      </c>
      <c r="Z151" s="10">
        <f t="shared" si="90"/>
        <v>-2.6191843213272827</v>
      </c>
      <c r="AA151" s="9" t="str">
        <f t="shared" si="91"/>
        <v/>
      </c>
      <c r="AB151" s="9">
        <f t="shared" si="92"/>
        <v>0.51407766443231495</v>
      </c>
      <c r="AC151" s="9">
        <f t="shared" si="93"/>
        <v>-0.28897126488324709</v>
      </c>
      <c r="AD151" s="7">
        <f t="shared" si="94"/>
        <v>2.8683473389355743E-2</v>
      </c>
      <c r="AE151" s="5">
        <v>35.546875</v>
      </c>
      <c r="AF151" s="5">
        <v>199.90234375</v>
      </c>
      <c r="AG151" s="9">
        <v>6.1826535666789084E-3</v>
      </c>
    </row>
    <row r="152" spans="2:33" ht="12.75" customHeight="1" x14ac:dyDescent="0.2">
      <c r="B152" s="1" t="s">
        <v>334</v>
      </c>
      <c r="C152" s="2" t="s">
        <v>684</v>
      </c>
      <c r="D152" s="2">
        <v>3.4737152745947242E-3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76"/>
        <v>150</v>
      </c>
      <c r="J152" s="6">
        <v>7.685546875</v>
      </c>
      <c r="K152" s="4">
        <v>34.86328125</v>
      </c>
      <c r="L152" s="12" t="s">
        <v>35</v>
      </c>
      <c r="M152" s="7">
        <f t="shared" si="77"/>
        <v>0.05</v>
      </c>
      <c r="N152" s="7">
        <f t="shared" si="78"/>
        <v>0.05</v>
      </c>
      <c r="O152" s="7">
        <f t="shared" si="79"/>
        <v>12.23707265625</v>
      </c>
      <c r="P152" s="7">
        <f t="shared" si="80"/>
        <v>0</v>
      </c>
      <c r="Q152" s="7">
        <f t="shared" si="81"/>
        <v>0.05</v>
      </c>
      <c r="R152" s="7">
        <f t="shared" si="82"/>
        <v>4.7033328125000002</v>
      </c>
      <c r="S152" s="7">
        <f t="shared" si="83"/>
        <v>1.9792388138900555E-2</v>
      </c>
      <c r="T152" s="7">
        <f t="shared" si="84"/>
        <v>3.0207611861099447E-2</v>
      </c>
      <c r="U152" s="8">
        <f t="shared" si="85"/>
        <v>0.60415223722198896</v>
      </c>
      <c r="V152" s="8">
        <f t="shared" si="86"/>
        <v>0.60415223722198896</v>
      </c>
      <c r="W152" s="9">
        <f t="shared" si="87"/>
        <v>1.5262237001975776</v>
      </c>
      <c r="X152" s="10">
        <f t="shared" si="88"/>
        <v>0</v>
      </c>
      <c r="Y152" s="10">
        <f t="shared" si="89"/>
        <v>-1.5262237001975776</v>
      </c>
      <c r="Z152" s="10">
        <f t="shared" si="90"/>
        <v>-2.6191843213272827</v>
      </c>
      <c r="AA152" s="9" t="str">
        <f t="shared" si="91"/>
        <v/>
      </c>
      <c r="AB152" s="9">
        <f t="shared" si="92"/>
        <v>0.51407766443231495</v>
      </c>
      <c r="AC152" s="9">
        <f t="shared" si="93"/>
        <v>-0.28897126488324709</v>
      </c>
      <c r="AD152" s="7">
        <f t="shared" si="94"/>
        <v>2.8683473389355743E-2</v>
      </c>
      <c r="AE152" s="5">
        <v>35.7421875</v>
      </c>
      <c r="AF152" s="5">
        <v>199.90234375</v>
      </c>
      <c r="AG152" s="9">
        <v>6.1826535666789084E-3</v>
      </c>
    </row>
    <row r="153" spans="2:33" ht="12.75" customHeight="1" x14ac:dyDescent="0.2">
      <c r="B153" s="1" t="s">
        <v>336</v>
      </c>
      <c r="C153" s="2" t="s">
        <v>685</v>
      </c>
      <c r="D153" s="2">
        <v>3.4975462913280353E-3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76"/>
        <v>150</v>
      </c>
      <c r="J153" s="6">
        <v>7.685546875</v>
      </c>
      <c r="K153" s="4">
        <v>34.86328125</v>
      </c>
      <c r="L153" s="12" t="s">
        <v>35</v>
      </c>
      <c r="M153" s="7">
        <f t="shared" si="77"/>
        <v>0.05</v>
      </c>
      <c r="N153" s="7">
        <f t="shared" si="78"/>
        <v>0.05</v>
      </c>
      <c r="O153" s="7">
        <f t="shared" si="79"/>
        <v>12.23707265625</v>
      </c>
      <c r="P153" s="7">
        <f t="shared" si="80"/>
        <v>0</v>
      </c>
      <c r="Q153" s="7">
        <f t="shared" si="81"/>
        <v>0.05</v>
      </c>
      <c r="R153" s="7">
        <f t="shared" si="82"/>
        <v>4.7033328125000002</v>
      </c>
      <c r="S153" s="7">
        <f t="shared" si="83"/>
        <v>1.9792388138900555E-2</v>
      </c>
      <c r="T153" s="7">
        <f t="shared" si="84"/>
        <v>3.0207611861099447E-2</v>
      </c>
      <c r="U153" s="8">
        <f t="shared" si="85"/>
        <v>0.60415223722198896</v>
      </c>
      <c r="V153" s="8">
        <f t="shared" si="86"/>
        <v>0.60415223722198896</v>
      </c>
      <c r="W153" s="9">
        <f t="shared" si="87"/>
        <v>1.5262237001975776</v>
      </c>
      <c r="X153" s="10">
        <f t="shared" si="88"/>
        <v>0</v>
      </c>
      <c r="Y153" s="10">
        <f t="shared" si="89"/>
        <v>-1.5262237001975776</v>
      </c>
      <c r="Z153" s="10">
        <f t="shared" si="90"/>
        <v>-2.6191843213272827</v>
      </c>
      <c r="AA153" s="9" t="str">
        <f t="shared" si="91"/>
        <v/>
      </c>
      <c r="AB153" s="9">
        <f t="shared" si="92"/>
        <v>0.51407766443231495</v>
      </c>
      <c r="AC153" s="9">
        <f t="shared" si="93"/>
        <v>-0.28897126488324709</v>
      </c>
      <c r="AD153" s="7">
        <f t="shared" si="94"/>
        <v>2.8683473389355743E-2</v>
      </c>
      <c r="AE153" s="5">
        <v>35.64453125</v>
      </c>
      <c r="AF153" s="5">
        <v>199.90234375</v>
      </c>
      <c r="AG153" s="9">
        <v>4.1856724404907633E-3</v>
      </c>
    </row>
    <row r="154" spans="2:33" ht="12.75" customHeight="1" x14ac:dyDescent="0.2">
      <c r="B154" s="1" t="s">
        <v>338</v>
      </c>
      <c r="C154" s="2" t="s">
        <v>686</v>
      </c>
      <c r="D154" s="2">
        <v>3.521377315337304E-3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76"/>
        <v>150</v>
      </c>
      <c r="J154" s="6">
        <v>7.685546875</v>
      </c>
      <c r="K154" s="4">
        <v>34.86328125</v>
      </c>
      <c r="L154" s="12" t="s">
        <v>35</v>
      </c>
      <c r="M154" s="7">
        <f t="shared" si="77"/>
        <v>0.05</v>
      </c>
      <c r="N154" s="7">
        <f t="shared" si="78"/>
        <v>0.05</v>
      </c>
      <c r="O154" s="7">
        <f t="shared" si="79"/>
        <v>12.23707265625</v>
      </c>
      <c r="P154" s="7">
        <f t="shared" si="80"/>
        <v>0</v>
      </c>
      <c r="Q154" s="7">
        <f t="shared" si="81"/>
        <v>0.05</v>
      </c>
      <c r="R154" s="7">
        <f t="shared" si="82"/>
        <v>4.7033328125000002</v>
      </c>
      <c r="S154" s="7">
        <f t="shared" si="83"/>
        <v>1.9792388138900555E-2</v>
      </c>
      <c r="T154" s="7">
        <f t="shared" si="84"/>
        <v>3.0207611861099447E-2</v>
      </c>
      <c r="U154" s="8">
        <f t="shared" si="85"/>
        <v>0.60415223722198896</v>
      </c>
      <c r="V154" s="8">
        <f t="shared" si="86"/>
        <v>0.60415223722198896</v>
      </c>
      <c r="W154" s="9">
        <f t="shared" si="87"/>
        <v>1.5262237001975776</v>
      </c>
      <c r="X154" s="10">
        <f t="shared" si="88"/>
        <v>0</v>
      </c>
      <c r="Y154" s="10">
        <f t="shared" si="89"/>
        <v>-1.5262237001975776</v>
      </c>
      <c r="Z154" s="10">
        <f t="shared" si="90"/>
        <v>-2.6191843213272827</v>
      </c>
      <c r="AA154" s="9" t="str">
        <f t="shared" si="91"/>
        <v/>
      </c>
      <c r="AB154" s="9">
        <f t="shared" si="92"/>
        <v>0.51407766443231495</v>
      </c>
      <c r="AC154" s="9">
        <f t="shared" si="93"/>
        <v>-0.28897126488324709</v>
      </c>
      <c r="AD154" s="7">
        <f t="shared" si="94"/>
        <v>2.8683473389355743E-2</v>
      </c>
      <c r="AE154" s="5">
        <v>35.7421875</v>
      </c>
      <c r="AF154" s="5">
        <v>199.90234375</v>
      </c>
      <c r="AG154" s="9">
        <v>4.1856724404907633E-3</v>
      </c>
    </row>
    <row r="155" spans="2:33" ht="12.75" customHeight="1" x14ac:dyDescent="0.2">
      <c r="B155" s="1" t="s">
        <v>340</v>
      </c>
      <c r="C155" s="2" t="s">
        <v>687</v>
      </c>
      <c r="D155" s="2">
        <v>3.5452083320706151E-3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76"/>
        <v>150</v>
      </c>
      <c r="J155" s="6">
        <v>7.685546875</v>
      </c>
      <c r="K155" s="4">
        <v>34.86328125</v>
      </c>
      <c r="L155" s="12" t="s">
        <v>35</v>
      </c>
      <c r="M155" s="7">
        <f t="shared" si="77"/>
        <v>0.05</v>
      </c>
      <c r="N155" s="7">
        <f t="shared" si="78"/>
        <v>0.05</v>
      </c>
      <c r="O155" s="7">
        <f t="shared" si="79"/>
        <v>12.23707265625</v>
      </c>
      <c r="P155" s="7">
        <f t="shared" si="80"/>
        <v>0</v>
      </c>
      <c r="Q155" s="7">
        <f t="shared" si="81"/>
        <v>0.05</v>
      </c>
      <c r="R155" s="7">
        <f t="shared" si="82"/>
        <v>4.7033328125000002</v>
      </c>
      <c r="S155" s="7">
        <f t="shared" si="83"/>
        <v>1.9792388138900555E-2</v>
      </c>
      <c r="T155" s="7">
        <f t="shared" si="84"/>
        <v>3.0207611861099447E-2</v>
      </c>
      <c r="U155" s="8">
        <f t="shared" si="85"/>
        <v>0.60415223722198896</v>
      </c>
      <c r="V155" s="8">
        <f t="shared" si="86"/>
        <v>0.60415223722198896</v>
      </c>
      <c r="W155" s="9">
        <f t="shared" si="87"/>
        <v>1.5262237001975776</v>
      </c>
      <c r="X155" s="10">
        <f t="shared" si="88"/>
        <v>0</v>
      </c>
      <c r="Y155" s="10">
        <f t="shared" si="89"/>
        <v>-1.5262237001975776</v>
      </c>
      <c r="Z155" s="10">
        <f t="shared" si="90"/>
        <v>-2.6191843213272827</v>
      </c>
      <c r="AA155" s="9" t="str">
        <f t="shared" si="91"/>
        <v/>
      </c>
      <c r="AB155" s="9">
        <f t="shared" si="92"/>
        <v>0.51407766443231495</v>
      </c>
      <c r="AC155" s="9">
        <f t="shared" si="93"/>
        <v>-0.28897126488324709</v>
      </c>
      <c r="AD155" s="7">
        <f t="shared" si="94"/>
        <v>2.8683473389355743E-2</v>
      </c>
      <c r="AE155" s="5">
        <v>35.64453125</v>
      </c>
      <c r="AF155" s="5">
        <v>199.90234375</v>
      </c>
      <c r="AG155" s="9">
        <v>6.1826535666789084E-3</v>
      </c>
    </row>
    <row r="156" spans="2:33" ht="12.75" customHeight="1" x14ac:dyDescent="0.2">
      <c r="B156" s="1" t="s">
        <v>342</v>
      </c>
      <c r="C156" s="2" t="s">
        <v>688</v>
      </c>
      <c r="D156" s="2">
        <v>3.5690393488039263E-3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76"/>
        <v>150</v>
      </c>
      <c r="J156" s="6">
        <v>7.685546875</v>
      </c>
      <c r="K156" s="4">
        <v>34.765625</v>
      </c>
      <c r="L156" s="12" t="s">
        <v>35</v>
      </c>
      <c r="M156" s="7">
        <f t="shared" si="77"/>
        <v>0.05</v>
      </c>
      <c r="N156" s="7">
        <f t="shared" si="78"/>
        <v>0.05</v>
      </c>
      <c r="O156" s="7">
        <f t="shared" si="79"/>
        <v>12.219553124999999</v>
      </c>
      <c r="P156" s="7">
        <f t="shared" si="80"/>
        <v>0</v>
      </c>
      <c r="Q156" s="7">
        <f t="shared" si="81"/>
        <v>0.05</v>
      </c>
      <c r="R156" s="7">
        <f t="shared" si="82"/>
        <v>4.6948562500000008</v>
      </c>
      <c r="S156" s="7">
        <f t="shared" si="83"/>
        <v>1.987249901677933E-2</v>
      </c>
      <c r="T156" s="7">
        <f t="shared" si="84"/>
        <v>3.0127500983220673E-2</v>
      </c>
      <c r="U156" s="8">
        <f t="shared" si="85"/>
        <v>0.60255001966441346</v>
      </c>
      <c r="V156" s="8">
        <f t="shared" si="86"/>
        <v>0.60255001966441346</v>
      </c>
      <c r="W156" s="9">
        <f t="shared" si="87"/>
        <v>1.5160398779128152</v>
      </c>
      <c r="X156" s="10">
        <f t="shared" si="88"/>
        <v>0</v>
      </c>
      <c r="Y156" s="10">
        <f t="shared" si="89"/>
        <v>-1.5160398779128152</v>
      </c>
      <c r="Z156" s="10">
        <f t="shared" si="90"/>
        <v>-2.6191843213272827</v>
      </c>
      <c r="AA156" s="9" t="str">
        <f t="shared" si="91"/>
        <v/>
      </c>
      <c r="AB156" s="9">
        <f t="shared" si="92"/>
        <v>0.50858890524462907</v>
      </c>
      <c r="AC156" s="9">
        <f t="shared" si="93"/>
        <v>-0.29363311809580217</v>
      </c>
      <c r="AD156" s="7">
        <f t="shared" si="94"/>
        <v>2.8764044943820226E-2</v>
      </c>
      <c r="AE156" s="5">
        <v>35.64453125</v>
      </c>
      <c r="AF156" s="5">
        <v>199.90234375</v>
      </c>
      <c r="AG156" s="9">
        <v>6.1826535666789084E-3</v>
      </c>
    </row>
    <row r="157" spans="2:33" ht="12.75" customHeight="1" x14ac:dyDescent="0.2">
      <c r="B157" s="1" t="s">
        <v>344</v>
      </c>
      <c r="C157" s="2" t="s">
        <v>689</v>
      </c>
      <c r="D157" s="2">
        <v>3.5928819415858015E-3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76"/>
        <v>150</v>
      </c>
      <c r="J157" s="6">
        <v>7.67578125</v>
      </c>
      <c r="K157" s="4">
        <v>34.765625</v>
      </c>
      <c r="L157" s="12" t="s">
        <v>35</v>
      </c>
      <c r="M157" s="7">
        <f t="shared" si="77"/>
        <v>0.05</v>
      </c>
      <c r="N157" s="7">
        <f t="shared" si="78"/>
        <v>0.05</v>
      </c>
      <c r="O157" s="7">
        <f t="shared" si="79"/>
        <v>12.219553124999999</v>
      </c>
      <c r="P157" s="7">
        <f t="shared" si="80"/>
        <v>0</v>
      </c>
      <c r="Q157" s="7">
        <f t="shared" si="81"/>
        <v>0.05</v>
      </c>
      <c r="R157" s="7">
        <f t="shared" si="82"/>
        <v>4.6948562500000008</v>
      </c>
      <c r="S157" s="7">
        <f t="shared" si="83"/>
        <v>1.9807608529081113E-2</v>
      </c>
      <c r="T157" s="7">
        <f t="shared" si="84"/>
        <v>3.019239147091889E-2</v>
      </c>
      <c r="U157" s="8">
        <f t="shared" si="85"/>
        <v>0.60384782941837778</v>
      </c>
      <c r="V157" s="8">
        <f t="shared" si="86"/>
        <v>0.60384782941837778</v>
      </c>
      <c r="W157" s="9">
        <f t="shared" si="87"/>
        <v>1.5242825213650129</v>
      </c>
      <c r="X157" s="10">
        <f t="shared" si="88"/>
        <v>0</v>
      </c>
      <c r="Y157" s="10">
        <f t="shared" si="89"/>
        <v>-1.5242825213650129</v>
      </c>
      <c r="Z157" s="10">
        <f t="shared" si="90"/>
        <v>-2.6191843213272827</v>
      </c>
      <c r="AA157" s="9" t="str">
        <f t="shared" si="91"/>
        <v/>
      </c>
      <c r="AB157" s="9">
        <f t="shared" si="92"/>
        <v>0.51302929684051901</v>
      </c>
      <c r="AC157" s="9">
        <f t="shared" si="93"/>
        <v>-0.28985783353754541</v>
      </c>
      <c r="AD157" s="7">
        <f t="shared" si="94"/>
        <v>2.8764044943820226E-2</v>
      </c>
      <c r="AE157" s="5">
        <v>35.64453125</v>
      </c>
      <c r="AF157" s="5">
        <v>199.90234375</v>
      </c>
      <c r="AG157" s="9">
        <v>4.1856724404907633E-3</v>
      </c>
    </row>
    <row r="158" spans="2:33" ht="12.75" customHeight="1" x14ac:dyDescent="0.2">
      <c r="B158" s="1" t="s">
        <v>346</v>
      </c>
      <c r="C158" s="2" t="s">
        <v>690</v>
      </c>
      <c r="D158" s="2">
        <v>3.6167129583191127E-3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76"/>
        <v>150</v>
      </c>
      <c r="J158" s="6">
        <v>7.67578125</v>
      </c>
      <c r="K158" s="4">
        <v>34.86328125</v>
      </c>
      <c r="L158" s="12" t="s">
        <v>35</v>
      </c>
      <c r="M158" s="7">
        <f t="shared" si="77"/>
        <v>0.05</v>
      </c>
      <c r="N158" s="7">
        <f t="shared" si="78"/>
        <v>0.05</v>
      </c>
      <c r="O158" s="7">
        <f t="shared" si="79"/>
        <v>12.23707265625</v>
      </c>
      <c r="P158" s="7">
        <f t="shared" si="80"/>
        <v>0</v>
      </c>
      <c r="Q158" s="7">
        <f t="shared" si="81"/>
        <v>0.05</v>
      </c>
      <c r="R158" s="7">
        <f t="shared" si="82"/>
        <v>4.7033328125000002</v>
      </c>
      <c r="S158" s="7">
        <f t="shared" si="83"/>
        <v>1.9727575541156676E-2</v>
      </c>
      <c r="T158" s="7">
        <f t="shared" si="84"/>
        <v>3.0272424458843327E-2</v>
      </c>
      <c r="U158" s="8">
        <f t="shared" si="85"/>
        <v>0.60544848917686656</v>
      </c>
      <c r="V158" s="8">
        <f t="shared" si="86"/>
        <v>0.60544848917686656</v>
      </c>
      <c r="W158" s="9">
        <f t="shared" si="87"/>
        <v>1.5345233070169952</v>
      </c>
      <c r="X158" s="10">
        <f t="shared" si="88"/>
        <v>0</v>
      </c>
      <c r="Y158" s="10">
        <f t="shared" si="89"/>
        <v>-1.5345233070169952</v>
      </c>
      <c r="Z158" s="10">
        <f t="shared" si="90"/>
        <v>-2.6191843213272827</v>
      </c>
      <c r="AA158" s="9" t="str">
        <f t="shared" si="91"/>
        <v/>
      </c>
      <c r="AB158" s="9">
        <f t="shared" si="92"/>
        <v>0.51857134490604928</v>
      </c>
      <c r="AC158" s="9">
        <f t="shared" si="93"/>
        <v>-0.28519148504643865</v>
      </c>
      <c r="AD158" s="7">
        <f t="shared" si="94"/>
        <v>2.8683473389355743E-2</v>
      </c>
      <c r="AE158" s="5">
        <v>35.64453125</v>
      </c>
      <c r="AF158" s="5">
        <v>199.90234375</v>
      </c>
      <c r="AG158" s="9">
        <v>6.1826535666789084E-3</v>
      </c>
    </row>
    <row r="159" spans="2:33" ht="12.75" customHeight="1" x14ac:dyDescent="0.2">
      <c r="B159" s="1" t="s">
        <v>348</v>
      </c>
      <c r="C159" s="2" t="s">
        <v>691</v>
      </c>
      <c r="D159" s="2">
        <v>3.6345833286759444E-3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76"/>
        <v>150</v>
      </c>
      <c r="J159" s="6">
        <v>7.71</v>
      </c>
      <c r="K159" s="4">
        <v>34.765625</v>
      </c>
      <c r="L159" s="12" t="s">
        <v>35</v>
      </c>
      <c r="M159" s="7">
        <f t="shared" si="77"/>
        <v>0.05</v>
      </c>
      <c r="N159" s="7">
        <f t="shared" si="78"/>
        <v>0.05</v>
      </c>
      <c r="O159" s="7">
        <f t="shared" si="79"/>
        <v>12.219553124999999</v>
      </c>
      <c r="P159" s="7">
        <f t="shared" si="80"/>
        <v>0</v>
      </c>
      <c r="Q159" s="7">
        <f t="shared" si="81"/>
        <v>0.05</v>
      </c>
      <c r="R159" s="7">
        <f t="shared" si="82"/>
        <v>4.6948562500000008</v>
      </c>
      <c r="S159" s="7">
        <f t="shared" si="83"/>
        <v>2.0034984797975667E-2</v>
      </c>
      <c r="T159" s="7">
        <f t="shared" si="84"/>
        <v>2.9965015202024336E-2</v>
      </c>
      <c r="U159" s="8">
        <f t="shared" si="85"/>
        <v>0.59930030404048673</v>
      </c>
      <c r="V159" s="8">
        <f t="shared" si="86"/>
        <v>0.59930030404048673</v>
      </c>
      <c r="W159" s="9">
        <f t="shared" si="87"/>
        <v>1.49563453649598</v>
      </c>
      <c r="X159" s="10">
        <f t="shared" si="88"/>
        <v>0</v>
      </c>
      <c r="Y159" s="10">
        <f t="shared" si="89"/>
        <v>-1.49563453649598</v>
      </c>
      <c r="Z159" s="10">
        <f t="shared" si="90"/>
        <v>-2.6191843213272827</v>
      </c>
      <c r="AA159" s="9" t="str">
        <f t="shared" si="91"/>
        <v/>
      </c>
      <c r="AB159" s="9">
        <f t="shared" si="92"/>
        <v>0.49767429376740313</v>
      </c>
      <c r="AC159" s="9">
        <f t="shared" si="93"/>
        <v>-0.30305479116935807</v>
      </c>
      <c r="AD159" s="7">
        <f t="shared" si="94"/>
        <v>2.8764044943820226E-2</v>
      </c>
      <c r="AE159" s="5">
        <v>35.64453125</v>
      </c>
      <c r="AF159" s="5">
        <v>199.90234375</v>
      </c>
      <c r="AG159" s="9">
        <v>6.1826535666789084E-3</v>
      </c>
    </row>
    <row r="160" spans="2:33" ht="12.75" customHeight="1" x14ac:dyDescent="0.2">
      <c r="B160" s="1" t="s">
        <v>350</v>
      </c>
      <c r="C160" s="2" t="s">
        <v>692</v>
      </c>
      <c r="D160" s="2">
        <v>3.6584143526852131E-3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76"/>
        <v>150</v>
      </c>
      <c r="J160" s="6">
        <v>7.71</v>
      </c>
      <c r="K160" s="4">
        <v>34.86328125</v>
      </c>
      <c r="L160" s="12" t="s">
        <v>35</v>
      </c>
      <c r="M160" s="7">
        <f t="shared" si="77"/>
        <v>0.05</v>
      </c>
      <c r="N160" s="7">
        <f t="shared" si="78"/>
        <v>0.05</v>
      </c>
      <c r="O160" s="7">
        <f t="shared" si="79"/>
        <v>12.23707265625</v>
      </c>
      <c r="P160" s="7">
        <f t="shared" si="80"/>
        <v>0</v>
      </c>
      <c r="Q160" s="7">
        <f t="shared" si="81"/>
        <v>0.05</v>
      </c>
      <c r="R160" s="7">
        <f t="shared" si="82"/>
        <v>4.7033328125000002</v>
      </c>
      <c r="S160" s="7">
        <f t="shared" si="83"/>
        <v>1.9954678883651229E-2</v>
      </c>
      <c r="T160" s="7">
        <f t="shared" si="84"/>
        <v>3.0045321116348774E-2</v>
      </c>
      <c r="U160" s="8">
        <f t="shared" si="85"/>
        <v>0.60090642232697544</v>
      </c>
      <c r="V160" s="8">
        <f t="shared" si="86"/>
        <v>0.60090642232697544</v>
      </c>
      <c r="W160" s="9">
        <f t="shared" si="87"/>
        <v>1.5056780062226287</v>
      </c>
      <c r="X160" s="10">
        <f t="shared" si="88"/>
        <v>0</v>
      </c>
      <c r="Y160" s="10">
        <f t="shared" si="89"/>
        <v>-1.5056780062226287</v>
      </c>
      <c r="Z160" s="10">
        <f t="shared" si="90"/>
        <v>-2.6191843213272827</v>
      </c>
      <c r="AA160" s="9" t="str">
        <f t="shared" si="91"/>
        <v/>
      </c>
      <c r="AB160" s="9">
        <f t="shared" si="92"/>
        <v>0.5030325686193573</v>
      </c>
      <c r="AC160" s="9">
        <f t="shared" si="93"/>
        <v>-0.29840389583120047</v>
      </c>
      <c r="AD160" s="7">
        <f t="shared" si="94"/>
        <v>2.8683473389355743E-2</v>
      </c>
      <c r="AE160" s="5">
        <v>35.546875</v>
      </c>
      <c r="AF160" s="5">
        <v>199.90234375</v>
      </c>
      <c r="AG160" s="9">
        <v>6.1826535666789084E-3</v>
      </c>
    </row>
    <row r="161" spans="2:33" ht="12.75" customHeight="1" x14ac:dyDescent="0.2">
      <c r="B161" s="1" t="s">
        <v>352</v>
      </c>
      <c r="C161" s="2" t="s">
        <v>693</v>
      </c>
      <c r="D161" s="2">
        <v>3.6822569381911308E-3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76"/>
        <v>150</v>
      </c>
      <c r="J161" s="6">
        <v>7.71</v>
      </c>
      <c r="K161" s="4">
        <v>34.765625</v>
      </c>
      <c r="L161" s="12" t="s">
        <v>35</v>
      </c>
      <c r="M161" s="7">
        <f t="shared" si="77"/>
        <v>0.05</v>
      </c>
      <c r="N161" s="7">
        <f t="shared" si="78"/>
        <v>0.05</v>
      </c>
      <c r="O161" s="7">
        <f t="shared" si="79"/>
        <v>12.219553124999999</v>
      </c>
      <c r="P161" s="7">
        <f t="shared" si="80"/>
        <v>0</v>
      </c>
      <c r="Q161" s="7">
        <f t="shared" si="81"/>
        <v>0.05</v>
      </c>
      <c r="R161" s="7">
        <f t="shared" si="82"/>
        <v>4.6948562500000008</v>
      </c>
      <c r="S161" s="7">
        <f t="shared" si="83"/>
        <v>2.0034984797975667E-2</v>
      </c>
      <c r="T161" s="7">
        <f t="shared" si="84"/>
        <v>2.9965015202024336E-2</v>
      </c>
      <c r="U161" s="8">
        <f t="shared" si="85"/>
        <v>0.59930030404048673</v>
      </c>
      <c r="V161" s="8">
        <f t="shared" si="86"/>
        <v>0.59930030404048673</v>
      </c>
      <c r="W161" s="9">
        <f t="shared" si="87"/>
        <v>1.49563453649598</v>
      </c>
      <c r="X161" s="10">
        <f t="shared" si="88"/>
        <v>0</v>
      </c>
      <c r="Y161" s="10">
        <f t="shared" si="89"/>
        <v>-1.49563453649598</v>
      </c>
      <c r="Z161" s="10">
        <f t="shared" si="90"/>
        <v>-2.6191843213272827</v>
      </c>
      <c r="AA161" s="9" t="str">
        <f t="shared" si="91"/>
        <v/>
      </c>
      <c r="AB161" s="9">
        <f t="shared" si="92"/>
        <v>0.49767429376740313</v>
      </c>
      <c r="AC161" s="9">
        <f t="shared" si="93"/>
        <v>-0.30305479116935807</v>
      </c>
      <c r="AD161" s="7">
        <f t="shared" si="94"/>
        <v>2.8764044943820226E-2</v>
      </c>
      <c r="AE161" s="5">
        <v>35.546875</v>
      </c>
      <c r="AF161" s="5">
        <v>199.90234375</v>
      </c>
      <c r="AG161" s="9">
        <v>6.1826535666789084E-3</v>
      </c>
    </row>
    <row r="162" spans="2:33" ht="12.75" customHeight="1" x14ac:dyDescent="0.2">
      <c r="B162" s="1" t="s">
        <v>354</v>
      </c>
      <c r="C162" s="2" t="s">
        <v>694</v>
      </c>
      <c r="D162" s="2">
        <v>3.7060879622003995E-3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67" si="95">IF(ISNUMBER(G162),IF(G162+H162=0,0,0.4*60*1000/(G162+H162)),"")</f>
        <v>150</v>
      </c>
      <c r="J162" s="6">
        <v>7.71</v>
      </c>
      <c r="K162" s="4">
        <v>34.765625</v>
      </c>
      <c r="L162" s="12" t="s">
        <v>35</v>
      </c>
      <c r="M162" s="7">
        <f t="shared" ref="M162:M167" si="96">IF(ISNUMBER(G162),IF(G162+H162=0,0,(G162/(G162+H162))*E162),"")</f>
        <v>0.05</v>
      </c>
      <c r="N162" s="7">
        <f t="shared" ref="N162:N167" si="97">IF(ISNUMBER(H162),IF(G162+H162=0,0,(H162/(G162+H162))*E162),"")</f>
        <v>0.05</v>
      </c>
      <c r="O162" s="7">
        <f t="shared" ref="O162:O167" si="98">IF(ISNUMBER(M162),0.195*(1+0.0184*(K162-21))*M162*1000,"")</f>
        <v>12.219553124999999</v>
      </c>
      <c r="P162" s="7">
        <f t="shared" ref="P162:P167" si="99">IF(ISNUMBER(M162),IF(M162&gt;N162,M162-N162,0),"")</f>
        <v>0</v>
      </c>
      <c r="Q162" s="7">
        <f t="shared" ref="Q162:Q167" si="100">IF(ISNUMBER(M162),IF(M162&gt;N162,N162,M162),"")</f>
        <v>0.05</v>
      </c>
      <c r="R162" s="7">
        <f t="shared" ref="R162:R167" si="101">IF(ISNUMBER(M162),((0.195*(1+(0.0184*(K162-21)))*P162)+(0.07*(1+(0.0248*(K162-21)))*Q162))*1000,"")</f>
        <v>4.6948562500000008</v>
      </c>
      <c r="S162" s="7">
        <f t="shared" ref="S162:S167" si="102">IF(ISNUMBER(M162),IF(O162-R162=0,0,((P162-M162)*(O162-J162)/(O162-R162))+M162),"")</f>
        <v>2.0034984797975667E-2</v>
      </c>
      <c r="T162" s="7">
        <f t="shared" ref="T162:T167" si="103">IF(ISNUMBER(R162),IF(O162-R162=0,0,Q162*(O162-J162)/(O162-R162)),"")</f>
        <v>2.9965015202024336E-2</v>
      </c>
      <c r="U162" s="8">
        <f t="shared" ref="U162:U167" si="104">IF(ISNUMBER(M162),IF(M162=0,0,((M162-S162)/M162)),"")</f>
        <v>0.59930030404048673</v>
      </c>
      <c r="V162" s="8">
        <f t="shared" ref="V162:V167" si="105">IF(ISNUMBER(Q162),IF(Q162=0,0,T162/Q162),"")</f>
        <v>0.59930030404048673</v>
      </c>
      <c r="W162" s="9">
        <f t="shared" ref="W162:W167" si="106">IF(ISNUMBER(U162),IF(U162=1,0,(U162/(1-U162))),"")</f>
        <v>1.49563453649598</v>
      </c>
      <c r="X162" s="10">
        <f t="shared" ref="X162:X167" si="107">IF(ROW(A162)=11,AVERAGE($X$2:$X$10),IF(ISNUMBER(I163),IF(I163-I162=0,0,(W163-W162)/(I163-I162)),""))</f>
        <v>0</v>
      </c>
      <c r="Y162" s="10">
        <f t="shared" ref="Y162:Y167" si="108">IF(ROW(A162)=11,IF(ISNUMBER(I$2),AVERAGE($Y$2:$Y$10),""),IF(ISNUMBER(I162),$X$11*I162-W162,""))</f>
        <v>-1.49563453649598</v>
      </c>
      <c r="Z162" s="10">
        <f t="shared" ref="Z162:Z167" si="109">IF(ISNUMBER(I162),$X$11*I162-$Y$11,"")</f>
        <v>-2.6191843213272827</v>
      </c>
      <c r="AA162" s="9" t="str">
        <f t="shared" ref="AA162:AA167" si="110">IF(AND(ISNUMBER(Z164),ROW(A162)=2),IF(M162=0,0,X$11/M162),"")</f>
        <v/>
      </c>
      <c r="AB162" s="9">
        <f t="shared" ref="AB162:AB167" si="111">IF(ISNUMBER(G162),IF(S162=0,0,((G162+H162)*(M162-S162))/(60000*0.4*(S162^2))),"")</f>
        <v>0.49767429376740313</v>
      </c>
      <c r="AC162" s="9">
        <f t="shared" ref="AC162:AC167" si="112">IF(ISNUMBER(AB162),IF(AB162&lt;=0,0,LOG(AB162)),"")</f>
        <v>-0.30305479116935807</v>
      </c>
      <c r="AD162" s="7">
        <f t="shared" ref="AD162:AD167" si="113">IF(ISNUMBER(K162),IF(K162=0,0,1/K162),"")</f>
        <v>2.8764044943820226E-2</v>
      </c>
      <c r="AE162" s="5">
        <v>35.546875</v>
      </c>
      <c r="AF162" s="5">
        <v>199.90234375</v>
      </c>
      <c r="AG162" s="9">
        <v>1.0176615819055199E-2</v>
      </c>
    </row>
    <row r="163" spans="2:33" ht="12.75" customHeight="1" x14ac:dyDescent="0.2">
      <c r="B163" s="1" t="s">
        <v>356</v>
      </c>
      <c r="C163" s="2" t="s">
        <v>695</v>
      </c>
      <c r="D163" s="2">
        <v>3.7299189789337106E-3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95"/>
        <v>150</v>
      </c>
      <c r="J163" s="6">
        <v>7.71</v>
      </c>
      <c r="K163" s="4">
        <v>34.765625</v>
      </c>
      <c r="L163" s="12" t="s">
        <v>35</v>
      </c>
      <c r="M163" s="7">
        <f t="shared" si="96"/>
        <v>0.05</v>
      </c>
      <c r="N163" s="7">
        <f t="shared" si="97"/>
        <v>0.05</v>
      </c>
      <c r="O163" s="7">
        <f t="shared" si="98"/>
        <v>12.219553124999999</v>
      </c>
      <c r="P163" s="7">
        <f t="shared" si="99"/>
        <v>0</v>
      </c>
      <c r="Q163" s="7">
        <f t="shared" si="100"/>
        <v>0.05</v>
      </c>
      <c r="R163" s="7">
        <f t="shared" si="101"/>
        <v>4.6948562500000008</v>
      </c>
      <c r="S163" s="7">
        <f t="shared" si="102"/>
        <v>2.0034984797975667E-2</v>
      </c>
      <c r="T163" s="7">
        <f t="shared" si="103"/>
        <v>2.9965015202024336E-2</v>
      </c>
      <c r="U163" s="8">
        <f t="shared" si="104"/>
        <v>0.59930030404048673</v>
      </c>
      <c r="V163" s="8">
        <f t="shared" si="105"/>
        <v>0.59930030404048673</v>
      </c>
      <c r="W163" s="9">
        <f t="shared" si="106"/>
        <v>1.49563453649598</v>
      </c>
      <c r="X163" s="10">
        <f t="shared" si="107"/>
        <v>0</v>
      </c>
      <c r="Y163" s="10">
        <f t="shared" si="108"/>
        <v>-1.49563453649598</v>
      </c>
      <c r="Z163" s="10">
        <f t="shared" si="109"/>
        <v>-2.6191843213272827</v>
      </c>
      <c r="AA163" s="9" t="str">
        <f t="shared" si="110"/>
        <v/>
      </c>
      <c r="AB163" s="9">
        <f t="shared" si="111"/>
        <v>0.49767429376740313</v>
      </c>
      <c r="AC163" s="9">
        <f t="shared" si="112"/>
        <v>-0.30305479116935807</v>
      </c>
      <c r="AD163" s="7">
        <f t="shared" si="113"/>
        <v>2.8764044943820226E-2</v>
      </c>
      <c r="AE163" s="5">
        <v>35.546875</v>
      </c>
      <c r="AF163" s="5">
        <v>199.90234375</v>
      </c>
      <c r="AG163" s="9">
        <v>6.1826535666789084E-3</v>
      </c>
    </row>
    <row r="164" spans="2:33" ht="12.75" customHeight="1" x14ac:dyDescent="0.2">
      <c r="B164" s="1" t="s">
        <v>358</v>
      </c>
      <c r="C164" s="2" t="s">
        <v>696</v>
      </c>
      <c r="D164" s="2">
        <v>3.7537499956670217E-3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95"/>
        <v>150</v>
      </c>
      <c r="J164" s="6">
        <v>7.71</v>
      </c>
      <c r="K164" s="4">
        <v>34.765625</v>
      </c>
      <c r="L164" s="12" t="s">
        <v>35</v>
      </c>
      <c r="M164" s="7">
        <f t="shared" si="96"/>
        <v>0.05</v>
      </c>
      <c r="N164" s="7">
        <f t="shared" si="97"/>
        <v>0.05</v>
      </c>
      <c r="O164" s="7">
        <f t="shared" si="98"/>
        <v>12.219553124999999</v>
      </c>
      <c r="P164" s="7">
        <f t="shared" si="99"/>
        <v>0</v>
      </c>
      <c r="Q164" s="7">
        <f t="shared" si="100"/>
        <v>0.05</v>
      </c>
      <c r="R164" s="7">
        <f t="shared" si="101"/>
        <v>4.6948562500000008</v>
      </c>
      <c r="S164" s="7">
        <f t="shared" si="102"/>
        <v>2.0034984797975667E-2</v>
      </c>
      <c r="T164" s="7">
        <f t="shared" si="103"/>
        <v>2.9965015202024336E-2</v>
      </c>
      <c r="U164" s="8">
        <f t="shared" si="104"/>
        <v>0.59930030404048673</v>
      </c>
      <c r="V164" s="8">
        <f t="shared" si="105"/>
        <v>0.59930030404048673</v>
      </c>
      <c r="W164" s="9">
        <f t="shared" si="106"/>
        <v>1.49563453649598</v>
      </c>
      <c r="X164" s="10" t="str">
        <f t="shared" si="107"/>
        <v/>
      </c>
      <c r="Y164" s="10">
        <f t="shared" si="108"/>
        <v>-1.49563453649598</v>
      </c>
      <c r="Z164" s="10">
        <f t="shared" si="109"/>
        <v>-2.6191843213272827</v>
      </c>
      <c r="AA164" s="9" t="str">
        <f t="shared" si="110"/>
        <v/>
      </c>
      <c r="AB164" s="9">
        <f t="shared" si="111"/>
        <v>0.49767429376740313</v>
      </c>
      <c r="AC164" s="9">
        <f t="shared" si="112"/>
        <v>-0.30305479116935807</v>
      </c>
      <c r="AD164" s="7">
        <f t="shared" si="113"/>
        <v>2.8764044943820226E-2</v>
      </c>
      <c r="AE164" s="5">
        <v>35.546875</v>
      </c>
      <c r="AF164" s="5">
        <v>199.90234375</v>
      </c>
      <c r="AG164" s="9">
        <v>4.1856724404907633E-3</v>
      </c>
    </row>
    <row r="165" spans="2:33" ht="12.75" customHeight="1" x14ac:dyDescent="0.2">
      <c r="B165" s="1"/>
      <c r="C165" s="2"/>
      <c r="D165" s="2"/>
      <c r="E165" s="3"/>
      <c r="F165" s="3"/>
      <c r="G165" s="4"/>
      <c r="H165" s="4"/>
      <c r="I165" s="5" t="str">
        <f t="shared" si="95"/>
        <v/>
      </c>
      <c r="J165" s="6"/>
      <c r="K165" s="4"/>
      <c r="M165" s="7" t="str">
        <f t="shared" si="96"/>
        <v/>
      </c>
      <c r="N165" s="7" t="str">
        <f t="shared" si="97"/>
        <v/>
      </c>
      <c r="O165" s="7" t="str">
        <f t="shared" si="98"/>
        <v/>
      </c>
      <c r="P165" s="7" t="str">
        <f t="shared" si="99"/>
        <v/>
      </c>
      <c r="Q165" s="7" t="str">
        <f t="shared" si="100"/>
        <v/>
      </c>
      <c r="R165" s="7" t="str">
        <f t="shared" si="101"/>
        <v/>
      </c>
      <c r="S165" s="7" t="str">
        <f t="shared" si="102"/>
        <v/>
      </c>
      <c r="T165" s="7" t="str">
        <f t="shared" si="103"/>
        <v/>
      </c>
      <c r="U165" s="8" t="str">
        <f t="shared" si="104"/>
        <v/>
      </c>
      <c r="V165" s="8" t="str">
        <f t="shared" si="105"/>
        <v/>
      </c>
      <c r="W165" s="9" t="str">
        <f t="shared" si="106"/>
        <v/>
      </c>
      <c r="X165" s="10" t="str">
        <f t="shared" si="107"/>
        <v/>
      </c>
      <c r="Y165" s="10" t="str">
        <f t="shared" si="108"/>
        <v/>
      </c>
      <c r="Z165" s="10" t="str">
        <f t="shared" si="109"/>
        <v/>
      </c>
      <c r="AA165" s="9" t="str">
        <f t="shared" si="110"/>
        <v/>
      </c>
      <c r="AB165" s="9" t="str">
        <f t="shared" si="111"/>
        <v/>
      </c>
      <c r="AC165" s="9" t="str">
        <f t="shared" si="112"/>
        <v/>
      </c>
      <c r="AD165" s="7" t="str">
        <f t="shared" si="113"/>
        <v/>
      </c>
    </row>
    <row r="166" spans="2:33" ht="12.75" customHeight="1" x14ac:dyDescent="0.2">
      <c r="B166" s="1"/>
      <c r="C166" s="2"/>
      <c r="D166" s="2"/>
      <c r="E166" s="3"/>
      <c r="F166" s="3"/>
      <c r="G166" s="4"/>
      <c r="H166" s="4"/>
      <c r="I166" s="5" t="str">
        <f t="shared" si="95"/>
        <v/>
      </c>
      <c r="J166" s="6"/>
      <c r="K166" s="4"/>
      <c r="M166" s="7" t="str">
        <f t="shared" si="96"/>
        <v/>
      </c>
      <c r="N166" s="7" t="str">
        <f t="shared" si="97"/>
        <v/>
      </c>
      <c r="O166" s="7" t="str">
        <f t="shared" si="98"/>
        <v/>
      </c>
      <c r="P166" s="7" t="str">
        <f t="shared" si="99"/>
        <v/>
      </c>
      <c r="Q166" s="7" t="str">
        <f t="shared" si="100"/>
        <v/>
      </c>
      <c r="R166" s="7" t="str">
        <f t="shared" si="101"/>
        <v/>
      </c>
      <c r="S166" s="7" t="str">
        <f t="shared" si="102"/>
        <v/>
      </c>
      <c r="T166" s="7" t="str">
        <f t="shared" si="103"/>
        <v/>
      </c>
      <c r="U166" s="8" t="str">
        <f t="shared" si="104"/>
        <v/>
      </c>
      <c r="V166" s="8" t="str">
        <f t="shared" si="105"/>
        <v/>
      </c>
      <c r="W166" s="9" t="str">
        <f t="shared" si="106"/>
        <v/>
      </c>
      <c r="X166" s="10" t="str">
        <f t="shared" si="107"/>
        <v/>
      </c>
      <c r="Y166" s="10" t="str">
        <f t="shared" si="108"/>
        <v/>
      </c>
      <c r="Z166" s="10" t="str">
        <f t="shared" si="109"/>
        <v/>
      </c>
      <c r="AA166" s="9" t="str">
        <f t="shared" si="110"/>
        <v/>
      </c>
      <c r="AB166" s="9" t="str">
        <f t="shared" si="111"/>
        <v/>
      </c>
      <c r="AC166" s="9" t="str">
        <f t="shared" si="112"/>
        <v/>
      </c>
      <c r="AD166" s="7" t="str">
        <f t="shared" si="113"/>
        <v/>
      </c>
    </row>
    <row r="167" spans="2:33" ht="12.75" customHeight="1" x14ac:dyDescent="0.2">
      <c r="B167" s="1"/>
      <c r="C167" s="2"/>
      <c r="D167" s="2"/>
      <c r="E167" s="3"/>
      <c r="F167" s="3"/>
      <c r="G167" s="4"/>
      <c r="H167" s="4"/>
      <c r="I167" s="5" t="str">
        <f t="shared" si="95"/>
        <v/>
      </c>
      <c r="J167" s="6"/>
      <c r="K167" s="4"/>
      <c r="M167" s="7" t="str">
        <f t="shared" si="96"/>
        <v/>
      </c>
      <c r="N167" s="7" t="str">
        <f t="shared" si="97"/>
        <v/>
      </c>
      <c r="O167" s="7" t="str">
        <f t="shared" si="98"/>
        <v/>
      </c>
      <c r="P167" s="7" t="str">
        <f t="shared" si="99"/>
        <v/>
      </c>
      <c r="Q167" s="7" t="str">
        <f t="shared" si="100"/>
        <v/>
      </c>
      <c r="R167" s="7" t="str">
        <f t="shared" si="101"/>
        <v/>
      </c>
      <c r="S167" s="7" t="str">
        <f t="shared" si="102"/>
        <v/>
      </c>
      <c r="T167" s="7" t="str">
        <f t="shared" si="103"/>
        <v/>
      </c>
      <c r="U167" s="8" t="str">
        <f t="shared" si="104"/>
        <v/>
      </c>
      <c r="V167" s="8" t="str">
        <f t="shared" si="105"/>
        <v/>
      </c>
      <c r="W167" s="9" t="str">
        <f t="shared" si="106"/>
        <v/>
      </c>
      <c r="X167" s="10" t="str">
        <f t="shared" si="107"/>
        <v/>
      </c>
      <c r="Y167" s="10" t="str">
        <f t="shared" si="108"/>
        <v/>
      </c>
      <c r="Z167" s="10" t="str">
        <f t="shared" si="109"/>
        <v/>
      </c>
      <c r="AA167" s="9" t="str">
        <f t="shared" si="110"/>
        <v/>
      </c>
      <c r="AB167" s="9" t="str">
        <f t="shared" si="111"/>
        <v/>
      </c>
      <c r="AC167" s="9" t="str">
        <f t="shared" si="112"/>
        <v/>
      </c>
      <c r="AD167" s="7" t="str">
        <f t="shared" si="113"/>
        <v/>
      </c>
    </row>
    <row r="168" spans="2:33" ht="12.75" customHeight="1" x14ac:dyDescent="0.2">
      <c r="J168" s="6"/>
    </row>
    <row r="169" spans="2:33" ht="12.75" customHeight="1" x14ac:dyDescent="0.2">
      <c r="J169" s="6"/>
    </row>
    <row r="170" spans="2:33" ht="12.75" customHeight="1" x14ac:dyDescent="0.2">
      <c r="J170" s="6"/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R7"/>
  <sheetViews>
    <sheetView workbookViewId="0">
      <selection activeCell="U24" sqref="U24"/>
    </sheetView>
  </sheetViews>
  <sheetFormatPr defaultRowHeight="12.75" x14ac:dyDescent="0.2"/>
  <sheetData>
    <row r="4" spans="12:18" ht="38.25" x14ac:dyDescent="0.2">
      <c r="L4" s="14"/>
      <c r="M4" s="15" t="s">
        <v>701</v>
      </c>
      <c r="N4" s="15" t="s">
        <v>702</v>
      </c>
      <c r="O4" s="15" t="s">
        <v>703</v>
      </c>
      <c r="P4" s="15" t="s">
        <v>704</v>
      </c>
      <c r="Q4" s="15" t="s">
        <v>705</v>
      </c>
      <c r="R4" s="16" t="s">
        <v>706</v>
      </c>
    </row>
    <row r="5" spans="12:18" x14ac:dyDescent="0.2">
      <c r="L5" s="14" t="s">
        <v>707</v>
      </c>
      <c r="M5" s="14">
        <v>25.5</v>
      </c>
      <c r="N5" s="14">
        <f>1/(273.15+M5)</f>
        <v>3.3484011384563874E-3</v>
      </c>
      <c r="O5" s="14">
        <v>0.15</v>
      </c>
      <c r="P5" s="14">
        <v>-0.82</v>
      </c>
      <c r="Q5" s="14">
        <v>5037.5</v>
      </c>
      <c r="R5" s="17">
        <f>Q5*8.314/1000</f>
        <v>41.881775000000005</v>
      </c>
    </row>
    <row r="6" spans="12:18" x14ac:dyDescent="0.2">
      <c r="L6" s="14" t="s">
        <v>708</v>
      </c>
      <c r="M6" s="14">
        <v>30</v>
      </c>
      <c r="N6" s="14">
        <f t="shared" ref="N6:N7" si="0">1/(273.15+M6)</f>
        <v>3.298697014679202E-3</v>
      </c>
      <c r="O6" s="14">
        <v>0.27</v>
      </c>
      <c r="P6" s="14">
        <v>-0.56999999999999995</v>
      </c>
      <c r="Q6" s="18"/>
      <c r="R6" s="18"/>
    </row>
    <row r="7" spans="12:18" x14ac:dyDescent="0.2">
      <c r="L7" s="14" t="s">
        <v>709</v>
      </c>
      <c r="M7" s="14">
        <v>35</v>
      </c>
      <c r="N7" s="14">
        <f t="shared" si="0"/>
        <v>3.2451728054518907E-3</v>
      </c>
      <c r="O7" s="14">
        <v>0.5</v>
      </c>
      <c r="P7" s="14">
        <v>-0.3</v>
      </c>
      <c r="Q7" s="18"/>
      <c r="R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3"/>
  <sheetViews>
    <sheetView tabSelected="1" workbookViewId="0">
      <selection activeCell="H183" sqref="H183"/>
    </sheetView>
  </sheetViews>
  <sheetFormatPr defaultRowHeight="12.75" x14ac:dyDescent="0.2"/>
  <cols>
    <col min="2" max="2" width="12.140625" customWidth="1"/>
    <col min="3" max="3" width="13" customWidth="1"/>
    <col min="4" max="4" width="14.140625" customWidth="1"/>
    <col min="5" max="5" width="17" customWidth="1"/>
    <col min="6" max="6" width="14.85546875" customWidth="1"/>
    <col min="7" max="7" width="17.28515625" customWidth="1"/>
    <col min="8" max="8" width="15" customWidth="1"/>
    <col min="9" max="9" width="14.7109375" customWidth="1"/>
    <col min="10" max="10" width="12.28515625" customWidth="1"/>
    <col min="11" max="11" width="12.7109375" customWidth="1"/>
    <col min="12" max="12" width="14.85546875" customWidth="1"/>
  </cols>
  <sheetData>
    <row r="3" spans="2:12" x14ac:dyDescent="0.2">
      <c r="J3" s="19" t="s">
        <v>697</v>
      </c>
      <c r="K3" s="20"/>
      <c r="L3" s="20"/>
    </row>
    <row r="4" spans="2:12" ht="51" x14ac:dyDescent="0.2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3" t="s">
        <v>698</v>
      </c>
      <c r="K4" s="13" t="s">
        <v>699</v>
      </c>
      <c r="L4" s="13" t="s">
        <v>700</v>
      </c>
    </row>
    <row r="5" spans="2:12" x14ac:dyDescent="0.2">
      <c r="B5" s="1" t="s">
        <v>33</v>
      </c>
      <c r="C5" s="2" t="s">
        <v>34</v>
      </c>
      <c r="D5" s="2">
        <v>3.6111086956225336E-6</v>
      </c>
      <c r="E5" s="3">
        <v>0.1</v>
      </c>
      <c r="F5" s="3">
        <v>0.1</v>
      </c>
      <c r="G5" s="4">
        <v>80</v>
      </c>
      <c r="H5" s="4">
        <v>80</v>
      </c>
      <c r="I5" s="5">
        <f t="shared" ref="I5:I68" si="0">IF(ISNUMBER(G5),IF(G5+H5=0,0,0.4*60*1000/(G5+H5)),"")</f>
        <v>150</v>
      </c>
      <c r="J5" s="6">
        <v>0.17578125</v>
      </c>
      <c r="K5" s="6">
        <v>5.859375E-2</v>
      </c>
      <c r="L5" s="6">
        <v>4.8828125E-2</v>
      </c>
    </row>
    <row r="6" spans="2:12" x14ac:dyDescent="0.2">
      <c r="B6" s="1" t="s">
        <v>36</v>
      </c>
      <c r="C6" s="2" t="s">
        <v>37</v>
      </c>
      <c r="D6" s="2">
        <v>2.744212542893365E-5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0.17578125</v>
      </c>
      <c r="K6" s="6">
        <v>5.859375E-2</v>
      </c>
      <c r="L6" s="6">
        <v>6.8359375E-2</v>
      </c>
    </row>
    <row r="7" spans="2:12" x14ac:dyDescent="0.2">
      <c r="B7" s="1" t="s">
        <v>38</v>
      </c>
      <c r="C7" s="2" t="s">
        <v>39</v>
      </c>
      <c r="D7" s="2">
        <v>5.1273149438202381E-5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0.166015625</v>
      </c>
      <c r="K7" s="6">
        <v>5.859375E-2</v>
      </c>
      <c r="L7" s="6">
        <v>4.8828125E-2</v>
      </c>
    </row>
    <row r="8" spans="2:12" x14ac:dyDescent="0.2">
      <c r="B8" s="1" t="s">
        <v>40</v>
      </c>
      <c r="C8" s="2" t="s">
        <v>41</v>
      </c>
      <c r="D8" s="2">
        <v>7.5104166171513498E-5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0.166015625</v>
      </c>
      <c r="K8" s="6">
        <v>4.8828125E-2</v>
      </c>
      <c r="L8" s="6">
        <v>4.8828125E-2</v>
      </c>
    </row>
    <row r="9" spans="2:12" x14ac:dyDescent="0.2">
      <c r="B9" s="1" t="s">
        <v>42</v>
      </c>
      <c r="C9" s="2" t="s">
        <v>43</v>
      </c>
      <c r="D9" s="2">
        <v>9.2986112576909363E-5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0.166015625</v>
      </c>
      <c r="K9" s="6">
        <v>4.8828125E-2</v>
      </c>
      <c r="L9" s="6">
        <v>4.8828125E-2</v>
      </c>
    </row>
    <row r="10" spans="2:12" x14ac:dyDescent="0.2">
      <c r="B10" s="1" t="s">
        <v>44</v>
      </c>
      <c r="C10" s="2" t="s">
        <v>45</v>
      </c>
      <c r="D10" s="2">
        <v>1.1681712931022048E-4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0.166015625</v>
      </c>
      <c r="K10" s="6">
        <v>5.859375E-2</v>
      </c>
      <c r="L10" s="6">
        <v>4.8828125E-2</v>
      </c>
    </row>
    <row r="11" spans="2:12" x14ac:dyDescent="0.2">
      <c r="B11" s="1" t="s">
        <v>46</v>
      </c>
      <c r="C11" s="2" t="s">
        <v>47</v>
      </c>
      <c r="D11" s="2">
        <v>1.404629583703354E-4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0.166015625</v>
      </c>
      <c r="K11" s="6">
        <v>4.8828125E-2</v>
      </c>
      <c r="L11" s="6">
        <v>5.859375E-2</v>
      </c>
    </row>
    <row r="12" spans="2:12" x14ac:dyDescent="0.2">
      <c r="B12" s="1" t="s">
        <v>48</v>
      </c>
      <c r="C12" s="2" t="s">
        <v>49</v>
      </c>
      <c r="D12" s="2">
        <v>1.6430555115221068E-4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0.166015625</v>
      </c>
      <c r="K12" s="6">
        <v>4.8828125E-2</v>
      </c>
      <c r="L12" s="6">
        <v>4.8828125E-2</v>
      </c>
    </row>
    <row r="13" spans="2:12" x14ac:dyDescent="0.2">
      <c r="B13" s="1" t="s">
        <v>50</v>
      </c>
      <c r="C13" s="2" t="s">
        <v>51</v>
      </c>
      <c r="D13" s="2">
        <v>1.8813657516147941E-4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0.166015625</v>
      </c>
      <c r="K13" s="6">
        <v>4.8828125E-2</v>
      </c>
      <c r="L13" s="6">
        <v>4.8828125E-2</v>
      </c>
    </row>
    <row r="14" spans="2:12" x14ac:dyDescent="0.2">
      <c r="B14" s="1" t="s">
        <v>52</v>
      </c>
      <c r="C14" s="2" t="s">
        <v>53</v>
      </c>
      <c r="D14" s="2">
        <v>2.1178240422159433E-4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0.166015625</v>
      </c>
      <c r="K14" s="6">
        <v>4.8828125E-2</v>
      </c>
      <c r="L14" s="6">
        <v>4.8828125E-2</v>
      </c>
    </row>
    <row r="15" spans="2:12" x14ac:dyDescent="0.2">
      <c r="B15" s="1" t="s">
        <v>54</v>
      </c>
      <c r="C15" s="2" t="s">
        <v>55</v>
      </c>
      <c r="D15" s="2">
        <v>2.3562499700346962E-4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0.166015625</v>
      </c>
      <c r="K15" s="6">
        <v>5.859375E-2</v>
      </c>
      <c r="L15" s="6">
        <v>4.8828125E-2</v>
      </c>
    </row>
    <row r="16" spans="2:12" x14ac:dyDescent="0.2">
      <c r="B16" s="1" t="s">
        <v>56</v>
      </c>
      <c r="C16" s="2" t="s">
        <v>57</v>
      </c>
      <c r="D16" s="2">
        <v>2.5945602101273835E-4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0.166015625</v>
      </c>
      <c r="K16" s="6">
        <v>5.859375E-2</v>
      </c>
      <c r="L16" s="6">
        <v>3.90625E-2</v>
      </c>
    </row>
    <row r="17" spans="2:12" x14ac:dyDescent="0.2">
      <c r="B17" s="1" t="s">
        <v>58</v>
      </c>
      <c r="C17" s="2" t="s">
        <v>59</v>
      </c>
      <c r="D17" s="2">
        <v>2.8310185007285327E-4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0.166015625</v>
      </c>
      <c r="K17" s="6">
        <v>7.8125E-2</v>
      </c>
      <c r="L17" s="6">
        <v>3.90625E-2</v>
      </c>
    </row>
    <row r="18" spans="2:12" x14ac:dyDescent="0.2">
      <c r="B18" s="1" t="s">
        <v>60</v>
      </c>
      <c r="C18" s="2" t="s">
        <v>61</v>
      </c>
      <c r="D18" s="2">
        <v>3.0098379647824913E-4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0.166015625</v>
      </c>
      <c r="K18" s="6">
        <v>3.90625E-2</v>
      </c>
      <c r="L18" s="6">
        <v>3.90625E-2</v>
      </c>
    </row>
    <row r="19" spans="2:12" x14ac:dyDescent="0.2">
      <c r="B19" s="1" t="s">
        <v>62</v>
      </c>
      <c r="C19" s="2" t="s">
        <v>63</v>
      </c>
      <c r="D19" s="2">
        <v>3.2481481321156025E-4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0.13671875</v>
      </c>
      <c r="K19" s="6">
        <v>4.8828125E-2</v>
      </c>
      <c r="L19" s="6">
        <v>3.90625E-2</v>
      </c>
    </row>
    <row r="20" spans="2:12" x14ac:dyDescent="0.2">
      <c r="B20" s="1" t="s">
        <v>64</v>
      </c>
      <c r="C20" s="2" t="s">
        <v>65</v>
      </c>
      <c r="D20" s="2">
        <v>3.4864582994487137E-4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0.166015625</v>
      </c>
      <c r="K20" s="6">
        <v>3.90625E-2</v>
      </c>
      <c r="L20" s="6">
        <v>3.90625E-2</v>
      </c>
    </row>
    <row r="21" spans="2:12" x14ac:dyDescent="0.2">
      <c r="B21" s="1" t="s">
        <v>66</v>
      </c>
      <c r="C21" s="2" t="s">
        <v>67</v>
      </c>
      <c r="D21" s="2">
        <v>3.724768539541401E-4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0.15625</v>
      </c>
      <c r="K21" s="6">
        <v>4.8828125E-2</v>
      </c>
      <c r="L21" s="6">
        <v>3.90625E-2</v>
      </c>
    </row>
    <row r="22" spans="2:12" x14ac:dyDescent="0.2">
      <c r="B22" s="1" t="s">
        <v>68</v>
      </c>
      <c r="C22" s="2" t="s">
        <v>69</v>
      </c>
      <c r="D22" s="2">
        <v>3.9631944673601538E-4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0.166015625</v>
      </c>
      <c r="K22" s="6">
        <v>3.90625E-2</v>
      </c>
      <c r="L22" s="6">
        <v>3.90625E-2</v>
      </c>
    </row>
    <row r="23" spans="2:12" x14ac:dyDescent="0.2">
      <c r="B23" s="1" t="s">
        <v>70</v>
      </c>
      <c r="C23" s="2" t="s">
        <v>71</v>
      </c>
      <c r="D23" s="2">
        <v>4.1979166417149827E-4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0.15625</v>
      </c>
      <c r="K23" s="6">
        <v>3.90625E-2</v>
      </c>
      <c r="L23" s="6">
        <v>4.8828125E-2</v>
      </c>
    </row>
    <row r="24" spans="2:12" x14ac:dyDescent="0.2">
      <c r="B24" s="1" t="s">
        <v>72</v>
      </c>
      <c r="C24" s="2" t="s">
        <v>73</v>
      </c>
      <c r="D24" s="2">
        <v>4.4362268090480939E-4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0.15625</v>
      </c>
      <c r="K24" s="6">
        <v>4.8828125E-2</v>
      </c>
      <c r="L24" s="6">
        <v>3.90625E-2</v>
      </c>
    </row>
    <row r="25" spans="2:12" x14ac:dyDescent="0.2">
      <c r="B25" s="1" t="s">
        <v>74</v>
      </c>
      <c r="C25" s="2" t="s">
        <v>75</v>
      </c>
      <c r="D25" s="2">
        <v>4.6745370491407812E-4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0.15625</v>
      </c>
      <c r="K25" s="6">
        <v>3.90625E-2</v>
      </c>
      <c r="L25" s="6">
        <v>4.8828125E-2</v>
      </c>
    </row>
    <row r="26" spans="2:12" x14ac:dyDescent="0.2">
      <c r="B26" s="1" t="s">
        <v>76</v>
      </c>
      <c r="C26" s="2" t="s">
        <v>77</v>
      </c>
      <c r="D26" s="2">
        <v>4.911111100227572E-4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0.15625</v>
      </c>
      <c r="K26" s="6">
        <v>6.8359375E-2</v>
      </c>
      <c r="L26" s="6">
        <v>3.90625E-2</v>
      </c>
    </row>
    <row r="27" spans="2:12" x14ac:dyDescent="0.2">
      <c r="B27" s="1" t="s">
        <v>78</v>
      </c>
      <c r="C27" s="2" t="s">
        <v>79</v>
      </c>
      <c r="D27" s="2">
        <v>5.1494212675606832E-4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8.7890625E-2</v>
      </c>
      <c r="K27" s="6">
        <v>3.90625E-2</v>
      </c>
      <c r="L27" s="6">
        <v>3.90625E-2</v>
      </c>
    </row>
    <row r="28" spans="2:12" x14ac:dyDescent="0.2">
      <c r="B28" s="1" t="s">
        <v>80</v>
      </c>
      <c r="C28" s="2" t="s">
        <v>81</v>
      </c>
      <c r="D28" s="2">
        <v>5.3281249711290002E-4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0.15625</v>
      </c>
      <c r="K28" s="6">
        <v>3.90625E-2</v>
      </c>
      <c r="L28" s="6">
        <v>3.90625E-2</v>
      </c>
    </row>
    <row r="29" spans="2:12" x14ac:dyDescent="0.2">
      <c r="B29" s="1" t="s">
        <v>82</v>
      </c>
      <c r="C29" s="2" t="s">
        <v>83</v>
      </c>
      <c r="D29" s="2">
        <v>5.5646990949753672E-4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0.15625</v>
      </c>
      <c r="K29" s="6">
        <v>3.90625E-2</v>
      </c>
      <c r="L29" s="6">
        <v>4.8828125E-2</v>
      </c>
    </row>
    <row r="30" spans="2:12" x14ac:dyDescent="0.2">
      <c r="B30" s="1" t="s">
        <v>84</v>
      </c>
      <c r="C30" s="2" t="s">
        <v>85</v>
      </c>
      <c r="D30" s="2">
        <v>5.8030092623084784E-4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0.15625</v>
      </c>
      <c r="K30" s="6">
        <v>3.90625E-2</v>
      </c>
      <c r="L30" s="6">
        <v>3.90625E-2</v>
      </c>
    </row>
    <row r="31" spans="2:12" x14ac:dyDescent="0.2">
      <c r="B31" s="1" t="s">
        <v>86</v>
      </c>
      <c r="C31" s="2" t="s">
        <v>87</v>
      </c>
      <c r="D31" s="2">
        <v>6.0413194296415895E-4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0.15625</v>
      </c>
      <c r="K31" s="6">
        <v>3.90625E-2</v>
      </c>
      <c r="L31" s="6">
        <v>3.90625E-2</v>
      </c>
    </row>
    <row r="32" spans="2:12" x14ac:dyDescent="0.2">
      <c r="B32" s="1" t="s">
        <v>88</v>
      </c>
      <c r="C32" s="2" t="s">
        <v>89</v>
      </c>
      <c r="D32" s="2">
        <v>6.2796295969747007E-4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0.15625</v>
      </c>
      <c r="K32" s="6">
        <v>3.90625E-2</v>
      </c>
      <c r="L32" s="6">
        <v>3.90625E-2</v>
      </c>
    </row>
    <row r="33" spans="2:12" x14ac:dyDescent="0.2">
      <c r="B33" s="1" t="s">
        <v>90</v>
      </c>
      <c r="C33" s="2" t="s">
        <v>91</v>
      </c>
      <c r="D33" s="2">
        <v>6.5162037208210677E-4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0.15625</v>
      </c>
      <c r="K33" s="6">
        <v>3.90625E-2</v>
      </c>
      <c r="L33" s="6">
        <v>4.8828125E-2</v>
      </c>
    </row>
    <row r="34" spans="2:12" x14ac:dyDescent="0.2">
      <c r="B34" s="1" t="s">
        <v>92</v>
      </c>
      <c r="C34" s="2" t="s">
        <v>93</v>
      </c>
      <c r="D34" s="2">
        <v>6.7527777719078586E-4</v>
      </c>
      <c r="E34" s="3">
        <v>0.1</v>
      </c>
      <c r="F34" s="3">
        <v>0.1</v>
      </c>
      <c r="G34" s="4">
        <v>80</v>
      </c>
      <c r="H34" s="4">
        <v>80</v>
      </c>
      <c r="I34" s="5">
        <f t="shared" si="0"/>
        <v>150</v>
      </c>
      <c r="J34" s="6">
        <v>0.15625</v>
      </c>
      <c r="K34" s="6">
        <v>3.90625E-2</v>
      </c>
      <c r="L34" s="6">
        <v>4.8828125E-2</v>
      </c>
    </row>
    <row r="35" spans="2:12" x14ac:dyDescent="0.2">
      <c r="B35" s="1" t="s">
        <v>94</v>
      </c>
      <c r="C35" s="2" t="s">
        <v>95</v>
      </c>
      <c r="D35" s="2">
        <v>6.9910879392409697E-4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0"/>
        <v>150</v>
      </c>
      <c r="J35" s="6">
        <v>0.15625</v>
      </c>
      <c r="K35" s="6">
        <v>3.90625E-2</v>
      </c>
      <c r="L35" s="6">
        <v>3.90625E-2</v>
      </c>
    </row>
    <row r="36" spans="2:12" x14ac:dyDescent="0.2">
      <c r="B36" s="1" t="s">
        <v>96</v>
      </c>
      <c r="C36" s="2" t="s">
        <v>97</v>
      </c>
      <c r="D36" s="2">
        <v>7.2293981065740809E-4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0"/>
        <v>150</v>
      </c>
      <c r="J36" s="6">
        <v>0.15625</v>
      </c>
      <c r="K36" s="6">
        <v>3.90625E-2</v>
      </c>
      <c r="L36" s="6">
        <v>3.90625E-2</v>
      </c>
    </row>
    <row r="37" spans="2:12" x14ac:dyDescent="0.2">
      <c r="B37" s="1" t="s">
        <v>98</v>
      </c>
      <c r="C37" s="2" t="s">
        <v>99</v>
      </c>
      <c r="D37" s="2">
        <v>7.4081018101423979E-4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0"/>
        <v>150</v>
      </c>
      <c r="J37" s="6">
        <v>0.15625</v>
      </c>
      <c r="K37" s="6">
        <v>3.90625E-2</v>
      </c>
      <c r="L37" s="6">
        <v>3.90625E-2</v>
      </c>
    </row>
    <row r="38" spans="2:12" x14ac:dyDescent="0.2">
      <c r="B38" s="1" t="s">
        <v>100</v>
      </c>
      <c r="C38" s="2" t="s">
        <v>101</v>
      </c>
      <c r="D38" s="2">
        <v>7.6465277379611507E-4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0"/>
        <v>150</v>
      </c>
      <c r="J38" s="6">
        <v>0.166015625</v>
      </c>
      <c r="K38" s="6">
        <v>4.8828125E-2</v>
      </c>
      <c r="L38" s="6">
        <v>3.90625E-2</v>
      </c>
    </row>
    <row r="39" spans="2:12" x14ac:dyDescent="0.2">
      <c r="B39" s="1" t="s">
        <v>102</v>
      </c>
      <c r="C39" s="2" t="s">
        <v>103</v>
      </c>
      <c r="D39" s="2">
        <v>7.884837978053838E-4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0"/>
        <v>150</v>
      </c>
      <c r="J39" s="6">
        <v>0.166015625</v>
      </c>
      <c r="K39" s="6">
        <v>3.90625E-2</v>
      </c>
      <c r="L39" s="6">
        <v>3.90625E-2</v>
      </c>
    </row>
    <row r="40" spans="2:12" x14ac:dyDescent="0.2">
      <c r="B40" s="1" t="s">
        <v>104</v>
      </c>
      <c r="C40" s="2" t="s">
        <v>105</v>
      </c>
      <c r="D40" s="2">
        <v>8.1231481453869492E-4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0"/>
        <v>150</v>
      </c>
      <c r="J40" s="6">
        <v>0.15625</v>
      </c>
      <c r="K40" s="6">
        <v>3.90625E-2</v>
      </c>
      <c r="L40" s="6">
        <v>3.90625E-2</v>
      </c>
    </row>
    <row r="41" spans="2:12" x14ac:dyDescent="0.2">
      <c r="B41" s="1" t="s">
        <v>106</v>
      </c>
      <c r="C41" s="2" t="s">
        <v>107</v>
      </c>
      <c r="D41" s="2">
        <v>8.3614583127200603E-4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0"/>
        <v>150</v>
      </c>
      <c r="J41" s="6">
        <v>0.15625</v>
      </c>
      <c r="K41" s="6">
        <v>3.90625E-2</v>
      </c>
      <c r="L41" s="6">
        <v>3.90625E-2</v>
      </c>
    </row>
    <row r="42" spans="2:12" x14ac:dyDescent="0.2">
      <c r="B42" s="1" t="s">
        <v>108</v>
      </c>
      <c r="C42" s="2" t="s">
        <v>109</v>
      </c>
      <c r="D42" s="2">
        <v>8.5997684800531715E-4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0"/>
        <v>150</v>
      </c>
      <c r="J42" s="6">
        <v>0.15625</v>
      </c>
      <c r="K42" s="6">
        <v>3.90625E-2</v>
      </c>
      <c r="L42" s="6">
        <v>5.859375E-2</v>
      </c>
    </row>
    <row r="43" spans="2:12" x14ac:dyDescent="0.2">
      <c r="B43" s="1" t="s">
        <v>110</v>
      </c>
      <c r="C43" s="2" t="s">
        <v>111</v>
      </c>
      <c r="D43" s="2">
        <v>8.8381944078719243E-4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0"/>
        <v>150</v>
      </c>
      <c r="J43" s="6">
        <v>0.15625</v>
      </c>
      <c r="K43" s="6">
        <v>3.90625E-2</v>
      </c>
      <c r="L43" s="6">
        <v>3.90625E-2</v>
      </c>
    </row>
    <row r="44" spans="2:12" x14ac:dyDescent="0.2">
      <c r="B44" s="1" t="s">
        <v>112</v>
      </c>
      <c r="C44" s="2" t="s">
        <v>113</v>
      </c>
      <c r="D44" s="2">
        <v>9.0765046479646116E-4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0"/>
        <v>150</v>
      </c>
      <c r="J44" s="6">
        <v>0.17578125</v>
      </c>
      <c r="K44" s="6">
        <v>3.90625E-2</v>
      </c>
      <c r="L44" s="6">
        <v>3.90625E-2</v>
      </c>
    </row>
    <row r="45" spans="2:12" x14ac:dyDescent="0.2">
      <c r="B45" s="1" t="s">
        <v>114</v>
      </c>
      <c r="C45" s="2" t="s">
        <v>115</v>
      </c>
      <c r="D45" s="2">
        <v>9.3148148152977228E-4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0"/>
        <v>150</v>
      </c>
      <c r="J45" s="6">
        <v>0.15625</v>
      </c>
      <c r="K45" s="6">
        <v>3.90625E-2</v>
      </c>
      <c r="L45" s="6">
        <v>4.8828125E-2</v>
      </c>
    </row>
    <row r="46" spans="2:12" x14ac:dyDescent="0.2">
      <c r="B46" s="1" t="s">
        <v>116</v>
      </c>
      <c r="C46" s="2" t="s">
        <v>117</v>
      </c>
      <c r="D46" s="2">
        <v>9.4935185188660398E-4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0"/>
        <v>150</v>
      </c>
      <c r="J46" s="6">
        <v>0.15625</v>
      </c>
      <c r="K46" s="6">
        <v>3.90625E-2</v>
      </c>
      <c r="L46" s="6">
        <v>3.90625E-2</v>
      </c>
    </row>
    <row r="47" spans="2:12" x14ac:dyDescent="0.2">
      <c r="B47" s="1" t="s">
        <v>118</v>
      </c>
      <c r="C47" s="2" t="s">
        <v>119</v>
      </c>
      <c r="D47" s="2">
        <v>9.7282407659804448E-4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0"/>
        <v>150</v>
      </c>
      <c r="J47" s="6">
        <v>0.15625</v>
      </c>
      <c r="K47" s="6">
        <v>3.90625E-2</v>
      </c>
      <c r="L47" s="6">
        <v>3.90625E-2</v>
      </c>
    </row>
    <row r="48" spans="2:12" x14ac:dyDescent="0.2">
      <c r="B48" s="1" t="s">
        <v>120</v>
      </c>
      <c r="C48" s="2" t="s">
        <v>121</v>
      </c>
      <c r="D48" s="2">
        <v>9.9629629403352737E-4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0"/>
        <v>150</v>
      </c>
      <c r="J48" s="6">
        <v>0.15625</v>
      </c>
      <c r="K48" s="6">
        <v>3.90625E-2</v>
      </c>
      <c r="L48" s="6">
        <v>3.90625E-2</v>
      </c>
    </row>
    <row r="49" spans="2:12" x14ac:dyDescent="0.2">
      <c r="B49" s="1" t="s">
        <v>122</v>
      </c>
      <c r="C49" s="2" t="s">
        <v>123</v>
      </c>
      <c r="D49" s="2">
        <v>1.0197685187449679E-3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0"/>
        <v>150</v>
      </c>
      <c r="J49" s="6">
        <v>0.15625</v>
      </c>
      <c r="K49" s="6">
        <v>3.90625E-2</v>
      </c>
      <c r="L49" s="6">
        <v>2.9296875E-2</v>
      </c>
    </row>
    <row r="50" spans="2:12" x14ac:dyDescent="0.2">
      <c r="B50" s="1" t="s">
        <v>124</v>
      </c>
      <c r="C50" s="2" t="s">
        <v>125</v>
      </c>
      <c r="D50" s="2">
        <v>1.0432407361804508E-3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0"/>
        <v>150</v>
      </c>
      <c r="J50" s="6">
        <v>0.15625</v>
      </c>
      <c r="K50" s="6">
        <v>3.90625E-2</v>
      </c>
      <c r="L50" s="6">
        <v>3.90625E-2</v>
      </c>
    </row>
    <row r="51" spans="2:12" x14ac:dyDescent="0.2">
      <c r="B51" s="1" t="s">
        <v>126</v>
      </c>
      <c r="C51" s="2" t="s">
        <v>127</v>
      </c>
      <c r="D51" s="2">
        <v>1.0667129608918913E-3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0"/>
        <v>150</v>
      </c>
      <c r="J51" s="6">
        <v>0.15625</v>
      </c>
      <c r="K51" s="6">
        <v>4.8828125E-2</v>
      </c>
      <c r="L51" s="6">
        <v>3.90625E-2</v>
      </c>
    </row>
    <row r="52" spans="2:12" x14ac:dyDescent="0.2">
      <c r="B52" s="1" t="s">
        <v>128</v>
      </c>
      <c r="C52" s="2" t="s">
        <v>129</v>
      </c>
      <c r="D52" s="2">
        <v>1.0901967616518959E-3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0"/>
        <v>150</v>
      </c>
      <c r="J52" s="6">
        <v>0.15625</v>
      </c>
      <c r="K52" s="6">
        <v>3.90625E-2</v>
      </c>
      <c r="L52" s="6">
        <v>3.90625E-2</v>
      </c>
    </row>
    <row r="53" spans="2:12" x14ac:dyDescent="0.2">
      <c r="B53" s="1" t="s">
        <v>130</v>
      </c>
      <c r="C53" s="2" t="s">
        <v>131</v>
      </c>
      <c r="D53" s="2">
        <v>1.1136689790873788E-3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0"/>
        <v>150</v>
      </c>
      <c r="J53" s="6">
        <v>0.15625</v>
      </c>
      <c r="K53" s="6">
        <v>4.8828125E-2</v>
      </c>
      <c r="L53" s="6">
        <v>3.90625E-2</v>
      </c>
    </row>
    <row r="54" spans="2:12" x14ac:dyDescent="0.2">
      <c r="B54" s="1" t="s">
        <v>132</v>
      </c>
      <c r="C54" s="2" t="s">
        <v>133</v>
      </c>
      <c r="D54" s="2">
        <v>1.1371412037988193E-3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0"/>
        <v>150</v>
      </c>
      <c r="J54" s="6">
        <v>0.15625</v>
      </c>
      <c r="K54" s="6">
        <v>3.90625E-2</v>
      </c>
      <c r="L54" s="6">
        <v>3.90625E-2</v>
      </c>
    </row>
    <row r="55" spans="2:12" x14ac:dyDescent="0.2">
      <c r="B55" s="1" t="s">
        <v>134</v>
      </c>
      <c r="C55" s="2" t="s">
        <v>135</v>
      </c>
      <c r="D55" s="2">
        <v>1.1606134285102598E-3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0"/>
        <v>150</v>
      </c>
      <c r="J55" s="6">
        <v>0.1171875</v>
      </c>
      <c r="K55" s="6">
        <v>3.90625E-2</v>
      </c>
      <c r="L55" s="6">
        <v>3.90625E-2</v>
      </c>
    </row>
    <row r="56" spans="2:12" x14ac:dyDescent="0.2">
      <c r="B56" s="1" t="s">
        <v>136</v>
      </c>
      <c r="C56" s="2" t="s">
        <v>137</v>
      </c>
      <c r="D56" s="2">
        <v>1.1840856459457427E-3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0"/>
        <v>150</v>
      </c>
      <c r="J56" s="6">
        <v>0.15625</v>
      </c>
      <c r="K56" s="6">
        <v>3.90625E-2</v>
      </c>
      <c r="L56" s="6">
        <v>3.90625E-2</v>
      </c>
    </row>
    <row r="57" spans="2:12" x14ac:dyDescent="0.2">
      <c r="B57" s="1" t="s">
        <v>138</v>
      </c>
      <c r="C57" s="2" t="s">
        <v>139</v>
      </c>
      <c r="D57" s="2">
        <v>1.2075578706571832E-3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0"/>
        <v>150</v>
      </c>
      <c r="J57" s="6">
        <v>0.166015625</v>
      </c>
      <c r="K57" s="6">
        <v>3.90625E-2</v>
      </c>
      <c r="L57" s="6">
        <v>3.90625E-2</v>
      </c>
    </row>
    <row r="58" spans="2:12" x14ac:dyDescent="0.2">
      <c r="B58" s="1" t="s">
        <v>140</v>
      </c>
      <c r="C58" s="2" t="s">
        <v>141</v>
      </c>
      <c r="D58" s="2">
        <v>1.2310300880926661E-3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0"/>
        <v>150</v>
      </c>
      <c r="J58" s="6">
        <v>0.15625</v>
      </c>
      <c r="K58" s="6">
        <v>3.90625E-2</v>
      </c>
      <c r="L58" s="6">
        <v>3.90625E-2</v>
      </c>
    </row>
    <row r="59" spans="2:12" x14ac:dyDescent="0.2">
      <c r="B59" s="1" t="s">
        <v>142</v>
      </c>
      <c r="C59" s="2" t="s">
        <v>143</v>
      </c>
      <c r="D59" s="2">
        <v>1.2545023128041066E-3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0"/>
        <v>150</v>
      </c>
      <c r="J59" s="6">
        <v>0.15625</v>
      </c>
      <c r="K59" s="6">
        <v>3.90625E-2</v>
      </c>
      <c r="L59" s="6">
        <v>3.90625E-2</v>
      </c>
    </row>
    <row r="60" spans="2:12" x14ac:dyDescent="0.2">
      <c r="B60" s="1" t="s">
        <v>144</v>
      </c>
      <c r="C60" s="2" t="s">
        <v>145</v>
      </c>
      <c r="D60" s="2">
        <v>1.2779745375155471E-3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0"/>
        <v>150</v>
      </c>
      <c r="J60" s="6">
        <v>0.13671875</v>
      </c>
      <c r="K60" s="6">
        <v>4.8828125E-2</v>
      </c>
      <c r="L60" s="6">
        <v>3.90625E-2</v>
      </c>
    </row>
    <row r="61" spans="2:12" x14ac:dyDescent="0.2">
      <c r="B61" s="1" t="s">
        <v>146</v>
      </c>
      <c r="C61" s="2" t="s">
        <v>147</v>
      </c>
      <c r="D61" s="2">
        <v>1.30144675495103E-3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0"/>
        <v>150</v>
      </c>
      <c r="J61" s="6">
        <v>0.15625</v>
      </c>
      <c r="K61" s="6">
        <v>3.90625E-2</v>
      </c>
      <c r="L61" s="6">
        <v>3.90625E-2</v>
      </c>
    </row>
    <row r="62" spans="2:12" x14ac:dyDescent="0.2">
      <c r="B62" s="1" t="s">
        <v>148</v>
      </c>
      <c r="C62" s="2" t="s">
        <v>149</v>
      </c>
      <c r="D62" s="2">
        <v>1.3250925912871026E-3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0"/>
        <v>150</v>
      </c>
      <c r="J62" s="6">
        <v>0.15625</v>
      </c>
      <c r="K62" s="6">
        <v>3.90625E-2</v>
      </c>
      <c r="L62" s="6">
        <v>5.859375E-2</v>
      </c>
    </row>
    <row r="63" spans="2:12" x14ac:dyDescent="0.2">
      <c r="B63" s="1" t="s">
        <v>150</v>
      </c>
      <c r="C63" s="2" t="s">
        <v>151</v>
      </c>
      <c r="D63" s="2">
        <v>1.3429745376924984E-3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0"/>
        <v>150</v>
      </c>
      <c r="J63" s="6">
        <v>0.166015625</v>
      </c>
      <c r="K63" s="6">
        <v>3.90625E-2</v>
      </c>
      <c r="L63" s="6">
        <v>3.90625E-2</v>
      </c>
    </row>
    <row r="64" spans="2:12" x14ac:dyDescent="0.2">
      <c r="B64" s="1" t="s">
        <v>152</v>
      </c>
      <c r="C64" s="2" t="s">
        <v>153</v>
      </c>
      <c r="D64" s="2">
        <v>1.3668055544258095E-3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0"/>
        <v>150</v>
      </c>
      <c r="J64" s="6">
        <v>0.146484375</v>
      </c>
      <c r="K64" s="6">
        <v>3.90625E-2</v>
      </c>
      <c r="L64" s="6">
        <v>3.90625E-2</v>
      </c>
    </row>
    <row r="65" spans="2:12" x14ac:dyDescent="0.2">
      <c r="B65" s="1" t="s">
        <v>154</v>
      </c>
      <c r="C65" s="2" t="s">
        <v>155</v>
      </c>
      <c r="D65" s="2">
        <v>1.3906365711591206E-3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0"/>
        <v>150</v>
      </c>
      <c r="J65" s="6">
        <v>0.17578125</v>
      </c>
      <c r="K65" s="6">
        <v>3.90625E-2</v>
      </c>
      <c r="L65" s="6">
        <v>3.90625E-2</v>
      </c>
    </row>
    <row r="66" spans="2:12" x14ac:dyDescent="0.2">
      <c r="B66" s="1" t="s">
        <v>156</v>
      </c>
      <c r="C66" s="2" t="s">
        <v>157</v>
      </c>
      <c r="D66" s="2">
        <v>1.4144675951683894E-3</v>
      </c>
      <c r="E66" s="3">
        <v>0.1</v>
      </c>
      <c r="F66" s="3">
        <v>0.1</v>
      </c>
      <c r="G66" s="4">
        <v>80</v>
      </c>
      <c r="H66" s="4">
        <v>80</v>
      </c>
      <c r="I66" s="5">
        <f t="shared" si="0"/>
        <v>150</v>
      </c>
      <c r="J66" s="6">
        <v>0.15625</v>
      </c>
      <c r="K66" s="6">
        <v>3.90625E-2</v>
      </c>
      <c r="L66" s="6">
        <v>3.90625E-2</v>
      </c>
    </row>
    <row r="67" spans="2:12" x14ac:dyDescent="0.2">
      <c r="B67" s="1" t="s">
        <v>158</v>
      </c>
      <c r="C67" s="2" t="s">
        <v>159</v>
      </c>
      <c r="D67" s="2">
        <v>1.4382986119017005E-3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0"/>
        <v>150</v>
      </c>
      <c r="J67" s="6">
        <v>0.15625</v>
      </c>
      <c r="K67" s="6">
        <v>3.90625E-2</v>
      </c>
      <c r="L67" s="6">
        <v>2.9296875E-2</v>
      </c>
    </row>
    <row r="68" spans="2:12" x14ac:dyDescent="0.2">
      <c r="B68" s="1" t="s">
        <v>160</v>
      </c>
      <c r="C68" s="2" t="s">
        <v>161</v>
      </c>
      <c r="D68" s="2">
        <v>1.4621412046835758E-3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0"/>
        <v>150</v>
      </c>
      <c r="J68" s="6">
        <v>0.146484375</v>
      </c>
      <c r="K68" s="6">
        <v>3.90625E-2</v>
      </c>
      <c r="L68" s="6">
        <v>3.90625E-2</v>
      </c>
    </row>
    <row r="69" spans="2:12" x14ac:dyDescent="0.2">
      <c r="B69" s="1" t="s">
        <v>162</v>
      </c>
      <c r="C69" s="2" t="s">
        <v>163</v>
      </c>
      <c r="D69" s="2">
        <v>1.4859722214168869E-3</v>
      </c>
      <c r="E69" s="3">
        <v>0.1</v>
      </c>
      <c r="F69" s="3">
        <v>0.1</v>
      </c>
      <c r="G69" s="4">
        <v>80</v>
      </c>
      <c r="H69" s="4">
        <v>80</v>
      </c>
      <c r="I69" s="5">
        <f t="shared" ref="I69:I132" si="1">IF(ISNUMBER(G69),IF(G69+H69=0,0,0.4*60*1000/(G69+H69)),"")</f>
        <v>150</v>
      </c>
      <c r="J69" s="6">
        <v>0.146484375</v>
      </c>
      <c r="K69" s="6">
        <v>3.90625E-2</v>
      </c>
      <c r="L69" s="6">
        <v>2.9296875E-2</v>
      </c>
    </row>
    <row r="70" spans="2:12" x14ac:dyDescent="0.2">
      <c r="B70" s="1" t="s">
        <v>164</v>
      </c>
      <c r="C70" s="2" t="s">
        <v>165</v>
      </c>
      <c r="D70" s="2">
        <v>1.5096180577529594E-3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1"/>
        <v>150</v>
      </c>
      <c r="J70" s="6">
        <v>0.107421875</v>
      </c>
      <c r="K70" s="6">
        <v>3.90625E-2</v>
      </c>
      <c r="L70" s="6">
        <v>3.90625E-2</v>
      </c>
    </row>
    <row r="71" spans="2:12" x14ac:dyDescent="0.2">
      <c r="B71" s="1" t="s">
        <v>166</v>
      </c>
      <c r="C71" s="2" t="s">
        <v>167</v>
      </c>
      <c r="D71" s="2">
        <v>1.5330902751884423E-3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1"/>
        <v>150</v>
      </c>
      <c r="J71" s="6">
        <v>7.8125E-2</v>
      </c>
      <c r="K71" s="6">
        <v>3.90625E-2</v>
      </c>
      <c r="L71" s="6">
        <v>3.90625E-2</v>
      </c>
    </row>
    <row r="72" spans="2:12" x14ac:dyDescent="0.2">
      <c r="B72" s="1" t="s">
        <v>168</v>
      </c>
      <c r="C72" s="2" t="s">
        <v>169</v>
      </c>
      <c r="D72" s="2">
        <v>1.5565624998998828E-3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1"/>
        <v>150</v>
      </c>
      <c r="J72" s="6">
        <v>6.8359375E-2</v>
      </c>
      <c r="K72" s="6">
        <v>3.90625E-2</v>
      </c>
      <c r="L72" s="6">
        <v>3.90625E-2</v>
      </c>
    </row>
    <row r="73" spans="2:12" x14ac:dyDescent="0.2">
      <c r="B73" s="1" t="s">
        <v>170</v>
      </c>
      <c r="C73" s="2" t="s">
        <v>171</v>
      </c>
      <c r="D73" s="2">
        <v>1.5742592586320825E-3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1"/>
        <v>150</v>
      </c>
      <c r="J73" s="6">
        <v>6.8359375E-2</v>
      </c>
      <c r="K73" s="6">
        <v>3.90625E-2</v>
      </c>
      <c r="L73" s="6">
        <v>5.859375E-2</v>
      </c>
    </row>
    <row r="74" spans="2:12" x14ac:dyDescent="0.2">
      <c r="B74" s="1" t="s">
        <v>172</v>
      </c>
      <c r="C74" s="2" t="s">
        <v>173</v>
      </c>
      <c r="D74" s="2">
        <v>1.597731483343523E-3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1"/>
        <v>150</v>
      </c>
      <c r="J74" s="6">
        <v>5.859375E-2</v>
      </c>
      <c r="K74" s="6">
        <v>3.90625E-2</v>
      </c>
      <c r="L74" s="6">
        <v>2.9296875E-2</v>
      </c>
    </row>
    <row r="75" spans="2:12" x14ac:dyDescent="0.2">
      <c r="B75" s="1" t="s">
        <v>174</v>
      </c>
      <c r="C75" s="2" t="s">
        <v>175</v>
      </c>
      <c r="D75" s="2">
        <v>1.6212037007790059E-3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1"/>
        <v>150</v>
      </c>
      <c r="J75" s="6">
        <v>5.859375E-2</v>
      </c>
      <c r="K75" s="6">
        <v>3.90625E-2</v>
      </c>
      <c r="L75" s="6">
        <v>3.90625E-2</v>
      </c>
    </row>
    <row r="76" spans="2:12" x14ac:dyDescent="0.2">
      <c r="B76" s="1" t="s">
        <v>176</v>
      </c>
      <c r="C76" s="2" t="s">
        <v>177</v>
      </c>
      <c r="D76" s="2">
        <v>1.6446759254904464E-3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1"/>
        <v>150</v>
      </c>
      <c r="J76" s="6">
        <v>5.859375E-2</v>
      </c>
      <c r="K76" s="6">
        <v>3.90625E-2</v>
      </c>
      <c r="L76" s="6">
        <v>3.90625E-2</v>
      </c>
    </row>
    <row r="77" spans="2:12" x14ac:dyDescent="0.2">
      <c r="B77" s="1" t="s">
        <v>178</v>
      </c>
      <c r="C77" s="2" t="s">
        <v>179</v>
      </c>
      <c r="D77" s="2">
        <v>1.6681481502018869E-3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1"/>
        <v>150</v>
      </c>
      <c r="J77" s="6">
        <v>5.859375E-2</v>
      </c>
      <c r="K77" s="6">
        <v>3.90625E-2</v>
      </c>
      <c r="L77" s="6">
        <v>3.90625E-2</v>
      </c>
    </row>
    <row r="78" spans="2:12" x14ac:dyDescent="0.2">
      <c r="B78" s="1" t="s">
        <v>180</v>
      </c>
      <c r="C78" s="2" t="s">
        <v>181</v>
      </c>
      <c r="D78" s="2">
        <v>1.691805555310566E-3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1"/>
        <v>150</v>
      </c>
      <c r="J78" s="6">
        <v>6.8359375E-2</v>
      </c>
      <c r="K78" s="6">
        <v>3.90625E-2</v>
      </c>
      <c r="L78" s="6">
        <v>3.90625E-2</v>
      </c>
    </row>
    <row r="79" spans="2:12" x14ac:dyDescent="0.2">
      <c r="B79" s="1" t="s">
        <v>182</v>
      </c>
      <c r="C79" s="2" t="s">
        <v>183</v>
      </c>
      <c r="D79" s="2">
        <v>1.7156365720438771E-3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1"/>
        <v>150</v>
      </c>
      <c r="J79" s="6">
        <v>6.8359375E-2</v>
      </c>
      <c r="K79" s="6">
        <v>3.90625E-2</v>
      </c>
      <c r="L79" s="6">
        <v>3.90625E-2</v>
      </c>
    </row>
    <row r="80" spans="2:12" x14ac:dyDescent="0.2">
      <c r="B80" s="1" t="s">
        <v>184</v>
      </c>
      <c r="C80" s="2" t="s">
        <v>185</v>
      </c>
      <c r="D80" s="2">
        <v>1.7394675887771882E-3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1"/>
        <v>150</v>
      </c>
      <c r="J80" s="6">
        <v>5.859375E-2</v>
      </c>
      <c r="K80" s="6">
        <v>3.90625E-2</v>
      </c>
      <c r="L80" s="6">
        <v>3.90625E-2</v>
      </c>
    </row>
    <row r="81" spans="2:12" x14ac:dyDescent="0.2">
      <c r="B81" s="1" t="s">
        <v>186</v>
      </c>
      <c r="C81" s="2" t="s">
        <v>187</v>
      </c>
      <c r="D81" s="2">
        <v>1.7632986127864569E-3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1"/>
        <v>150</v>
      </c>
      <c r="J81" s="6">
        <v>5.859375E-2</v>
      </c>
      <c r="K81" s="6">
        <v>3.90625E-2</v>
      </c>
      <c r="L81" s="6">
        <v>2.9296875E-2</v>
      </c>
    </row>
    <row r="82" spans="2:12" x14ac:dyDescent="0.2">
      <c r="B82" s="1" t="s">
        <v>188</v>
      </c>
      <c r="C82" s="2" t="s">
        <v>189</v>
      </c>
      <c r="D82" s="2">
        <v>1.7871412055683322E-3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1"/>
        <v>150</v>
      </c>
      <c r="J82" s="6">
        <v>5.859375E-2</v>
      </c>
      <c r="K82" s="6">
        <v>3.90625E-2</v>
      </c>
      <c r="L82" s="6">
        <v>2.9296875E-2</v>
      </c>
    </row>
    <row r="83" spans="2:12" x14ac:dyDescent="0.2">
      <c r="B83" s="1" t="s">
        <v>190</v>
      </c>
      <c r="C83" s="2" t="s">
        <v>191</v>
      </c>
      <c r="D83" s="2">
        <v>1.8109722223016433E-3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1"/>
        <v>150</v>
      </c>
      <c r="J83" s="6">
        <v>5.859375E-2</v>
      </c>
      <c r="K83" s="6">
        <v>3.90625E-2</v>
      </c>
      <c r="L83" s="6">
        <v>3.90625E-2</v>
      </c>
    </row>
    <row r="84" spans="2:12" x14ac:dyDescent="0.2">
      <c r="B84" s="1" t="s">
        <v>192</v>
      </c>
      <c r="C84" s="2" t="s">
        <v>193</v>
      </c>
      <c r="D84" s="2">
        <v>1.828842592658475E-3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1"/>
        <v>150</v>
      </c>
      <c r="J84" s="6">
        <v>5.859375E-2</v>
      </c>
      <c r="K84" s="6">
        <v>3.90625E-2</v>
      </c>
      <c r="L84" s="6">
        <v>2.9296875E-2</v>
      </c>
    </row>
    <row r="85" spans="2:12" x14ac:dyDescent="0.2">
      <c r="B85" s="1" t="s">
        <v>194</v>
      </c>
      <c r="C85" s="2" t="s">
        <v>195</v>
      </c>
      <c r="D85" s="2">
        <v>1.8526736093917862E-3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1"/>
        <v>150</v>
      </c>
      <c r="J85" s="6">
        <v>5.859375E-2</v>
      </c>
      <c r="K85" s="6">
        <v>3.90625E-2</v>
      </c>
      <c r="L85" s="6">
        <v>2.9296875E-2</v>
      </c>
    </row>
    <row r="86" spans="2:12" x14ac:dyDescent="0.2">
      <c r="B86" s="1" t="s">
        <v>196</v>
      </c>
      <c r="C86" s="2" t="s">
        <v>197</v>
      </c>
      <c r="D86" s="2">
        <v>1.8765162021736614E-3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1"/>
        <v>150</v>
      </c>
      <c r="J86" s="6">
        <v>5.859375E-2</v>
      </c>
      <c r="K86" s="6">
        <v>3.90625E-2</v>
      </c>
      <c r="L86" s="6">
        <v>3.90625E-2</v>
      </c>
    </row>
    <row r="87" spans="2:12" x14ac:dyDescent="0.2">
      <c r="B87" s="1" t="s">
        <v>198</v>
      </c>
      <c r="C87" s="2" t="s">
        <v>199</v>
      </c>
      <c r="D87" s="2">
        <v>1.9003472189069726E-3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1"/>
        <v>150</v>
      </c>
      <c r="J87" s="6">
        <v>5.859375E-2</v>
      </c>
      <c r="K87" s="6">
        <v>3.90625E-2</v>
      </c>
      <c r="L87" s="6">
        <v>3.90625E-2</v>
      </c>
    </row>
    <row r="88" spans="2:12" x14ac:dyDescent="0.2">
      <c r="B88" s="1" t="s">
        <v>200</v>
      </c>
      <c r="C88" s="2" t="s">
        <v>201</v>
      </c>
      <c r="D88" s="2">
        <v>1.9241782429162413E-3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1"/>
        <v>150</v>
      </c>
      <c r="J88" s="6">
        <v>5.859375E-2</v>
      </c>
      <c r="K88" s="6">
        <v>3.90625E-2</v>
      </c>
      <c r="L88" s="6">
        <v>3.90625E-2</v>
      </c>
    </row>
    <row r="89" spans="2:12" x14ac:dyDescent="0.2">
      <c r="B89" s="1" t="s">
        <v>202</v>
      </c>
      <c r="C89" s="2" t="s">
        <v>203</v>
      </c>
      <c r="D89" s="2">
        <v>1.9480092596495524E-3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1"/>
        <v>150</v>
      </c>
      <c r="J89" s="6">
        <v>4.8828125E-2</v>
      </c>
      <c r="K89" s="6">
        <v>3.90625E-2</v>
      </c>
      <c r="L89" s="6">
        <v>4.8828125E-2</v>
      </c>
    </row>
    <row r="90" spans="2:12" x14ac:dyDescent="0.2">
      <c r="B90" s="1" t="s">
        <v>204</v>
      </c>
      <c r="C90" s="2" t="s">
        <v>205</v>
      </c>
      <c r="D90" s="2">
        <v>1.9718402763828635E-3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1"/>
        <v>150</v>
      </c>
      <c r="J90" s="6">
        <v>5.859375E-2</v>
      </c>
      <c r="K90" s="6">
        <v>3.90625E-2</v>
      </c>
      <c r="L90" s="6">
        <v>5.859375E-2</v>
      </c>
    </row>
    <row r="91" spans="2:12" x14ac:dyDescent="0.2">
      <c r="B91" s="1" t="s">
        <v>206</v>
      </c>
      <c r="C91" s="2" t="s">
        <v>207</v>
      </c>
      <c r="D91" s="2">
        <v>1.9954976814915426E-3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1"/>
        <v>150</v>
      </c>
      <c r="J91" s="6">
        <v>5.859375E-2</v>
      </c>
      <c r="K91" s="6">
        <v>4.8828125E-2</v>
      </c>
      <c r="L91" s="6">
        <v>8.7890625E-2</v>
      </c>
    </row>
    <row r="92" spans="2:12" x14ac:dyDescent="0.2">
      <c r="B92" s="1" t="s">
        <v>208</v>
      </c>
      <c r="C92" s="2" t="s">
        <v>209</v>
      </c>
      <c r="D92" s="2">
        <v>2.0193287055008113E-3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1"/>
        <v>150</v>
      </c>
      <c r="J92" s="6">
        <v>5.859375E-2</v>
      </c>
      <c r="K92" s="6">
        <v>3.90625E-2</v>
      </c>
      <c r="L92" s="6">
        <v>0.107421875</v>
      </c>
    </row>
    <row r="93" spans="2:12" x14ac:dyDescent="0.2">
      <c r="B93" s="1" t="s">
        <v>210</v>
      </c>
      <c r="C93" s="2" t="s">
        <v>211</v>
      </c>
      <c r="D93" s="2">
        <v>2.0429861106094904E-3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1"/>
        <v>150</v>
      </c>
      <c r="J93" s="6">
        <v>5.859375E-2</v>
      </c>
      <c r="K93" s="6">
        <v>3.90625E-2</v>
      </c>
      <c r="L93" s="6">
        <v>0.166015625</v>
      </c>
    </row>
    <row r="94" spans="2:12" x14ac:dyDescent="0.2">
      <c r="B94" s="1" t="s">
        <v>212</v>
      </c>
      <c r="C94" s="2" t="s">
        <v>213</v>
      </c>
      <c r="D94" s="2">
        <v>2.0608564809663221E-3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1"/>
        <v>150</v>
      </c>
      <c r="J94" s="6">
        <v>5.859375E-2</v>
      </c>
      <c r="K94" s="6">
        <v>3.90625E-2</v>
      </c>
      <c r="L94" s="6">
        <v>0.205078125</v>
      </c>
    </row>
    <row r="95" spans="2:12" x14ac:dyDescent="0.2">
      <c r="B95" s="1" t="s">
        <v>214</v>
      </c>
      <c r="C95" s="2" t="s">
        <v>215</v>
      </c>
      <c r="D95" s="2">
        <v>2.0846874976996332E-3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1"/>
        <v>150</v>
      </c>
      <c r="J95" s="6">
        <v>5.859375E-2</v>
      </c>
      <c r="K95" s="6">
        <v>3.90625E-2</v>
      </c>
      <c r="L95" s="6">
        <v>0.29296875</v>
      </c>
    </row>
    <row r="96" spans="2:12" x14ac:dyDescent="0.2">
      <c r="B96" s="1" t="s">
        <v>216</v>
      </c>
      <c r="C96" s="2" t="s">
        <v>217</v>
      </c>
      <c r="D96" s="2">
        <v>2.1085300904815085E-3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1"/>
        <v>150</v>
      </c>
      <c r="J96" s="6">
        <v>5.859375E-2</v>
      </c>
      <c r="K96" s="6">
        <v>3.90625E-2</v>
      </c>
      <c r="L96" s="6">
        <v>0.41015625</v>
      </c>
    </row>
    <row r="97" spans="2:12" x14ac:dyDescent="0.2">
      <c r="B97" s="1" t="s">
        <v>218</v>
      </c>
      <c r="C97" s="2" t="s">
        <v>219</v>
      </c>
      <c r="D97" s="2">
        <v>2.1323611072148196E-3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1"/>
        <v>150</v>
      </c>
      <c r="J97" s="6">
        <v>5.859375E-2</v>
      </c>
      <c r="K97" s="6">
        <v>3.90625E-2</v>
      </c>
      <c r="L97" s="6">
        <v>0.546875</v>
      </c>
    </row>
    <row r="98" spans="2:12" x14ac:dyDescent="0.2">
      <c r="B98" s="1" t="s">
        <v>220</v>
      </c>
      <c r="C98" s="2" t="s">
        <v>221</v>
      </c>
      <c r="D98" s="2">
        <v>2.1561921312240884E-3</v>
      </c>
      <c r="E98" s="3">
        <v>0.1</v>
      </c>
      <c r="F98" s="3">
        <v>0.1</v>
      </c>
      <c r="G98" s="4">
        <v>80</v>
      </c>
      <c r="H98" s="4">
        <v>80</v>
      </c>
      <c r="I98" s="5">
        <f t="shared" si="1"/>
        <v>150</v>
      </c>
      <c r="J98" s="6">
        <v>5.859375E-2</v>
      </c>
      <c r="K98" s="6">
        <v>4.8828125E-2</v>
      </c>
      <c r="L98" s="6">
        <v>0.869140625</v>
      </c>
    </row>
    <row r="99" spans="2:12" x14ac:dyDescent="0.2">
      <c r="B99" s="1" t="s">
        <v>222</v>
      </c>
      <c r="C99" s="2" t="s">
        <v>223</v>
      </c>
      <c r="D99" s="2">
        <v>2.1800231479573995E-3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1"/>
        <v>150</v>
      </c>
      <c r="J99" s="6">
        <v>5.859375E-2</v>
      </c>
      <c r="K99" s="6">
        <v>4.8828125E-2</v>
      </c>
      <c r="L99" s="6">
        <v>1.181640625</v>
      </c>
    </row>
    <row r="100" spans="2:12" x14ac:dyDescent="0.2">
      <c r="B100" s="1" t="s">
        <v>224</v>
      </c>
      <c r="C100" s="2" t="s">
        <v>225</v>
      </c>
      <c r="D100" s="2">
        <v>2.2036805530660786E-3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1"/>
        <v>150</v>
      </c>
      <c r="J100" s="6">
        <v>5.859375E-2</v>
      </c>
      <c r="K100" s="6">
        <v>3.90625E-2</v>
      </c>
      <c r="L100" s="6">
        <v>1.46484375</v>
      </c>
    </row>
    <row r="101" spans="2:12" x14ac:dyDescent="0.2">
      <c r="B101" s="1" t="s">
        <v>226</v>
      </c>
      <c r="C101" s="2" t="s">
        <v>227</v>
      </c>
      <c r="D101" s="2">
        <v>2.2275115697993897E-3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1"/>
        <v>150</v>
      </c>
      <c r="J101" s="6">
        <v>5.859375E-2</v>
      </c>
      <c r="K101" s="6">
        <v>3.90625E-2</v>
      </c>
      <c r="L101" s="6">
        <v>1.748046875</v>
      </c>
    </row>
    <row r="102" spans="2:12" x14ac:dyDescent="0.2">
      <c r="B102" s="1" t="s">
        <v>228</v>
      </c>
      <c r="C102" s="2" t="s">
        <v>229</v>
      </c>
      <c r="D102" s="2">
        <v>2.2453819401562214E-3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1"/>
        <v>150</v>
      </c>
      <c r="J102" s="6">
        <v>7.8125E-2</v>
      </c>
      <c r="K102" s="6">
        <v>3.90625E-2</v>
      </c>
      <c r="L102" s="6">
        <v>1.962890625</v>
      </c>
    </row>
    <row r="103" spans="2:12" x14ac:dyDescent="0.2">
      <c r="B103" s="1" t="s">
        <v>230</v>
      </c>
      <c r="C103" s="2" t="s">
        <v>231</v>
      </c>
      <c r="D103" s="2">
        <v>2.2692245329380967E-3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1"/>
        <v>150</v>
      </c>
      <c r="J103" s="6">
        <v>0.185546875</v>
      </c>
      <c r="K103" s="6">
        <v>0.3125</v>
      </c>
      <c r="L103" s="6">
        <v>2.24609375</v>
      </c>
    </row>
    <row r="104" spans="2:12" x14ac:dyDescent="0.2">
      <c r="B104" s="1" t="s">
        <v>232</v>
      </c>
      <c r="C104" s="2" t="s">
        <v>233</v>
      </c>
      <c r="D104" s="2">
        <v>2.2930555569473654E-3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1"/>
        <v>150</v>
      </c>
      <c r="J104" s="6">
        <v>0.380859375</v>
      </c>
      <c r="K104" s="6">
        <v>1.30859375</v>
      </c>
      <c r="L104" s="6">
        <v>2.529296875</v>
      </c>
    </row>
    <row r="105" spans="2:12" x14ac:dyDescent="0.2">
      <c r="B105" s="1" t="s">
        <v>234</v>
      </c>
      <c r="C105" s="2" t="s">
        <v>235</v>
      </c>
      <c r="D105" s="2">
        <v>2.3167013860074803E-3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1"/>
        <v>150</v>
      </c>
      <c r="J105" s="6">
        <v>0.712890625</v>
      </c>
      <c r="K105" s="6">
        <v>2.392578125</v>
      </c>
      <c r="L105" s="6">
        <v>2.841796875</v>
      </c>
    </row>
    <row r="106" spans="2:12" x14ac:dyDescent="0.2">
      <c r="B106" s="1" t="s">
        <v>236</v>
      </c>
      <c r="C106" s="2" t="s">
        <v>237</v>
      </c>
      <c r="D106" s="2">
        <v>2.3405439787893556E-3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1"/>
        <v>150</v>
      </c>
      <c r="J106" s="6">
        <v>1.484375</v>
      </c>
      <c r="K106" s="6">
        <v>2.998046875</v>
      </c>
      <c r="L106" s="6">
        <v>3.134765625</v>
      </c>
    </row>
    <row r="107" spans="2:12" x14ac:dyDescent="0.2">
      <c r="B107" s="1" t="s">
        <v>238</v>
      </c>
      <c r="C107" s="2" t="s">
        <v>239</v>
      </c>
      <c r="D107" s="2">
        <v>2.3643749955226667E-3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1"/>
        <v>150</v>
      </c>
      <c r="J107" s="6">
        <v>1.9140625</v>
      </c>
      <c r="K107" s="6">
        <v>3.291015625</v>
      </c>
      <c r="L107" s="6">
        <v>3.4765625</v>
      </c>
    </row>
    <row r="108" spans="2:12" x14ac:dyDescent="0.2">
      <c r="B108" s="1" t="s">
        <v>240</v>
      </c>
      <c r="C108" s="2" t="s">
        <v>241</v>
      </c>
      <c r="D108" s="2">
        <v>2.3882060195319355E-3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1"/>
        <v>150</v>
      </c>
      <c r="J108" s="6">
        <v>3.154296875</v>
      </c>
      <c r="K108" s="6">
        <v>3.583984375</v>
      </c>
      <c r="L108" s="6">
        <v>3.759765625</v>
      </c>
    </row>
    <row r="109" spans="2:12" x14ac:dyDescent="0.2">
      <c r="B109" s="1" t="s">
        <v>242</v>
      </c>
      <c r="C109" s="2" t="s">
        <v>243</v>
      </c>
      <c r="D109" s="2">
        <v>2.4118634246406145E-3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1"/>
        <v>150</v>
      </c>
      <c r="J109" s="6">
        <v>3.505859375</v>
      </c>
      <c r="K109" s="6">
        <v>3.798828125</v>
      </c>
      <c r="L109" s="6">
        <v>4.072265625</v>
      </c>
    </row>
    <row r="110" spans="2:12" x14ac:dyDescent="0.2">
      <c r="B110" s="1" t="s">
        <v>244</v>
      </c>
      <c r="C110" s="2" t="s">
        <v>245</v>
      </c>
      <c r="D110" s="2">
        <v>2.4356944413739257E-3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1"/>
        <v>150</v>
      </c>
      <c r="J110" s="6">
        <v>3.75</v>
      </c>
      <c r="K110" s="6">
        <v>3.974609375</v>
      </c>
      <c r="L110" s="6">
        <v>4.35546875</v>
      </c>
    </row>
    <row r="111" spans="2:12" x14ac:dyDescent="0.2">
      <c r="B111" s="1" t="s">
        <v>246</v>
      </c>
      <c r="C111" s="2" t="s">
        <v>247</v>
      </c>
      <c r="D111" s="2">
        <v>2.4595254653831944E-3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1"/>
        <v>150</v>
      </c>
      <c r="J111" s="6">
        <v>3.59375</v>
      </c>
      <c r="K111" s="6">
        <v>4.66796875</v>
      </c>
      <c r="L111" s="6">
        <v>4.619140625</v>
      </c>
    </row>
    <row r="112" spans="2:12" x14ac:dyDescent="0.2">
      <c r="B112" s="1" t="s">
        <v>248</v>
      </c>
      <c r="C112" s="2" t="s">
        <v>249</v>
      </c>
      <c r="D112" s="2">
        <v>2.4774074045126326E-3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1"/>
        <v>150</v>
      </c>
      <c r="J112" s="6">
        <v>4.208984375</v>
      </c>
      <c r="K112" s="6">
        <v>5.068359375</v>
      </c>
      <c r="L112" s="6">
        <v>4.82421875</v>
      </c>
    </row>
    <row r="113" spans="2:12" x14ac:dyDescent="0.2">
      <c r="B113" s="1" t="s">
        <v>250</v>
      </c>
      <c r="C113" s="2" t="s">
        <v>251</v>
      </c>
      <c r="D113" s="2">
        <v>2.5012384285219014E-3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1"/>
        <v>150</v>
      </c>
      <c r="J113" s="6">
        <v>5.29296875</v>
      </c>
      <c r="K113" s="6">
        <v>5.33203125</v>
      </c>
      <c r="L113" s="6">
        <v>5.17578125</v>
      </c>
    </row>
    <row r="114" spans="2:12" x14ac:dyDescent="0.2">
      <c r="B114" s="1" t="s">
        <v>252</v>
      </c>
      <c r="C114" s="2" t="s">
        <v>253</v>
      </c>
      <c r="D114" s="2">
        <v>2.5250694452552125E-3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1"/>
        <v>150</v>
      </c>
      <c r="J114" s="6">
        <v>5.869140625</v>
      </c>
      <c r="K114" s="6">
        <v>5.5078125</v>
      </c>
      <c r="L114" s="6">
        <v>5.517578125</v>
      </c>
    </row>
    <row r="115" spans="2:12" x14ac:dyDescent="0.2">
      <c r="B115" s="1" t="s">
        <v>254</v>
      </c>
      <c r="C115" s="2" t="s">
        <v>255</v>
      </c>
      <c r="D115" s="2">
        <v>2.5489004619885236E-3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1"/>
        <v>150</v>
      </c>
      <c r="J115" s="6">
        <v>6.5234375</v>
      </c>
      <c r="K115" s="6">
        <v>5.673828125</v>
      </c>
      <c r="L115" s="6">
        <v>5.771484375</v>
      </c>
    </row>
    <row r="116" spans="2:12" x14ac:dyDescent="0.2">
      <c r="B116" s="1" t="s">
        <v>256</v>
      </c>
      <c r="C116" s="2" t="s">
        <v>257</v>
      </c>
      <c r="D116" s="2">
        <v>2.5727314787218347E-3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1"/>
        <v>150</v>
      </c>
      <c r="J116" s="6">
        <v>6.826171875</v>
      </c>
      <c r="K116" s="6">
        <v>5.791015625</v>
      </c>
      <c r="L116" s="6">
        <v>5.99609375</v>
      </c>
    </row>
    <row r="117" spans="2:12" x14ac:dyDescent="0.2">
      <c r="B117" s="1" t="s">
        <v>258</v>
      </c>
      <c r="C117" s="2" t="s">
        <v>259</v>
      </c>
      <c r="D117" s="2">
        <v>2.5963888911064714E-3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1"/>
        <v>150</v>
      </c>
      <c r="J117" s="6">
        <v>6.875</v>
      </c>
      <c r="K117" s="6">
        <v>5.91796875</v>
      </c>
      <c r="L117" s="6">
        <v>6.181640625</v>
      </c>
    </row>
    <row r="118" spans="2:12" x14ac:dyDescent="0.2">
      <c r="B118" s="1" t="s">
        <v>260</v>
      </c>
      <c r="C118" s="2" t="s">
        <v>261</v>
      </c>
      <c r="D118" s="2">
        <v>2.6202199078397825E-3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1"/>
        <v>150</v>
      </c>
      <c r="J118" s="6">
        <v>6.943359375</v>
      </c>
      <c r="K118" s="6">
        <v>6.0546875</v>
      </c>
      <c r="L118" s="6">
        <v>6.396484375</v>
      </c>
    </row>
    <row r="119" spans="2:12" x14ac:dyDescent="0.2">
      <c r="B119" s="1" t="s">
        <v>262</v>
      </c>
      <c r="C119" s="2" t="s">
        <v>263</v>
      </c>
      <c r="D119" s="2">
        <v>2.6440509245730937E-3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1"/>
        <v>150</v>
      </c>
      <c r="J119" s="6">
        <v>7.109375</v>
      </c>
      <c r="K119" s="6">
        <v>6.279296875</v>
      </c>
      <c r="L119" s="6">
        <v>6.5625</v>
      </c>
    </row>
    <row r="120" spans="2:12" x14ac:dyDescent="0.2">
      <c r="B120" s="1" t="s">
        <v>264</v>
      </c>
      <c r="C120" s="2" t="s">
        <v>265</v>
      </c>
      <c r="D120" s="2">
        <v>2.6677083296817727E-3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1"/>
        <v>150</v>
      </c>
      <c r="J120" s="6">
        <v>7.28515625</v>
      </c>
      <c r="K120" s="6">
        <v>6.5234375</v>
      </c>
      <c r="L120" s="6">
        <v>6.69921875</v>
      </c>
    </row>
    <row r="121" spans="2:12" x14ac:dyDescent="0.2">
      <c r="B121" s="1" t="s">
        <v>266</v>
      </c>
      <c r="C121" s="2" t="s">
        <v>267</v>
      </c>
      <c r="D121" s="2">
        <v>2.6855787000386044E-3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1"/>
        <v>150</v>
      </c>
      <c r="J121" s="6">
        <v>7.34375</v>
      </c>
      <c r="K121" s="6">
        <v>6.71875</v>
      </c>
      <c r="L121" s="6">
        <v>6.796875</v>
      </c>
    </row>
    <row r="122" spans="2:12" x14ac:dyDescent="0.2">
      <c r="B122" s="1" t="s">
        <v>268</v>
      </c>
      <c r="C122" s="2" t="s">
        <v>269</v>
      </c>
      <c r="D122" s="2">
        <v>2.7094212928204797E-3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1"/>
        <v>150</v>
      </c>
      <c r="J122" s="6">
        <v>7.412109375</v>
      </c>
      <c r="K122" s="6">
        <v>6.962890625</v>
      </c>
      <c r="L122" s="6">
        <v>6.884765625</v>
      </c>
    </row>
    <row r="123" spans="2:12" x14ac:dyDescent="0.2">
      <c r="B123" s="1" t="s">
        <v>270</v>
      </c>
      <c r="C123" s="2" t="s">
        <v>271</v>
      </c>
      <c r="D123" s="2">
        <v>2.7332523168297485E-3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1"/>
        <v>150</v>
      </c>
      <c r="J123" s="6">
        <v>7.4609375</v>
      </c>
      <c r="K123" s="6">
        <v>7.12890625</v>
      </c>
      <c r="L123" s="6">
        <v>7.001953125</v>
      </c>
    </row>
    <row r="124" spans="2:12" x14ac:dyDescent="0.2">
      <c r="B124" s="1" t="s">
        <v>272</v>
      </c>
      <c r="C124" s="2" t="s">
        <v>273</v>
      </c>
      <c r="D124" s="2">
        <v>2.7570833335630596E-3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1"/>
        <v>150</v>
      </c>
      <c r="J124" s="6">
        <v>7.51953125</v>
      </c>
      <c r="K124" s="6">
        <v>7.255859375</v>
      </c>
      <c r="L124" s="6">
        <v>7.080078125</v>
      </c>
    </row>
    <row r="125" spans="2:12" x14ac:dyDescent="0.2">
      <c r="B125" s="1" t="s">
        <v>274</v>
      </c>
      <c r="C125" s="2" t="s">
        <v>275</v>
      </c>
      <c r="D125" s="2">
        <v>2.7809143502963707E-3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1"/>
        <v>150</v>
      </c>
      <c r="J125" s="6">
        <v>7.509765625</v>
      </c>
      <c r="K125" s="6">
        <v>7.32421875</v>
      </c>
      <c r="L125" s="6">
        <v>7.16796875</v>
      </c>
    </row>
    <row r="126" spans="2:12" x14ac:dyDescent="0.2">
      <c r="B126" s="1" t="s">
        <v>276</v>
      </c>
      <c r="C126" s="2" t="s">
        <v>277</v>
      </c>
      <c r="D126" s="2">
        <v>2.8045717554050498E-3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1"/>
        <v>150</v>
      </c>
      <c r="J126" s="6">
        <v>7.529296875</v>
      </c>
      <c r="K126" s="6">
        <v>7.373046875</v>
      </c>
      <c r="L126" s="6">
        <v>7.236328125</v>
      </c>
    </row>
    <row r="127" spans="2:12" x14ac:dyDescent="0.2">
      <c r="B127" s="1" t="s">
        <v>278</v>
      </c>
      <c r="C127" s="2" t="s">
        <v>279</v>
      </c>
      <c r="D127" s="2">
        <v>2.8280439801164903E-3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1"/>
        <v>150</v>
      </c>
      <c r="J127" s="6">
        <v>7.607421875</v>
      </c>
      <c r="K127" s="6">
        <v>7.44140625</v>
      </c>
      <c r="L127" s="6">
        <v>7.294921875</v>
      </c>
    </row>
    <row r="128" spans="2:12" x14ac:dyDescent="0.2">
      <c r="B128" s="1" t="s">
        <v>280</v>
      </c>
      <c r="C128" s="2" t="s">
        <v>281</v>
      </c>
      <c r="D128" s="2">
        <v>2.8518749968498014E-3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1"/>
        <v>150</v>
      </c>
      <c r="J128" s="6">
        <v>7.6953125</v>
      </c>
      <c r="K128" s="6">
        <v>7.490234375</v>
      </c>
      <c r="L128" s="6">
        <v>7.353515625</v>
      </c>
    </row>
    <row r="129" spans="2:12" x14ac:dyDescent="0.2">
      <c r="B129" s="1" t="s">
        <v>282</v>
      </c>
      <c r="C129" s="2" t="s">
        <v>283</v>
      </c>
      <c r="D129" s="2">
        <v>2.8757060208590701E-3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1"/>
        <v>150</v>
      </c>
      <c r="J129" s="6">
        <v>7.705078125</v>
      </c>
      <c r="K129" s="6">
        <v>7.529296875</v>
      </c>
      <c r="L129" s="6">
        <v>7.421875</v>
      </c>
    </row>
    <row r="130" spans="2:12" x14ac:dyDescent="0.2">
      <c r="B130" s="1" t="s">
        <v>284</v>
      </c>
      <c r="C130" s="2" t="s">
        <v>285</v>
      </c>
      <c r="D130" s="2">
        <v>2.8935879599885084E-3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si="1"/>
        <v>150</v>
      </c>
      <c r="J130" s="6">
        <v>7.734375</v>
      </c>
      <c r="K130" s="6">
        <v>7.55859375</v>
      </c>
      <c r="L130" s="6">
        <v>7.451171875</v>
      </c>
    </row>
    <row r="131" spans="2:12" x14ac:dyDescent="0.2">
      <c r="B131" s="1" t="s">
        <v>286</v>
      </c>
      <c r="C131" s="2" t="s">
        <v>287</v>
      </c>
      <c r="D131" s="2">
        <v>2.9174189839977771E-3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1"/>
        <v>150</v>
      </c>
      <c r="J131" s="6">
        <v>7.744140625</v>
      </c>
      <c r="K131" s="6">
        <v>7.578125</v>
      </c>
      <c r="L131" s="6">
        <v>7.5</v>
      </c>
    </row>
    <row r="132" spans="2:12" x14ac:dyDescent="0.2">
      <c r="B132" s="1" t="s">
        <v>288</v>
      </c>
      <c r="C132" s="2" t="s">
        <v>289</v>
      </c>
      <c r="D132" s="2">
        <v>2.941064813057892E-3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1"/>
        <v>150</v>
      </c>
      <c r="J132" s="6">
        <v>7.75390625</v>
      </c>
      <c r="K132" s="6">
        <v>7.6171875</v>
      </c>
      <c r="L132" s="6">
        <v>7.529296875</v>
      </c>
    </row>
    <row r="133" spans="2:12" x14ac:dyDescent="0.2">
      <c r="B133" s="1" t="s">
        <v>290</v>
      </c>
      <c r="C133" s="2" t="s">
        <v>291</v>
      </c>
      <c r="D133" s="2">
        <v>2.9649074058397673E-3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ref="I133:I173" si="2">IF(ISNUMBER(G133),IF(G133+H133=0,0,0.4*60*1000/(G133+H133)),"")</f>
        <v>150</v>
      </c>
      <c r="J133" s="6">
        <v>7.7734375</v>
      </c>
      <c r="K133" s="6">
        <v>7.646484375</v>
      </c>
      <c r="L133" s="6">
        <v>7.607421875</v>
      </c>
    </row>
    <row r="134" spans="2:12" x14ac:dyDescent="0.2">
      <c r="B134" s="1" t="s">
        <v>292</v>
      </c>
      <c r="C134" s="2" t="s">
        <v>293</v>
      </c>
      <c r="D134" s="2">
        <v>2.9885532421758398E-3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2"/>
        <v>150</v>
      </c>
      <c r="J134" s="6">
        <v>7.783203125</v>
      </c>
      <c r="K134" s="6">
        <v>7.666015625</v>
      </c>
      <c r="L134" s="6">
        <v>7.587890625</v>
      </c>
    </row>
    <row r="135" spans="2:12" x14ac:dyDescent="0.2">
      <c r="B135" s="1" t="s">
        <v>294</v>
      </c>
      <c r="C135" s="2" t="s">
        <v>295</v>
      </c>
      <c r="D135" s="2">
        <v>3.012384258909151E-3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2"/>
        <v>150</v>
      </c>
      <c r="J135" s="6">
        <v>7.79296875</v>
      </c>
      <c r="K135" s="6">
        <v>7.67578125</v>
      </c>
      <c r="L135" s="6">
        <v>7.59765625</v>
      </c>
    </row>
    <row r="136" spans="2:12" x14ac:dyDescent="0.2">
      <c r="B136" s="1" t="s">
        <v>296</v>
      </c>
      <c r="C136" s="2" t="s">
        <v>297</v>
      </c>
      <c r="D136" s="2">
        <v>3.0362268516910262E-3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2"/>
        <v>150</v>
      </c>
      <c r="J136" s="6">
        <v>7.802734375</v>
      </c>
      <c r="K136" s="6">
        <v>7.71484375</v>
      </c>
      <c r="L136" s="6">
        <v>7.6171875</v>
      </c>
    </row>
    <row r="137" spans="2:12" x14ac:dyDescent="0.2">
      <c r="B137" s="1" t="s">
        <v>298</v>
      </c>
      <c r="C137" s="2" t="s">
        <v>299</v>
      </c>
      <c r="D137" s="2">
        <v>3.0596990764024667E-3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2"/>
        <v>150</v>
      </c>
      <c r="J137" s="6">
        <v>7.802734375</v>
      </c>
      <c r="K137" s="6">
        <v>7.724609375</v>
      </c>
      <c r="L137" s="6">
        <v>7.6171875</v>
      </c>
    </row>
    <row r="138" spans="2:12" x14ac:dyDescent="0.2">
      <c r="B138" s="1" t="s">
        <v>300</v>
      </c>
      <c r="C138" s="2" t="s">
        <v>301</v>
      </c>
      <c r="D138" s="2">
        <v>3.0835300931357779E-3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2"/>
        <v>150</v>
      </c>
      <c r="J138" s="6">
        <v>7.79296875</v>
      </c>
      <c r="K138" s="6">
        <v>7.744140625</v>
      </c>
      <c r="L138" s="6">
        <v>7.626953125</v>
      </c>
    </row>
    <row r="139" spans="2:12" x14ac:dyDescent="0.2">
      <c r="B139" s="1" t="s">
        <v>302</v>
      </c>
      <c r="C139" s="2" t="s">
        <v>303</v>
      </c>
      <c r="D139" s="2">
        <v>3.107361109869089E-3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2"/>
        <v>150</v>
      </c>
      <c r="J139" s="6">
        <v>7.822265625</v>
      </c>
      <c r="K139" s="6">
        <v>7.744140625</v>
      </c>
      <c r="L139" s="6">
        <v>7.63671875</v>
      </c>
    </row>
    <row r="140" spans="2:12" x14ac:dyDescent="0.2">
      <c r="B140" s="1" t="s">
        <v>304</v>
      </c>
      <c r="C140" s="2" t="s">
        <v>305</v>
      </c>
      <c r="D140" s="2">
        <v>3.1252314802259207E-3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2"/>
        <v>150</v>
      </c>
      <c r="J140" s="6">
        <v>7.8125</v>
      </c>
      <c r="K140" s="6">
        <v>7.7734375</v>
      </c>
      <c r="L140" s="6">
        <v>7.63671875</v>
      </c>
    </row>
    <row r="141" spans="2:12" x14ac:dyDescent="0.2">
      <c r="B141" s="1" t="s">
        <v>306</v>
      </c>
      <c r="C141" s="2" t="s">
        <v>307</v>
      </c>
      <c r="D141" s="2">
        <v>3.149074073007796E-3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2"/>
        <v>150</v>
      </c>
      <c r="J141" s="6">
        <v>7.8125</v>
      </c>
      <c r="K141" s="6">
        <v>7.744140625</v>
      </c>
      <c r="L141" s="6">
        <v>7.646484375</v>
      </c>
    </row>
    <row r="142" spans="2:12" x14ac:dyDescent="0.2">
      <c r="B142" s="1" t="s">
        <v>308</v>
      </c>
      <c r="C142" s="2" t="s">
        <v>309</v>
      </c>
      <c r="D142" s="2">
        <v>3.1729050897411071E-3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2"/>
        <v>150</v>
      </c>
      <c r="J142" s="6">
        <v>7.822265625</v>
      </c>
      <c r="K142" s="6">
        <v>7.783203125</v>
      </c>
      <c r="L142" s="6">
        <v>7.646484375</v>
      </c>
    </row>
    <row r="143" spans="2:12" x14ac:dyDescent="0.2">
      <c r="B143" s="1" t="s">
        <v>310</v>
      </c>
      <c r="C143" s="2" t="s">
        <v>311</v>
      </c>
      <c r="D143" s="2">
        <v>3.1967361064744182E-3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2"/>
        <v>150</v>
      </c>
      <c r="J143" s="6">
        <v>7.83203125</v>
      </c>
      <c r="K143" s="6">
        <v>7.79296875</v>
      </c>
      <c r="L143" s="6">
        <v>7.65625</v>
      </c>
    </row>
    <row r="144" spans="2:12" x14ac:dyDescent="0.2">
      <c r="B144" s="1" t="s">
        <v>312</v>
      </c>
      <c r="C144" s="2" t="s">
        <v>313</v>
      </c>
      <c r="D144" s="2">
        <v>3.2205671304836869E-3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2"/>
        <v>150</v>
      </c>
      <c r="J144" s="6">
        <v>7.83203125</v>
      </c>
      <c r="K144" s="6">
        <v>7.79296875</v>
      </c>
      <c r="L144" s="6">
        <v>7.63671875</v>
      </c>
    </row>
    <row r="145" spans="2:12" x14ac:dyDescent="0.2">
      <c r="B145" s="1" t="s">
        <v>314</v>
      </c>
      <c r="C145" s="2" t="s">
        <v>315</v>
      </c>
      <c r="D145" s="2">
        <v>3.244398147216998E-3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2"/>
        <v>150</v>
      </c>
      <c r="J145" s="6">
        <v>7.83203125</v>
      </c>
      <c r="K145" s="6">
        <v>7.783203125</v>
      </c>
      <c r="L145" s="6">
        <v>7.666015625</v>
      </c>
    </row>
    <row r="146" spans="2:12" x14ac:dyDescent="0.2">
      <c r="B146" s="1" t="s">
        <v>316</v>
      </c>
      <c r="C146" s="2" t="s">
        <v>317</v>
      </c>
      <c r="D146" s="2">
        <v>3.2682407399988733E-3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2"/>
        <v>150</v>
      </c>
      <c r="J146" s="6">
        <v>7.841796875</v>
      </c>
      <c r="K146" s="6">
        <v>7.783203125</v>
      </c>
      <c r="L146" s="6">
        <v>7.65625</v>
      </c>
    </row>
    <row r="147" spans="2:12" x14ac:dyDescent="0.2">
      <c r="B147" s="1" t="s">
        <v>318</v>
      </c>
      <c r="C147" s="2" t="s">
        <v>319</v>
      </c>
      <c r="D147" s="2">
        <v>3.2920717567321844E-3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2"/>
        <v>150</v>
      </c>
      <c r="J147" s="6">
        <v>7.83203125</v>
      </c>
      <c r="K147" s="6">
        <v>7.7734375</v>
      </c>
      <c r="L147" s="6">
        <v>7.67578125</v>
      </c>
    </row>
    <row r="148" spans="2:12" x14ac:dyDescent="0.2">
      <c r="B148" s="1" t="s">
        <v>320</v>
      </c>
      <c r="C148" s="2" t="s">
        <v>321</v>
      </c>
      <c r="D148" s="2">
        <v>3.3159027734654956E-3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2"/>
        <v>150</v>
      </c>
      <c r="J148" s="6">
        <v>7.841796875</v>
      </c>
      <c r="K148" s="6">
        <v>7.783203125</v>
      </c>
      <c r="L148" s="6">
        <v>7.67578125</v>
      </c>
    </row>
    <row r="149" spans="2:12" x14ac:dyDescent="0.2">
      <c r="B149" s="1" t="s">
        <v>322</v>
      </c>
      <c r="C149" s="2" t="s">
        <v>323</v>
      </c>
      <c r="D149" s="2">
        <v>3.3337731438223273E-3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2"/>
        <v>150</v>
      </c>
      <c r="J149" s="6">
        <v>7.841796875</v>
      </c>
      <c r="K149" s="6">
        <v>7.783203125</v>
      </c>
      <c r="L149" s="6">
        <v>7.67578125</v>
      </c>
    </row>
    <row r="150" spans="2:12" x14ac:dyDescent="0.2">
      <c r="B150" s="1" t="s">
        <v>324</v>
      </c>
      <c r="C150" s="2" t="s">
        <v>325</v>
      </c>
      <c r="D150" s="2">
        <v>3.3576157366042025E-3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2"/>
        <v>150</v>
      </c>
      <c r="J150" s="6">
        <v>7.841796875</v>
      </c>
      <c r="K150" s="6">
        <v>7.79296875</v>
      </c>
      <c r="L150" s="6">
        <v>7.685546875</v>
      </c>
    </row>
    <row r="151" spans="2:12" x14ac:dyDescent="0.2">
      <c r="B151" s="1" t="s">
        <v>326</v>
      </c>
      <c r="C151" s="2" t="s">
        <v>327</v>
      </c>
      <c r="D151" s="2">
        <v>3.3814467606134713E-3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2"/>
        <v>150</v>
      </c>
      <c r="J151" s="6">
        <v>7.841796875</v>
      </c>
      <c r="K151" s="6">
        <v>7.79296875</v>
      </c>
      <c r="L151" s="6">
        <v>7.685546875</v>
      </c>
    </row>
    <row r="152" spans="2:12" x14ac:dyDescent="0.2">
      <c r="B152" s="1" t="s">
        <v>328</v>
      </c>
      <c r="C152" s="2" t="s">
        <v>329</v>
      </c>
      <c r="D152" s="2">
        <v>3.4050925896735862E-3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2"/>
        <v>150</v>
      </c>
      <c r="J152" s="6">
        <v>7.841796875</v>
      </c>
      <c r="K152" s="6">
        <v>7.783203125</v>
      </c>
      <c r="L152" s="6">
        <v>7.685546875</v>
      </c>
    </row>
    <row r="153" spans="2:12" x14ac:dyDescent="0.2">
      <c r="B153" s="1" t="s">
        <v>330</v>
      </c>
      <c r="C153" s="2" t="s">
        <v>331</v>
      </c>
      <c r="D153" s="2">
        <v>3.4285648143850267E-3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2"/>
        <v>150</v>
      </c>
      <c r="J153" s="6">
        <v>7.841796875</v>
      </c>
      <c r="K153" s="6">
        <v>7.79296875</v>
      </c>
      <c r="L153" s="6">
        <v>7.6953125</v>
      </c>
    </row>
    <row r="154" spans="2:12" x14ac:dyDescent="0.2">
      <c r="B154" s="1" t="s">
        <v>332</v>
      </c>
      <c r="C154" s="2" t="s">
        <v>333</v>
      </c>
      <c r="D154" s="2">
        <v>3.4520370390964672E-3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2"/>
        <v>150</v>
      </c>
      <c r="J154" s="6">
        <v>7.841796875</v>
      </c>
      <c r="K154" s="6">
        <v>7.79296875</v>
      </c>
      <c r="L154" s="6">
        <v>7.685546875</v>
      </c>
    </row>
    <row r="155" spans="2:12" x14ac:dyDescent="0.2">
      <c r="B155" s="1" t="s">
        <v>334</v>
      </c>
      <c r="C155" s="2" t="s">
        <v>335</v>
      </c>
      <c r="D155" s="2">
        <v>3.4755092565319501E-3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2"/>
        <v>150</v>
      </c>
      <c r="J155" s="6">
        <v>7.841796875</v>
      </c>
      <c r="K155" s="6">
        <v>7.802734375</v>
      </c>
      <c r="L155" s="6">
        <v>7.685546875</v>
      </c>
    </row>
    <row r="156" spans="2:12" x14ac:dyDescent="0.2">
      <c r="B156" s="1" t="s">
        <v>336</v>
      </c>
      <c r="C156" s="2" t="s">
        <v>337</v>
      </c>
      <c r="D156" s="2">
        <v>3.4991666689165868E-3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2"/>
        <v>150</v>
      </c>
      <c r="J156" s="6">
        <v>7.841796875</v>
      </c>
      <c r="K156" s="6">
        <v>7.83203125</v>
      </c>
      <c r="L156" s="6">
        <v>7.685546875</v>
      </c>
    </row>
    <row r="157" spans="2:12" x14ac:dyDescent="0.2">
      <c r="B157" s="1" t="s">
        <v>338</v>
      </c>
      <c r="C157" s="2" t="s">
        <v>339</v>
      </c>
      <c r="D157" s="2">
        <v>3.5229976856498979E-3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2"/>
        <v>150</v>
      </c>
      <c r="J157" s="6">
        <v>7.83203125</v>
      </c>
      <c r="K157" s="6">
        <v>7.802734375</v>
      </c>
      <c r="L157" s="6">
        <v>7.685546875</v>
      </c>
    </row>
    <row r="158" spans="2:12" x14ac:dyDescent="0.2">
      <c r="B158" s="1" t="s">
        <v>340</v>
      </c>
      <c r="C158" s="2" t="s">
        <v>341</v>
      </c>
      <c r="D158" s="2">
        <v>3.546828702383209E-3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2"/>
        <v>150</v>
      </c>
      <c r="J158" s="6">
        <v>7.841796875</v>
      </c>
      <c r="K158" s="6">
        <v>7.802734375</v>
      </c>
      <c r="L158" s="6">
        <v>7.685546875</v>
      </c>
    </row>
    <row r="159" spans="2:12" x14ac:dyDescent="0.2">
      <c r="B159" s="1" t="s">
        <v>342</v>
      </c>
      <c r="C159" s="2" t="s">
        <v>343</v>
      </c>
      <c r="D159" s="2">
        <v>3.5706712951650843E-3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2"/>
        <v>150</v>
      </c>
      <c r="J159" s="6">
        <v>7.841796875</v>
      </c>
      <c r="K159" s="6">
        <v>7.79296875</v>
      </c>
      <c r="L159" s="6">
        <v>7.685546875</v>
      </c>
    </row>
    <row r="160" spans="2:12" x14ac:dyDescent="0.2">
      <c r="B160" s="1" t="s">
        <v>344</v>
      </c>
      <c r="C160" s="2" t="s">
        <v>345</v>
      </c>
      <c r="D160" s="2">
        <v>3.588541665521916E-3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2"/>
        <v>150</v>
      </c>
      <c r="J160" s="6">
        <v>7.841796875</v>
      </c>
      <c r="K160" s="6">
        <v>7.79296875</v>
      </c>
      <c r="L160" s="6">
        <v>7.67578125</v>
      </c>
    </row>
    <row r="161" spans="2:12" x14ac:dyDescent="0.2">
      <c r="B161" s="1" t="s">
        <v>346</v>
      </c>
      <c r="C161" s="2" t="s">
        <v>347</v>
      </c>
      <c r="D161" s="2">
        <v>3.6123726822552271E-3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2"/>
        <v>150</v>
      </c>
      <c r="J161" s="6">
        <v>7.841796875</v>
      </c>
      <c r="K161" s="6">
        <v>7.802734375</v>
      </c>
      <c r="L161" s="6">
        <v>7.67578125</v>
      </c>
    </row>
    <row r="162" spans="2:12" x14ac:dyDescent="0.2">
      <c r="B162" s="1" t="s">
        <v>348</v>
      </c>
      <c r="C162" s="2" t="s">
        <v>349</v>
      </c>
      <c r="D162" s="2">
        <v>3.6362037062644958E-3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si="2"/>
        <v>150</v>
      </c>
      <c r="J162" s="6">
        <v>7.841796875</v>
      </c>
      <c r="K162" s="6">
        <v>7.79296875</v>
      </c>
      <c r="L162" s="6">
        <v>7.71</v>
      </c>
    </row>
    <row r="163" spans="2:12" x14ac:dyDescent="0.2">
      <c r="B163" s="1" t="s">
        <v>350</v>
      </c>
      <c r="C163" s="2" t="s">
        <v>351</v>
      </c>
      <c r="D163" s="2">
        <v>3.6600462917704135E-3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2"/>
        <v>150</v>
      </c>
      <c r="J163" s="6">
        <v>7.841796875</v>
      </c>
      <c r="K163" s="6">
        <v>7.79296875</v>
      </c>
      <c r="L163" s="6">
        <v>7.71</v>
      </c>
    </row>
    <row r="164" spans="2:12" x14ac:dyDescent="0.2">
      <c r="B164" s="1" t="s">
        <v>352</v>
      </c>
      <c r="C164" s="2" t="s">
        <v>353</v>
      </c>
      <c r="D164" s="2">
        <v>3.6836921281064861E-3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2"/>
        <v>150</v>
      </c>
      <c r="J164" s="6">
        <v>7.841796875</v>
      </c>
      <c r="K164" s="6">
        <v>7.783203125</v>
      </c>
      <c r="L164" s="6">
        <v>7.71</v>
      </c>
    </row>
    <row r="165" spans="2:12" x14ac:dyDescent="0.2">
      <c r="B165" s="1" t="s">
        <v>354</v>
      </c>
      <c r="C165" s="2" t="s">
        <v>355</v>
      </c>
      <c r="D165" s="2">
        <v>3.7075231448397972E-3</v>
      </c>
      <c r="E165" s="3">
        <v>0.1</v>
      </c>
      <c r="F165" s="3">
        <v>0.1</v>
      </c>
      <c r="G165" s="4">
        <v>80</v>
      </c>
      <c r="H165" s="4">
        <v>80</v>
      </c>
      <c r="I165" s="5">
        <f t="shared" si="2"/>
        <v>150</v>
      </c>
      <c r="J165" s="6">
        <v>7.841796875</v>
      </c>
      <c r="K165" s="6">
        <v>7.783203125</v>
      </c>
      <c r="L165" s="6">
        <v>7.71</v>
      </c>
    </row>
    <row r="166" spans="2:12" x14ac:dyDescent="0.2">
      <c r="B166" s="1" t="s">
        <v>356</v>
      </c>
      <c r="C166" s="2" t="s">
        <v>357</v>
      </c>
      <c r="D166" s="2">
        <v>3.7313657376216725E-3</v>
      </c>
      <c r="E166" s="3">
        <v>0.1</v>
      </c>
      <c r="F166" s="3">
        <v>0.1</v>
      </c>
      <c r="G166" s="4">
        <v>80</v>
      </c>
      <c r="H166" s="4">
        <v>80</v>
      </c>
      <c r="I166" s="5">
        <f t="shared" si="2"/>
        <v>150</v>
      </c>
      <c r="J166" s="6">
        <v>7.841796875</v>
      </c>
      <c r="K166" s="6">
        <v>7.7734375</v>
      </c>
      <c r="L166" s="6">
        <v>7.71</v>
      </c>
    </row>
    <row r="167" spans="2:12" x14ac:dyDescent="0.2">
      <c r="B167" s="1" t="s">
        <v>358</v>
      </c>
      <c r="C167" s="2" t="s">
        <v>359</v>
      </c>
      <c r="D167" s="2">
        <v>3.7551967616309412E-3</v>
      </c>
      <c r="E167" s="3">
        <v>0.1</v>
      </c>
      <c r="F167" s="3">
        <v>0.1</v>
      </c>
      <c r="G167" s="4">
        <v>80</v>
      </c>
      <c r="H167" s="4">
        <v>80</v>
      </c>
      <c r="I167" s="5">
        <f t="shared" si="2"/>
        <v>150</v>
      </c>
      <c r="J167" s="6">
        <v>7.841796875</v>
      </c>
      <c r="K167" s="6">
        <v>7.783203125</v>
      </c>
      <c r="L167" s="6">
        <v>7.71</v>
      </c>
    </row>
    <row r="168" spans="2:12" x14ac:dyDescent="0.2">
      <c r="B168" s="1"/>
      <c r="C168" s="2"/>
      <c r="D168" s="2"/>
      <c r="E168" s="3"/>
      <c r="F168" s="3"/>
      <c r="G168" s="4"/>
      <c r="H168" s="4"/>
      <c r="I168" s="5"/>
      <c r="J168" s="6"/>
      <c r="K168" s="4"/>
      <c r="L168" s="12" t="s">
        <v>35</v>
      </c>
    </row>
    <row r="169" spans="2:12" x14ac:dyDescent="0.2">
      <c r="B169" s="1"/>
      <c r="C169" s="2"/>
      <c r="D169" s="2"/>
      <c r="E169" s="3"/>
      <c r="F169" s="3"/>
      <c r="G169" s="4"/>
      <c r="H169" s="4"/>
      <c r="I169" s="5"/>
      <c r="J169" s="6"/>
      <c r="K169" s="4"/>
      <c r="L169" s="12" t="s">
        <v>35</v>
      </c>
    </row>
    <row r="170" spans="2:12" x14ac:dyDescent="0.2">
      <c r="B170" s="1"/>
      <c r="C170" s="2"/>
      <c r="D170" s="2"/>
      <c r="E170" s="3"/>
      <c r="F170" s="3"/>
      <c r="G170" s="4"/>
      <c r="H170" s="4"/>
      <c r="I170" s="5"/>
      <c r="J170" s="6"/>
      <c r="K170" s="4"/>
      <c r="L170" s="12" t="s">
        <v>35</v>
      </c>
    </row>
    <row r="171" spans="2:12" x14ac:dyDescent="0.2">
      <c r="B171" s="1"/>
      <c r="C171" s="2"/>
      <c r="D171" s="2"/>
      <c r="E171" s="3"/>
      <c r="F171" s="3"/>
      <c r="G171" s="4"/>
      <c r="H171" s="4"/>
      <c r="I171" s="5"/>
      <c r="J171" s="6"/>
      <c r="K171" s="4"/>
      <c r="L171" s="12" t="s">
        <v>35</v>
      </c>
    </row>
    <row r="172" spans="2:12" x14ac:dyDescent="0.2">
      <c r="B172" s="1"/>
      <c r="C172" s="2"/>
      <c r="D172" s="2"/>
      <c r="E172" s="3"/>
      <c r="F172" s="3"/>
      <c r="G172" s="4"/>
      <c r="H172" s="4"/>
      <c r="I172" s="5"/>
      <c r="J172" s="6"/>
      <c r="K172" s="4"/>
      <c r="L172" s="12" t="s">
        <v>35</v>
      </c>
    </row>
    <row r="173" spans="2:12" x14ac:dyDescent="0.2">
      <c r="B173" s="1"/>
      <c r="C173" s="2"/>
      <c r="D173" s="2"/>
      <c r="E173" s="3"/>
      <c r="F173" s="3"/>
      <c r="G173" s="4"/>
      <c r="H173" s="4"/>
      <c r="I173" s="5"/>
      <c r="J173" s="6"/>
      <c r="K173" s="4"/>
      <c r="L173" s="12" t="s">
        <v>35</v>
      </c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25C</vt:lpstr>
      <vt:lpstr>30C</vt:lpstr>
      <vt:lpstr>35C</vt:lpstr>
      <vt:lpstr>Analysis</vt:lpstr>
      <vt:lpstr>Conductivity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Xiao Hua</cp:lastModifiedBy>
  <dcterms:created xsi:type="dcterms:W3CDTF">2020-03-24T06:39:06Z</dcterms:created>
  <dcterms:modified xsi:type="dcterms:W3CDTF">2020-03-31T01:25:36Z</dcterms:modified>
</cp:coreProperties>
</file>