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Ligand Rank" sheetId="2" state="visible" r:id="rId3"/>
    <sheet name="resumen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<sst xmlns="http://schemas.openxmlformats.org/spreadsheetml/2006/main" count="401" uniqueCount="79">
  <si>
    <t xml:space="preserve">F10</t>
  </si>
  <si>
    <t xml:space="preserve">F36</t>
  </si>
  <si>
    <t xml:space="preserve">F40</t>
  </si>
  <si>
    <t xml:space="preserve">1t31</t>
  </si>
  <si>
    <t xml:space="preserve">2hvx</t>
  </si>
  <si>
    <t xml:space="preserve">3n7o</t>
  </si>
  <si>
    <t xml:space="preserve">3s0n</t>
  </si>
  <si>
    <t xml:space="preserve">4k2y</t>
  </si>
  <si>
    <t xml:space="preserve">4k5z</t>
  </si>
  <si>
    <t xml:space="preserve">4k60</t>
  </si>
  <si>
    <t xml:space="preserve">4k69</t>
  </si>
  <si>
    <t xml:space="preserve">4kp0</t>
  </si>
  <si>
    <t xml:space="preserve">5yjm</t>
  </si>
  <si>
    <t xml:space="preserve">5yjp</t>
  </si>
  <si>
    <t xml:space="preserve">MIN</t>
  </si>
  <si>
    <t xml:space="preserve">DIF MEAN-MIN</t>
  </si>
  <si>
    <t xml:space="preserve">Ranking best</t>
  </si>
  <si>
    <t xml:space="preserve">Ranking 4kp0</t>
  </si>
  <si>
    <t xml:space="preserve">Ranking min</t>
  </si>
  <si>
    <t xml:space="preserve">L1001</t>
  </si>
  <si>
    <t xml:space="preserve">L1002</t>
  </si>
  <si>
    <t xml:space="preserve">L1003</t>
  </si>
  <si>
    <t xml:space="preserve">L1004</t>
  </si>
  <si>
    <t xml:space="preserve">L1005</t>
  </si>
  <si>
    <t xml:space="preserve">L1006</t>
  </si>
  <si>
    <t xml:space="preserve">L1007</t>
  </si>
  <si>
    <t xml:space="preserve">L1008</t>
  </si>
  <si>
    <t xml:space="preserve">L1009</t>
  </si>
  <si>
    <t xml:space="preserve">L1010</t>
  </si>
  <si>
    <t xml:space="preserve">L1011</t>
  </si>
  <si>
    <t xml:space="preserve">L1012</t>
  </si>
  <si>
    <t xml:space="preserve">L1013</t>
  </si>
  <si>
    <t xml:space="preserve">L1014</t>
  </si>
  <si>
    <t xml:space="preserve">L1015</t>
  </si>
  <si>
    <t xml:space="preserve">L1016</t>
  </si>
  <si>
    <t xml:space="preserve">L1017</t>
  </si>
  <si>
    <t xml:space="preserve">Orig lig prot rak</t>
  </si>
  <si>
    <t xml:space="preserve">Number of preferred prot</t>
  </si>
  <si>
    <t xml:space="preserve">Ligand</t>
  </si>
  <si>
    <t xml:space="preserve">Atoms</t>
  </si>
  <si>
    <t xml:space="preserve">F10 rank</t>
  </si>
  <si>
    <t xml:space="preserve">F36 rank</t>
  </si>
  <si>
    <t xml:space="preserve">F40 rank</t>
  </si>
  <si>
    <t xml:space="preserve">F10 oxi</t>
  </si>
  <si>
    <t xml:space="preserve">F36 oxi</t>
  </si>
  <si>
    <t xml:space="preserve">F40 oxi</t>
  </si>
  <si>
    <t xml:space="preserve">F10 bestprot</t>
  </si>
  <si>
    <t xml:space="preserve">F36 bestprot</t>
  </si>
  <si>
    <t xml:space="preserve">F40 bestprot</t>
  </si>
  <si>
    <t xml:space="preserve">b</t>
  </si>
  <si>
    <t xml:space="preserve">NO</t>
  </si>
  <si>
    <t xml:space="preserve">c</t>
  </si>
  <si>
    <t xml:space="preserve">a</t>
  </si>
  <si>
    <t xml:space="preserve">Fosfato</t>
  </si>
  <si>
    <t xml:space="preserve">Energ F10</t>
  </si>
  <si>
    <t xml:space="preserve">Energ F36</t>
  </si>
  <si>
    <t xml:space="preserve">Energ F40</t>
  </si>
  <si>
    <t xml:space="preserve">Docking RMSD F10</t>
  </si>
  <si>
    <t xml:space="preserve">Docking RMSD F36</t>
  </si>
  <si>
    <t xml:space="preserve">Docking RMSD F40</t>
  </si>
  <si>
    <t xml:space="preserve">Nro de atomos</t>
  </si>
  <si>
    <t xml:space="preserve">(PDBBIND)</t>
  </si>
  <si>
    <t xml:space="preserve">Ki=2.24nM</t>
  </si>
  <si>
    <t xml:space="preserve">COUNT</t>
  </si>
  <si>
    <t xml:space="preserve">SI</t>
  </si>
  <si>
    <t xml:space="preserve">(refined)</t>
  </si>
  <si>
    <t xml:space="preserve">Ki=2.3nM</t>
  </si>
  <si>
    <t xml:space="preserve">Kd=21nM</t>
  </si>
  <si>
    <t xml:space="preserve">IC50=29nM</t>
  </si>
  <si>
    <t xml:space="preserve">IC50=0.04uM</t>
  </si>
  <si>
    <t xml:space="preserve">Ki=72nM</t>
  </si>
  <si>
    <t xml:space="preserve">IC50=180nM</t>
  </si>
  <si>
    <t xml:space="preserve">IC50=0.24uM</t>
  </si>
  <si>
    <t xml:space="preserve">IC50=470uM</t>
  </si>
  <si>
    <t xml:space="preserve">IC50=570uM</t>
  </si>
  <si>
    <t xml:space="preserve">IC50&gt;1000uM</t>
  </si>
  <si>
    <t xml:space="preserve">Min Energy</t>
  </si>
  <si>
    <t xml:space="preserve">Energy SDEV ligands (best)</t>
  </si>
  <si>
    <t xml:space="preserve">Energy SDEV prot&amp;lig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</si>
</sst>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</font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142678738682485"/>
          <c:y val="0.0421064326185979"/>
          <c:w val="0.683546674992195"/>
          <c:h val="0.937895789356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'Ligand Rank'!$C$27</c:f>
              <c:strCache>
                <c:ptCount val="1"/>
                <c:pt idx="0">
                  <c:v>Energ F10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'Ligand Rank'!$K$29:$K$38</c:f>
              <c:numCache>
                <c:formatCode>General</c:formatCode>
                <c:ptCount val="10"/>
                <c:pt idx="0">
                  <c:v>-11.7775973596407</c:v>
                </c:pt>
                <c:pt idx="1">
                  <c:v>-10.4680436140083</c:v>
                </c:pt>
                <c:pt idx="2">
                  <c:v>-10.2769210963412</c:v>
                </c:pt>
                <c:pt idx="3">
                  <c:v>-10.0865030713211</c:v>
                </c:pt>
                <c:pt idx="5">
                  <c:v>-9.19589973867751</c:v>
                </c:pt>
                <c:pt idx="6">
                  <c:v>-9.02555570384493</c:v>
                </c:pt>
                <c:pt idx="7">
                  <c:v>-4.53733000506079</c:v>
                </c:pt>
                <c:pt idx="8">
                  <c:v>-4.42310672885316</c:v>
                </c:pt>
                <c:pt idx="9">
                  <c:v>-4.09026150232258</c:v>
                </c:pt>
              </c:numCache>
            </c:numRef>
          </c:xVal>
          <c:yVal>
            <c:numRef>
              <c:f>'Ligand Rank'!$C$29:$C$38</c:f>
              <c:numCache>
                <c:formatCode>General</c:formatCode>
                <c:ptCount val="10"/>
                <c:pt idx="0">
                  <c:v>-11.32</c:v>
                </c:pt>
                <c:pt idx="1">
                  <c:v>-11.2</c:v>
                </c:pt>
                <c:pt idx="2">
                  <c:v>-7.72</c:v>
                </c:pt>
                <c:pt idx="3">
                  <c:v>-9.76</c:v>
                </c:pt>
                <c:pt idx="5">
                  <c:v>-8.24</c:v>
                </c:pt>
                <c:pt idx="6">
                  <c:v>-10.51</c:v>
                </c:pt>
                <c:pt idx="7">
                  <c:v>-6.13</c:v>
                </c:pt>
                <c:pt idx="8">
                  <c:v>-6.52</c:v>
                </c:pt>
                <c:pt idx="9">
                  <c:v>-6.14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'Ligand Rank'!$D$27</c:f>
              <c:strCache>
                <c:ptCount val="1"/>
                <c:pt idx="0">
                  <c:v>Energ F36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'Ligand Rank'!$K$29:$K$38</c:f>
              <c:numCache>
                <c:formatCode>General</c:formatCode>
                <c:ptCount val="10"/>
                <c:pt idx="0">
                  <c:v>-11.7775973596407</c:v>
                </c:pt>
                <c:pt idx="1">
                  <c:v>-10.4680436140083</c:v>
                </c:pt>
                <c:pt idx="2">
                  <c:v>-10.2769210963412</c:v>
                </c:pt>
                <c:pt idx="3">
                  <c:v>-10.0865030713211</c:v>
                </c:pt>
                <c:pt idx="5">
                  <c:v>-9.19589973867751</c:v>
                </c:pt>
                <c:pt idx="6">
                  <c:v>-9.02555570384493</c:v>
                </c:pt>
                <c:pt idx="7">
                  <c:v>-4.53733000506079</c:v>
                </c:pt>
                <c:pt idx="8">
                  <c:v>-4.42310672885316</c:v>
                </c:pt>
                <c:pt idx="9">
                  <c:v>-4.09026150232258</c:v>
                </c:pt>
              </c:numCache>
            </c:numRef>
          </c:xVal>
          <c:yVal>
            <c:numRef>
              <c:f>'Ligand Rank'!$D$29:$D$38</c:f>
              <c:numCache>
                <c:formatCode>General</c:formatCode>
                <c:ptCount val="10"/>
                <c:pt idx="0">
                  <c:v>-11.86</c:v>
                </c:pt>
                <c:pt idx="1">
                  <c:v>-11.83</c:v>
                </c:pt>
                <c:pt idx="2">
                  <c:v>-8.71</c:v>
                </c:pt>
                <c:pt idx="3">
                  <c:v>-8.96</c:v>
                </c:pt>
                <c:pt idx="5">
                  <c:v>-7.51</c:v>
                </c:pt>
                <c:pt idx="6">
                  <c:v>-10.97</c:v>
                </c:pt>
                <c:pt idx="7">
                  <c:v>-6.35</c:v>
                </c:pt>
                <c:pt idx="8">
                  <c:v>-6.15</c:v>
                </c:pt>
                <c:pt idx="9">
                  <c:v>-6.26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'Ligand Rank'!$E$27</c:f>
              <c:strCache>
                <c:ptCount val="1"/>
                <c:pt idx="0">
                  <c:v>Energ F40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'Ligand Rank'!$K$29:$K$38</c:f>
              <c:numCache>
                <c:formatCode>General</c:formatCode>
                <c:ptCount val="10"/>
                <c:pt idx="0">
                  <c:v>-11.7775973596407</c:v>
                </c:pt>
                <c:pt idx="1">
                  <c:v>-10.4680436140083</c:v>
                </c:pt>
                <c:pt idx="2">
                  <c:v>-10.2769210963412</c:v>
                </c:pt>
                <c:pt idx="3">
                  <c:v>-10.0865030713211</c:v>
                </c:pt>
                <c:pt idx="5">
                  <c:v>-9.19589973867751</c:v>
                </c:pt>
                <c:pt idx="6">
                  <c:v>-9.02555570384493</c:v>
                </c:pt>
                <c:pt idx="7">
                  <c:v>-4.53733000506079</c:v>
                </c:pt>
                <c:pt idx="8">
                  <c:v>-4.42310672885316</c:v>
                </c:pt>
                <c:pt idx="9">
                  <c:v>-4.09026150232258</c:v>
                </c:pt>
              </c:numCache>
            </c:numRef>
          </c:xVal>
          <c:yVal>
            <c:numRef>
              <c:f>'Ligand Rank'!$E$29:$E$38</c:f>
              <c:numCache>
                <c:formatCode>General</c:formatCode>
                <c:ptCount val="10"/>
                <c:pt idx="0">
                  <c:v>-11.51</c:v>
                </c:pt>
                <c:pt idx="1">
                  <c:v>-11.59</c:v>
                </c:pt>
                <c:pt idx="2">
                  <c:v>-8.32</c:v>
                </c:pt>
                <c:pt idx="3">
                  <c:v>-8.96</c:v>
                </c:pt>
                <c:pt idx="5">
                  <c:v>-8.28</c:v>
                </c:pt>
                <c:pt idx="6">
                  <c:v>-10.84</c:v>
                </c:pt>
                <c:pt idx="7">
                  <c:v>-6.91</c:v>
                </c:pt>
                <c:pt idx="8">
                  <c:v>-6</c:v>
                </c:pt>
                <c:pt idx="9">
                  <c:v>-6.88</c:v>
                </c:pt>
              </c:numCache>
            </c:numRef>
          </c:yVal>
          <c:smooth val="0"/>
        </c:ser>
        <c:axId val="74786564"/>
        <c:axId val="21258729"/>
      </c:scatterChart>
      <c:valAx>
        <c:axId val="74786564"/>
        <c:scaling>
          <c:orientation val="minMax"/>
          <c:max val="0"/>
          <c:min val="-15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58729"/>
        <c:crossesAt val="0"/>
        <c:crossBetween val="between"/>
      </c:valAx>
      <c:valAx>
        <c:axId val="21258729"/>
        <c:scaling>
          <c:orientation val="minMax"/>
          <c:max val="-0"/>
          <c:min val="-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86564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f36vsf10</c:f>
              <c:strCache>
                <c:ptCount val="1"/>
                <c:pt idx="0">
                  <c:v>f36vsf10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'Ligand Rank'!$C$2:$C$18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14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17</c:v>
                </c:pt>
                <c:pt idx="10">
                  <c:v>9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11</c:v>
                </c:pt>
              </c:numCache>
            </c:numRef>
          </c:xVal>
          <c:yVal>
            <c:numRef>
              <c:f>'Ligand Rank'!$D$2:$D$18</c:f>
              <c:numCache>
                <c:formatCode>General</c:formatCode>
                <c:ptCount val="17"/>
                <c:pt idx="0">
                  <c:v>10</c:v>
                </c:pt>
                <c:pt idx="1">
                  <c:v>1</c:v>
                </c:pt>
                <c:pt idx="2">
                  <c:v>14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3</c:v>
                </c:pt>
                <c:pt idx="8">
                  <c:v>8</c:v>
                </c:pt>
                <c:pt idx="9">
                  <c:v>17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16</c:v>
                </c:pt>
                <c:pt idx="14">
                  <c:v>4</c:v>
                </c:pt>
                <c:pt idx="15">
                  <c:v>13</c:v>
                </c:pt>
                <c:pt idx="16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f40vsf10</c:f>
              <c:strCache>
                <c:ptCount val="1"/>
                <c:pt idx="0">
                  <c:v>f40vsf10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'Ligand Rank'!$C$2:$C$18</c:f>
              <c:numCache>
                <c:formatCode>General</c:formatCode>
                <c:ptCount val="17"/>
                <c:pt idx="0">
                  <c:v>7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14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17</c:v>
                </c:pt>
                <c:pt idx="10">
                  <c:v>9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11</c:v>
                </c:pt>
              </c:numCache>
            </c:numRef>
          </c:xVal>
          <c:yVal>
            <c:numRef>
              <c:f>'Ligand Rank'!$E$2:$E$18</c:f>
              <c:numCache>
                <c:formatCode>General</c:formatCode>
                <c:ptCount val="17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15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14</c:v>
                </c:pt>
                <c:pt idx="10">
                  <c:v>9</c:v>
                </c:pt>
                <c:pt idx="11">
                  <c:v>13</c:v>
                </c:pt>
                <c:pt idx="12">
                  <c:v>16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</c:numCache>
            </c:numRef>
          </c:yVal>
          <c:smooth val="0"/>
        </c:ser>
        <c:axId val="84208940"/>
        <c:axId val="25380991"/>
      </c:scatterChart>
      <c:valAx>
        <c:axId val="84208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80991"/>
        <c:crosses val="autoZero"/>
        <c:crossBetween val="between"/>
      </c:valAx>
      <c:valAx>
        <c:axId val="253809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089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18000</xdr:colOff>
      <xdr:row>42</xdr:row>
      <xdr:rowOff>120600</xdr:rowOff>
    </xdr:from>
    <xdr:to>
      <xdr:col>15</xdr:col>
      <xdr:colOff>77400</xdr:colOff>
      <xdr:row>75</xdr:row>
      <xdr:rowOff>108360</xdr:rowOff>
    </xdr:to>
    <xdr:graphicFrame>
      <xdr:nvGraphicFramePr>
        <xdr:cNvPr id="0" name=""/>
        <xdr:cNvGraphicFramePr/>
      </xdr:nvGraphicFramePr>
      <xdr:xfrm>
        <a:off x="4082040" y="6948000"/>
        <a:ext cx="952344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38160</xdr:colOff>
      <xdr:row>3</xdr:row>
      <xdr:rowOff>140760</xdr:rowOff>
    </xdr:from>
    <xdr:to>
      <xdr:col>10</xdr:col>
      <xdr:colOff>825120</xdr:colOff>
      <xdr:row>23</xdr:row>
      <xdr:rowOff>129600</xdr:rowOff>
    </xdr:to>
    <xdr:graphicFrame>
      <xdr:nvGraphicFramePr>
        <xdr:cNvPr id="1" name=""/>
        <xdr:cNvGraphicFramePr/>
      </xdr:nvGraphicFramePr>
      <xdr:xfrm>
        <a:off x="4102200" y="628560"/>
        <a:ext cx="5765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pane xSplit="1" ySplit="0" topLeftCell="AG13" activePane="topRight" state="frozen"/>
      <selection pane="topLeft" activeCell="A13" activeCellId="0" sqref="A13"/>
      <selection pane="topRight" activeCell="AP10" activeCellId="0" sqref="AP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7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H1" s="1" t="s">
        <v>2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2.8" hidden="false" customHeight="false" outlineLevel="0" collapsed="false">
      <c r="B2" s="3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P2" s="0" t="s">
        <v>16</v>
      </c>
      <c r="Q2" s="0" t="s">
        <v>17</v>
      </c>
      <c r="S2" s="3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/>
      <c r="AF2" s="4"/>
      <c r="AG2" s="4"/>
      <c r="AH2" s="3" t="s">
        <v>3</v>
      </c>
      <c r="AI2" s="4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5" t="s">
        <v>14</v>
      </c>
      <c r="AU2" s="0" t="s">
        <v>18</v>
      </c>
      <c r="AV2" s="0" t="s">
        <v>17</v>
      </c>
    </row>
    <row r="3" customFormat="false" ht="12.8" hidden="false" customHeight="false" outlineLevel="0" collapsed="false">
      <c r="A3" s="0" t="s">
        <v>19</v>
      </c>
      <c r="B3" s="0" t="n">
        <v>-8.137</v>
      </c>
      <c r="C3" s="0" t="n">
        <v>-8.861</v>
      </c>
      <c r="E3" s="0" t="n">
        <v>-9.316</v>
      </c>
      <c r="F3" s="0" t="n">
        <v>-8.74</v>
      </c>
      <c r="G3" s="0" t="n">
        <v>-9.088</v>
      </c>
      <c r="H3" s="0" t="n">
        <v>-8.986</v>
      </c>
      <c r="I3" s="0" t="n">
        <v>-8.633</v>
      </c>
      <c r="J3" s="0" t="n">
        <v>-8.256</v>
      </c>
      <c r="K3" s="0" t="n">
        <v>-8.313</v>
      </c>
      <c r="L3" s="0" t="n">
        <v>-8.074</v>
      </c>
      <c r="M3" s="0" t="n">
        <f aca="false">MIN(B3:L3)</f>
        <v>-9.316</v>
      </c>
      <c r="N3" s="6" t="n">
        <f aca="false">MIN(C3:L3) - AVERAGE(SMALL(C3:L3,2),SMALL(C3:L3,3),SMALL(C3:L3,4))</f>
        <v>-0.337666666666667</v>
      </c>
      <c r="O3" s="6" t="n">
        <f aca="false">STDEV(B3:L3)</f>
        <v>0.429991524464275</v>
      </c>
      <c r="P3" s="0" t="n">
        <f aca="false">18-RANK(M3,M$3:M$19)</f>
        <v>7</v>
      </c>
      <c r="Q3" s="0" t="n">
        <f aca="false">18-RANK(J3,J$3:J$19)</f>
        <v>9</v>
      </c>
      <c r="S3" s="0" t="n">
        <v>-8.884</v>
      </c>
      <c r="T3" s="0" t="n">
        <v>-8.615</v>
      </c>
      <c r="V3" s="0" t="n">
        <v>-8.885</v>
      </c>
      <c r="W3" s="0" t="n">
        <v>-8.113</v>
      </c>
      <c r="X3" s="0" t="n">
        <v>-8.894</v>
      </c>
      <c r="Y3" s="0" t="n">
        <v>-8.878</v>
      </c>
      <c r="Z3" s="0" t="n">
        <v>-8.573</v>
      </c>
      <c r="AA3" s="0" t="n">
        <v>-8.223</v>
      </c>
      <c r="AB3" s="0" t="n">
        <v>-8.163</v>
      </c>
      <c r="AC3" s="0" t="n">
        <v>-7.874</v>
      </c>
      <c r="AD3" s="0" t="n">
        <f aca="false">MIN(S3:AC3)</f>
        <v>-8.894</v>
      </c>
      <c r="AE3" s="0" t="n">
        <f aca="false">STDEV(S3:AC3)</f>
        <v>0.386329968348877</v>
      </c>
      <c r="AF3" s="0" t="n">
        <f aca="false">18-RANK(AD3,AD$3:AD$19)</f>
        <v>10</v>
      </c>
      <c r="AH3" s="0" t="n">
        <v>-7.912</v>
      </c>
      <c r="AI3" s="0" t="n">
        <v>-8.567</v>
      </c>
      <c r="AK3" s="0" t="n">
        <v>-8.699</v>
      </c>
      <c r="AL3" s="0" t="n">
        <v>-8.243</v>
      </c>
      <c r="AM3" s="0" t="n">
        <v>-8.743</v>
      </c>
      <c r="AN3" s="0" t="n">
        <v>-8.743</v>
      </c>
      <c r="AO3" s="0" t="n">
        <v>-8.453</v>
      </c>
      <c r="AP3" s="0" t="n">
        <v>-7.851</v>
      </c>
      <c r="AQ3" s="0" t="n">
        <v>-7.851</v>
      </c>
      <c r="AR3" s="0" t="n">
        <v>-7.592</v>
      </c>
      <c r="AS3" s="5" t="n">
        <f aca="false">MIN(AH3:AR3)</f>
        <v>-8.743</v>
      </c>
      <c r="AT3" s="0" t="n">
        <f aca="false">STDEV(AH3:AR3)</f>
        <v>0.433677350624222</v>
      </c>
      <c r="AU3" s="0" t="n">
        <f aca="false">18-RANK(AS3,AS$3:AS$19)</f>
        <v>10</v>
      </c>
      <c r="AV3" s="0" t="n">
        <f aca="false">18-RANK(AP3,AP$3:AP$19)</f>
        <v>11</v>
      </c>
    </row>
    <row r="4" customFormat="false" ht="12.8" hidden="false" customHeight="false" outlineLevel="0" collapsed="false">
      <c r="A4" s="0" t="s">
        <v>20</v>
      </c>
      <c r="B4" s="0" t="n">
        <v>-9.066</v>
      </c>
      <c r="C4" s="0" t="n">
        <v>-8.134</v>
      </c>
      <c r="E4" s="0" t="n">
        <v>-8.597</v>
      </c>
      <c r="F4" s="0" t="n">
        <v>-9.694</v>
      </c>
      <c r="G4" s="0" t="n">
        <v>-9.487</v>
      </c>
      <c r="H4" s="0" t="n">
        <v>-9.699</v>
      </c>
      <c r="I4" s="0" t="n">
        <v>-9.609</v>
      </c>
      <c r="J4" s="0" t="n">
        <v>-8.189</v>
      </c>
      <c r="K4" s="0" t="n">
        <v>-8.679</v>
      </c>
      <c r="L4" s="0" t="n">
        <v>-8.641</v>
      </c>
      <c r="M4" s="0" t="n">
        <f aca="false">MIN(B4:L4)</f>
        <v>-9.699</v>
      </c>
      <c r="N4" s="6" t="n">
        <f aca="false">MIN(C4:L4) - AVERAGE(SMALL(C4:L4,2),SMALL(C4:L4,3),SMALL(C4:L4,4))</f>
        <v>-0.102333333333334</v>
      </c>
      <c r="O4" s="6" t="n">
        <f aca="false">STDEV(B4:L4)</f>
        <v>0.612866534319577</v>
      </c>
      <c r="P4" s="0" t="n">
        <f aca="false">18-RANK(M4,M$3:M$19)</f>
        <v>3</v>
      </c>
      <c r="Q4" s="0" t="n">
        <f aca="false">18-RANK(J4,J$3:J$19)</f>
        <v>11</v>
      </c>
      <c r="S4" s="0" t="n">
        <v>-9.579</v>
      </c>
      <c r="T4" s="0" t="n">
        <v>-9.345</v>
      </c>
      <c r="V4" s="0" t="n">
        <v>-9.549</v>
      </c>
      <c r="W4" s="0" t="n">
        <v>-10.449</v>
      </c>
      <c r="X4" s="0" t="n">
        <v>-10.035</v>
      </c>
      <c r="Y4" s="0" t="n">
        <v>-10.253</v>
      </c>
      <c r="Z4" s="0" t="n">
        <v>-10.687</v>
      </c>
      <c r="AA4" s="0" t="n">
        <v>-8.869</v>
      </c>
      <c r="AB4" s="0" t="n">
        <v>-9.258</v>
      </c>
      <c r="AC4" s="0" t="n">
        <v>-9.46</v>
      </c>
      <c r="AD4" s="0" t="n">
        <f aca="false">MIN(S4:AC4)</f>
        <v>-10.687</v>
      </c>
      <c r="AE4" s="0" t="n">
        <f aca="false">STDEV(S4:AC4)</f>
        <v>0.580877726663136</v>
      </c>
      <c r="AF4" s="0" t="n">
        <f aca="false">18-RANK(AD4,AD$3:AD$19)</f>
        <v>1</v>
      </c>
      <c r="AH4" s="0" t="n">
        <v>-8.915</v>
      </c>
      <c r="AI4" s="0" t="n">
        <v>-8.537</v>
      </c>
      <c r="AK4" s="0" t="n">
        <v>-8.871</v>
      </c>
      <c r="AL4" s="0" t="n">
        <v>-9.441</v>
      </c>
      <c r="AM4" s="0" t="n">
        <v>-9.263</v>
      </c>
      <c r="AN4" s="0" t="n">
        <v>-9.426</v>
      </c>
      <c r="AO4" s="0" t="n">
        <v>-9.45</v>
      </c>
      <c r="AP4" s="0" t="n">
        <v>-8.31</v>
      </c>
      <c r="AQ4" s="0" t="n">
        <v>-8.884</v>
      </c>
      <c r="AR4" s="0" t="n">
        <v>-8.522</v>
      </c>
      <c r="AS4" s="5" t="n">
        <f aca="false">MIN(AH4:AR4)</f>
        <v>-9.45</v>
      </c>
      <c r="AT4" s="0" t="n">
        <f aca="false">STDEV(AH4:AR4)</f>
        <v>0.4202360315611</v>
      </c>
      <c r="AU4" s="0" t="n">
        <f aca="false">18-RANK(AS4,AS$3:AS$19)</f>
        <v>7</v>
      </c>
      <c r="AV4" s="0" t="n">
        <f aca="false">18-RANK(AP4,AP$3:AP$19)</f>
        <v>7</v>
      </c>
    </row>
    <row r="5" customFormat="false" ht="12.8" hidden="false" customHeight="false" outlineLevel="0" collapsed="false">
      <c r="A5" s="0" t="s">
        <v>21</v>
      </c>
      <c r="B5" s="0" t="n">
        <v>-9.029</v>
      </c>
      <c r="C5" s="0" t="n">
        <v>-7.929</v>
      </c>
      <c r="E5" s="0" t="n">
        <v>-9.014</v>
      </c>
      <c r="F5" s="0" t="n">
        <v>-8.889</v>
      </c>
      <c r="G5" s="0" t="n">
        <v>-8.715</v>
      </c>
      <c r="H5" s="0" t="n">
        <v>-8.74</v>
      </c>
      <c r="I5" s="0" t="n">
        <v>-8.749</v>
      </c>
      <c r="J5" s="0" t="n">
        <v>-8.835</v>
      </c>
      <c r="K5" s="0" t="n">
        <v>-9.01</v>
      </c>
      <c r="L5" s="0" t="n">
        <v>-8.086</v>
      </c>
      <c r="M5" s="0" t="n">
        <f aca="false">MIN(B5:L5)</f>
        <v>-9.029</v>
      </c>
      <c r="N5" s="7" t="n">
        <f aca="false">MIN(C5:L5) - AVERAGE(SMALL(C5:L5,2),SMALL(C5:L5,3),SMALL(C5:L5,4))</f>
        <v>-0.102666666666666</v>
      </c>
      <c r="O5" s="6" t="n">
        <f aca="false">STDEV(B5:L5)</f>
        <v>0.38478628989205</v>
      </c>
      <c r="P5" s="0" t="n">
        <f aca="false">18-RANK(M5,M$3:M$19)</f>
        <v>12</v>
      </c>
      <c r="Q5" s="0" t="n">
        <f aca="false">18-RANK(J5,J$3:J$19)</f>
        <v>7</v>
      </c>
      <c r="S5" s="0" t="n">
        <v>-7.83</v>
      </c>
      <c r="T5" s="0" t="n">
        <v>-7.55</v>
      </c>
      <c r="V5" s="0" t="n">
        <v>-7.827</v>
      </c>
      <c r="W5" s="0" t="n">
        <v>-8.176</v>
      </c>
      <c r="X5" s="0" t="n">
        <v>-8.197</v>
      </c>
      <c r="Y5" s="0" t="n">
        <v>-8.076</v>
      </c>
      <c r="Z5" s="0" t="n">
        <v>-7.766</v>
      </c>
      <c r="AA5" s="0" t="n">
        <v>-7.899</v>
      </c>
      <c r="AB5" s="0" t="n">
        <v>-7.866</v>
      </c>
      <c r="AC5" s="0" t="n">
        <v>-7.7</v>
      </c>
      <c r="AD5" s="0" t="n">
        <f aca="false">MIN(S5:AC5)</f>
        <v>-8.197</v>
      </c>
      <c r="AE5" s="0" t="n">
        <f aca="false">STDEV(S5:AC5)</f>
        <v>0.207076502234748</v>
      </c>
      <c r="AF5" s="0" t="n">
        <f aca="false">18-RANK(AD5,AD$3:AD$19)</f>
        <v>14</v>
      </c>
      <c r="AH5" s="0" t="n">
        <v>-9.501</v>
      </c>
      <c r="AI5" s="0" t="n">
        <v>-8.599</v>
      </c>
      <c r="AK5" s="0" t="n">
        <v>-9.244</v>
      </c>
      <c r="AL5" s="0" t="n">
        <v>-8.998</v>
      </c>
      <c r="AM5" s="0" t="n">
        <v>-8.838</v>
      </c>
      <c r="AN5" s="0" t="n">
        <v>-8.71</v>
      </c>
      <c r="AO5" s="0" t="n">
        <v>-8.543</v>
      </c>
      <c r="AP5" s="0" t="n">
        <v>-8.399</v>
      </c>
      <c r="AQ5" s="0" t="n">
        <v>-8.756</v>
      </c>
      <c r="AR5" s="0" t="n">
        <v>-8.199</v>
      </c>
      <c r="AS5" s="5" t="n">
        <f aca="false">MIN(AH5:AR5)</f>
        <v>-9.501</v>
      </c>
      <c r="AT5" s="0" t="n">
        <f aca="false">STDEV(AH5:AR5)</f>
        <v>0.389178065500442</v>
      </c>
      <c r="AU5" s="0" t="n">
        <f aca="false">18-RANK(AS5,AS$3:AS$19)</f>
        <v>6</v>
      </c>
      <c r="AV5" s="0" t="n">
        <f aca="false">18-RANK(AP5,AP$3:AP$19)</f>
        <v>6</v>
      </c>
    </row>
    <row r="6" customFormat="false" ht="12.8" hidden="false" customHeight="false" outlineLevel="0" collapsed="false">
      <c r="A6" s="0" t="s">
        <v>22</v>
      </c>
      <c r="B6" s="0" t="n">
        <v>-7.863</v>
      </c>
      <c r="C6" s="0" t="n">
        <v>-8.967</v>
      </c>
      <c r="E6" s="0" t="n">
        <v>-9.393</v>
      </c>
      <c r="F6" s="0" t="n">
        <v>-9.021</v>
      </c>
      <c r="G6" s="0" t="n">
        <v>-8.648</v>
      </c>
      <c r="H6" s="0" t="n">
        <v>-8.634</v>
      </c>
      <c r="I6" s="0" t="n">
        <v>-9.463</v>
      </c>
      <c r="J6" s="0" t="n">
        <v>-9.155</v>
      </c>
      <c r="K6" s="0" t="n">
        <v>-8.355</v>
      </c>
      <c r="L6" s="0" t="n">
        <v>-7.944</v>
      </c>
      <c r="M6" s="0" t="n">
        <f aca="false">MIN(B6:L6)</f>
        <v>-9.463</v>
      </c>
      <c r="N6" s="6" t="n">
        <f aca="false">MIN(C6:L6) - AVERAGE(SMALL(C6:L6,2),SMALL(C6:L6,3),SMALL(C6:L6,4))</f>
        <v>-0.273333333333332</v>
      </c>
      <c r="O6" s="6" t="n">
        <f aca="false">STDEV(B6:L6)</f>
        <v>0.559993859093314</v>
      </c>
      <c r="P6" s="0" t="n">
        <f aca="false">18-RANK(M6,M$3:M$19)</f>
        <v>5</v>
      </c>
      <c r="Q6" s="0" t="n">
        <f aca="false">18-RANK(J6,J$3:J$19)</f>
        <v>3</v>
      </c>
      <c r="S6" s="0" t="n">
        <v>-9.171</v>
      </c>
      <c r="T6" s="0" t="n">
        <v>-8.941</v>
      </c>
      <c r="V6" s="0" t="n">
        <v>-9.157</v>
      </c>
      <c r="W6" s="0" t="n">
        <v>-8.739</v>
      </c>
      <c r="X6" s="0" t="n">
        <v>-8.515</v>
      </c>
      <c r="Y6" s="0" t="n">
        <v>-8.674</v>
      </c>
      <c r="Z6" s="0" t="n">
        <v>-8.754</v>
      </c>
      <c r="AA6" s="0" t="n">
        <v>-8.769</v>
      </c>
      <c r="AB6" s="0" t="n">
        <v>-8.932</v>
      </c>
      <c r="AC6" s="0" t="n">
        <v>-8.635</v>
      </c>
      <c r="AD6" s="0" t="n">
        <f aca="false">MIN(S6:AC6)</f>
        <v>-9.171</v>
      </c>
      <c r="AE6" s="0" t="n">
        <f aca="false">STDEV(S6:AC6)</f>
        <v>0.217378855150786</v>
      </c>
      <c r="AF6" s="0" t="n">
        <f aca="false">18-RANK(AD6,AD$3:AD$19)</f>
        <v>6</v>
      </c>
      <c r="AH6" s="0" t="n">
        <v>-8.291</v>
      </c>
      <c r="AI6" s="0" t="n">
        <v>-8.903</v>
      </c>
      <c r="AK6" s="0" t="n">
        <v>-9.554</v>
      </c>
      <c r="AL6" s="0" t="n">
        <v>-9.119</v>
      </c>
      <c r="AM6" s="0" t="n">
        <v>-8.631</v>
      </c>
      <c r="AN6" s="0" t="n">
        <v>-8.618</v>
      </c>
      <c r="AO6" s="0" t="n">
        <v>-9.379</v>
      </c>
      <c r="AP6" s="0" t="n">
        <v>-9.249</v>
      </c>
      <c r="AQ6" s="0" t="n">
        <v>-8.266</v>
      </c>
      <c r="AR6" s="0" t="n">
        <v>-8.072</v>
      </c>
      <c r="AS6" s="5" t="n">
        <f aca="false">MIN(AH6:AR6)</f>
        <v>-9.554</v>
      </c>
      <c r="AT6" s="0" t="n">
        <f aca="false">STDEV(AH6:AR6)</f>
        <v>0.511312211645466</v>
      </c>
      <c r="AU6" s="0" t="n">
        <f aca="false">18-RANK(AS6,AS$3:AS$19)</f>
        <v>4</v>
      </c>
      <c r="AV6" s="0" t="n">
        <f aca="false">18-RANK(AP6,AP$3:AP$19)</f>
        <v>3</v>
      </c>
    </row>
    <row r="7" customFormat="false" ht="12.8" hidden="false" customHeight="false" outlineLevel="0" collapsed="false">
      <c r="A7" s="0" t="s">
        <v>23</v>
      </c>
      <c r="B7" s="0" t="n">
        <v>-8.706</v>
      </c>
      <c r="C7" s="0" t="n">
        <v>-7.961</v>
      </c>
      <c r="E7" s="0" t="n">
        <v>-8.587</v>
      </c>
      <c r="F7" s="0" t="n">
        <v>-8.11</v>
      </c>
      <c r="G7" s="0" t="n">
        <v>-8.105</v>
      </c>
      <c r="H7" s="0" t="n">
        <v>-8.16</v>
      </c>
      <c r="I7" s="0" t="n">
        <v>-8.446</v>
      </c>
      <c r="J7" s="0" t="n">
        <v>-8.012</v>
      </c>
      <c r="K7" s="0" t="n">
        <v>-7.931</v>
      </c>
      <c r="L7" s="0" t="n">
        <v>-7.895</v>
      </c>
      <c r="M7" s="0" t="n">
        <f aca="false">MIN(B7:L7)</f>
        <v>-8.706</v>
      </c>
      <c r="N7" s="6" t="n">
        <f aca="false">MIN(C7:L7) - AVERAGE(SMALL(C7:L7,2),SMALL(C7:L7,3),SMALL(C7:L7,4))</f>
        <v>-0.348333333333333</v>
      </c>
      <c r="O7" s="6" t="n">
        <f aca="false">STDEV(B7:L7)</f>
        <v>0.287158512168995</v>
      </c>
      <c r="P7" s="0" t="n">
        <f aca="false">18-RANK(M7,M$3:M$19)</f>
        <v>14</v>
      </c>
      <c r="Q7" s="0" t="n">
        <f aca="false">18-RANK(J7,J$3:J$19)</f>
        <v>15</v>
      </c>
      <c r="S7" s="0" t="n">
        <v>-8.403</v>
      </c>
      <c r="T7" s="0" t="n">
        <v>-8.24</v>
      </c>
      <c r="V7" s="0" t="n">
        <v>-8.401</v>
      </c>
      <c r="W7" s="0" t="n">
        <v>-7.371</v>
      </c>
      <c r="X7" s="0" t="n">
        <v>-7.707</v>
      </c>
      <c r="Y7" s="0" t="n">
        <v>-7.542</v>
      </c>
      <c r="Z7" s="0" t="n">
        <v>-8.629</v>
      </c>
      <c r="AA7" s="0" t="n">
        <v>-8.184</v>
      </c>
      <c r="AB7" s="0" t="n">
        <v>-7.442</v>
      </c>
      <c r="AC7" s="0" t="n">
        <v>-7.267</v>
      </c>
      <c r="AD7" s="0" t="n">
        <f aca="false">MIN(S7:AC7)</f>
        <v>-8.629</v>
      </c>
      <c r="AE7" s="0" t="n">
        <f aca="false">STDEV(S7:AC7)</f>
        <v>0.503758584156251</v>
      </c>
      <c r="AF7" s="0" t="n">
        <f aca="false">18-RANK(AD7,AD$3:AD$19)</f>
        <v>12</v>
      </c>
      <c r="AH7" s="0" t="n">
        <v>-7.94</v>
      </c>
      <c r="AI7" s="0" t="n">
        <v>-8.007</v>
      </c>
      <c r="AK7" s="0" t="n">
        <v>-8.276</v>
      </c>
      <c r="AL7" s="0" t="n">
        <v>-7.55</v>
      </c>
      <c r="AM7" s="0" t="n">
        <v>-7.851</v>
      </c>
      <c r="AN7" s="0" t="n">
        <v>-7.818</v>
      </c>
      <c r="AO7" s="0" t="n">
        <v>-8.323</v>
      </c>
      <c r="AP7" s="0" t="n">
        <v>-7.883</v>
      </c>
      <c r="AQ7" s="0" t="n">
        <v>-7.154</v>
      </c>
      <c r="AR7" s="0" t="n">
        <v>-7.337</v>
      </c>
      <c r="AS7" s="5" t="n">
        <f aca="false">MIN(AH7:AR7)</f>
        <v>-8.323</v>
      </c>
      <c r="AT7" s="0" t="n">
        <f aca="false">STDEV(AH7:AR7)</f>
        <v>0.374851214928448</v>
      </c>
      <c r="AU7" s="0" t="n">
        <f aca="false">18-RANK(AS7,AS$3:AS$19)</f>
        <v>15</v>
      </c>
      <c r="AV7" s="0" t="n">
        <f aca="false">18-RANK(AP7,AP$3:AP$19)</f>
        <v>10</v>
      </c>
    </row>
    <row r="8" customFormat="false" ht="12.8" hidden="false" customHeight="false" outlineLevel="0" collapsed="false">
      <c r="A8" s="0" t="s">
        <v>24</v>
      </c>
      <c r="B8" s="0" t="n">
        <v>-8.796</v>
      </c>
      <c r="C8" s="0" t="n">
        <v>-8.895</v>
      </c>
      <c r="E8" s="0" t="n">
        <v>-9.68</v>
      </c>
      <c r="F8" s="0" t="n">
        <v>-9.545</v>
      </c>
      <c r="G8" s="0" t="n">
        <v>-9.646</v>
      </c>
      <c r="H8" s="0" t="n">
        <v>-9.744</v>
      </c>
      <c r="I8" s="0" t="n">
        <v>-9.226</v>
      </c>
      <c r="J8" s="0" t="n">
        <v>-9.503</v>
      </c>
      <c r="K8" s="0" t="n">
        <v>-9.479</v>
      </c>
      <c r="L8" s="0" t="n">
        <v>-8.687</v>
      </c>
      <c r="M8" s="0" t="n">
        <f aca="false">MIN(B8:L8)</f>
        <v>-9.744</v>
      </c>
      <c r="N8" s="6" t="n">
        <f aca="false">MIN(C8:L8) - AVERAGE(SMALL(C8:L8,2),SMALL(C8:L8,3),SMALL(C8:L8,4))</f>
        <v>-0.120333333333333</v>
      </c>
      <c r="O8" s="6" t="n">
        <f aca="false">STDEV(B8:L8)</f>
        <v>0.392962098822662</v>
      </c>
      <c r="P8" s="0" t="n">
        <f aca="false">18-RANK(M8,M$3:M$19)</f>
        <v>2</v>
      </c>
      <c r="Q8" s="0" t="n">
        <f aca="false">18-RANK(J8,J$3:J$19)</f>
        <v>2</v>
      </c>
      <c r="S8" s="0" t="n">
        <v>-10.256</v>
      </c>
      <c r="T8" s="0" t="n">
        <v>-9.923</v>
      </c>
      <c r="V8" s="0" t="n">
        <v>-10.179</v>
      </c>
      <c r="W8" s="0" t="n">
        <v>-10.014</v>
      </c>
      <c r="X8" s="0" t="n">
        <v>-9.853</v>
      </c>
      <c r="Y8" s="0" t="n">
        <v>-9.826</v>
      </c>
      <c r="Z8" s="0" t="n">
        <v>-9.788</v>
      </c>
      <c r="AA8" s="0" t="n">
        <v>-9.821</v>
      </c>
      <c r="AB8" s="0" t="n">
        <v>-9.942</v>
      </c>
      <c r="AC8" s="0" t="n">
        <v>-9.941</v>
      </c>
      <c r="AD8" s="0" t="n">
        <f aca="false">MIN(S8:AC8)</f>
        <v>-10.256</v>
      </c>
      <c r="AE8" s="0" t="n">
        <f aca="false">STDEV(S8:AC8)</f>
        <v>0.155824723469815</v>
      </c>
      <c r="AF8" s="0" t="n">
        <f aca="false">18-RANK(AD8,AD$3:AD$19)</f>
        <v>2</v>
      </c>
      <c r="AH8" s="0" t="n">
        <v>-8.396</v>
      </c>
      <c r="AI8" s="0" t="n">
        <v>-8.915</v>
      </c>
      <c r="AK8" s="0" t="n">
        <v>-9.853</v>
      </c>
      <c r="AL8" s="0" t="n">
        <v>-9.434</v>
      </c>
      <c r="AM8" s="0" t="n">
        <v>-9.154</v>
      </c>
      <c r="AN8" s="0" t="n">
        <v>-9.256</v>
      </c>
      <c r="AO8" s="0" t="n">
        <v>-9.15</v>
      </c>
      <c r="AP8" s="0" t="n">
        <v>-9.241</v>
      </c>
      <c r="AQ8" s="0" t="n">
        <v>-9.074</v>
      </c>
      <c r="AR8" s="0" t="n">
        <v>-8.669</v>
      </c>
      <c r="AS8" s="5" t="n">
        <f aca="false">MIN(AH8:AR8)</f>
        <v>-9.853</v>
      </c>
      <c r="AT8" s="0" t="n">
        <f aca="false">STDEV(AH8:AR8)</f>
        <v>0.400341465362868</v>
      </c>
      <c r="AU8" s="0" t="n">
        <f aca="false">18-RANK(AS8,AS$3:AS$19)</f>
        <v>2</v>
      </c>
      <c r="AV8" s="0" t="n">
        <f aca="false">18-RANK(AP8,AP$3:AP$19)</f>
        <v>4</v>
      </c>
    </row>
    <row r="9" customFormat="false" ht="12.8" hidden="false" customHeight="false" outlineLevel="0" collapsed="false">
      <c r="A9" s="0" t="s">
        <v>25</v>
      </c>
      <c r="B9" s="0" t="n">
        <v>-7.517</v>
      </c>
      <c r="C9" s="0" t="n">
        <v>-8.638</v>
      </c>
      <c r="E9" s="0" t="n">
        <v>-9.2</v>
      </c>
      <c r="F9" s="0" t="n">
        <v>-8.676</v>
      </c>
      <c r="G9" s="0" t="n">
        <v>-8.399</v>
      </c>
      <c r="H9" s="0" t="n">
        <v>-8.48</v>
      </c>
      <c r="I9" s="0" t="n">
        <v>-8.513</v>
      </c>
      <c r="J9" s="0" t="n">
        <v>-9.059</v>
      </c>
      <c r="K9" s="0" t="n">
        <v>-8.036</v>
      </c>
      <c r="L9" s="0" t="n">
        <v>-7.784</v>
      </c>
      <c r="M9" s="0" t="n">
        <f aca="false">MIN(B9:L9)</f>
        <v>-9.2</v>
      </c>
      <c r="N9" s="6" t="n">
        <f aca="false">MIN(C9:L9) - AVERAGE(SMALL(C9:L9,2),SMALL(C9:L9,3),SMALL(C9:L9,4))</f>
        <v>-0.409000000000001</v>
      </c>
      <c r="O9" s="6" t="n">
        <f aca="false">STDEV(B9:L9)</f>
        <v>0.527972179401739</v>
      </c>
      <c r="P9" s="0" t="n">
        <f aca="false">18-RANK(M9,M$3:M$19)</f>
        <v>10</v>
      </c>
      <c r="Q9" s="0" t="n">
        <f aca="false">18-RANK(J9,J$3:J$19)</f>
        <v>5</v>
      </c>
      <c r="S9" s="0" t="n">
        <v>-8.826</v>
      </c>
      <c r="T9" s="0" t="n">
        <v>-8.726</v>
      </c>
      <c r="V9" s="0" t="n">
        <v>-8.821</v>
      </c>
      <c r="W9" s="0" t="n">
        <v>-8.753</v>
      </c>
      <c r="X9" s="0" t="n">
        <v>-8.346</v>
      </c>
      <c r="Y9" s="0" t="n">
        <v>-8.389</v>
      </c>
      <c r="Z9" s="0" t="n">
        <v>-8.424</v>
      </c>
      <c r="AA9" s="0" t="n">
        <v>-8.62</v>
      </c>
      <c r="AB9" s="0" t="n">
        <v>-8.542</v>
      </c>
      <c r="AC9" s="0" t="n">
        <v>-8.383</v>
      </c>
      <c r="AD9" s="0" t="n">
        <f aca="false">MIN(S9:AC9)</f>
        <v>-8.826</v>
      </c>
      <c r="AE9" s="0" t="n">
        <f aca="false">STDEV(S9:AC9)</f>
        <v>0.190664918406904</v>
      </c>
      <c r="AF9" s="0" t="n">
        <f aca="false">18-RANK(AD9,AD$3:AD$19)</f>
        <v>11</v>
      </c>
      <c r="AH9" s="0" t="n">
        <v>-8.054</v>
      </c>
      <c r="AI9" s="0" t="n">
        <v>-9.253</v>
      </c>
      <c r="AK9" s="0" t="n">
        <v>-9.544</v>
      </c>
      <c r="AL9" s="0" t="n">
        <v>-8.739</v>
      </c>
      <c r="AM9" s="0" t="n">
        <v>-8.433</v>
      </c>
      <c r="AN9" s="0" t="n">
        <v>-8.486</v>
      </c>
      <c r="AO9" s="0" t="n">
        <v>-8.712</v>
      </c>
      <c r="AP9" s="0" t="n">
        <v>-9.233</v>
      </c>
      <c r="AQ9" s="0" t="n">
        <v>-8.222</v>
      </c>
      <c r="AR9" s="0" t="n">
        <v>-7.86</v>
      </c>
      <c r="AS9" s="5" t="n">
        <f aca="false">MIN(AH9:AR9)</f>
        <v>-9.544</v>
      </c>
      <c r="AT9" s="0" t="n">
        <f aca="false">STDEV(AH9:AR9)</f>
        <v>0.552856662154748</v>
      </c>
      <c r="AU9" s="0" t="n">
        <f aca="false">18-RANK(AS9,AS$3:AS$19)</f>
        <v>5</v>
      </c>
      <c r="AV9" s="0" t="n">
        <f aca="false">18-RANK(AP9,AP$3:AP$19)</f>
        <v>5</v>
      </c>
    </row>
    <row r="10" customFormat="false" ht="12.8" hidden="false" customHeight="false" outlineLevel="0" collapsed="false">
      <c r="A10" s="0" t="s">
        <v>26</v>
      </c>
      <c r="B10" s="0" t="n">
        <v>-7.717</v>
      </c>
      <c r="C10" s="0" t="n">
        <v>-9.263</v>
      </c>
      <c r="E10" s="0" t="n">
        <v>-10.42</v>
      </c>
      <c r="F10" s="0" t="n">
        <v>-9.851</v>
      </c>
      <c r="G10" s="0" t="n">
        <v>-9.72</v>
      </c>
      <c r="H10" s="0" t="n">
        <v>-9.023</v>
      </c>
      <c r="I10" s="0" t="n">
        <v>-9.592</v>
      </c>
      <c r="J10" s="0" t="n">
        <v>-10.229</v>
      </c>
      <c r="K10" s="0" t="n">
        <v>-9.351</v>
      </c>
      <c r="L10" s="0" t="n">
        <v>-9.123</v>
      </c>
      <c r="M10" s="0" t="n">
        <f aca="false">MIN(B10:L10)</f>
        <v>-10.42</v>
      </c>
      <c r="N10" s="6" t="n">
        <f aca="false">MIN(C10:L10) - AVERAGE(SMALL(C10:L10,2),SMALL(C10:L10,3),SMALL(C10:L10,4))</f>
        <v>-0.486666666666666</v>
      </c>
      <c r="O10" s="6" t="n">
        <f aca="false">STDEV(B10:L10)</f>
        <v>0.755312363639486</v>
      </c>
      <c r="P10" s="0" t="n">
        <f aca="false">18-RANK(M10,M$3:M$19)</f>
        <v>1</v>
      </c>
      <c r="Q10" s="0" t="n">
        <f aca="false">18-RANK(J10,J$3:J$19)</f>
        <v>1</v>
      </c>
      <c r="S10" s="0" t="n">
        <v>-9.941</v>
      </c>
      <c r="T10" s="0" t="n">
        <v>-8.681</v>
      </c>
      <c r="V10" s="0" t="n">
        <v>-9.945</v>
      </c>
      <c r="W10" s="0" t="n">
        <v>-9.393</v>
      </c>
      <c r="X10" s="0" t="n">
        <v>-9.219</v>
      </c>
      <c r="Y10" s="0" t="n">
        <v>-8.64</v>
      </c>
      <c r="Z10" s="0" t="n">
        <v>-9.184</v>
      </c>
      <c r="AA10" s="0" t="n">
        <v>-9.68</v>
      </c>
      <c r="AB10" s="0" t="n">
        <v>-8.667</v>
      </c>
      <c r="AC10" s="0" t="n">
        <v>-8.815</v>
      </c>
      <c r="AD10" s="0" t="n">
        <f aca="false">MIN(S10:AC10)</f>
        <v>-9.945</v>
      </c>
      <c r="AE10" s="0" t="n">
        <f aca="false">STDEV(S10:AC10)</f>
        <v>0.514773358975687</v>
      </c>
      <c r="AF10" s="0" t="n">
        <f aca="false">18-RANK(AD10,AD$3:AD$19)</f>
        <v>3</v>
      </c>
      <c r="AH10" s="0" t="n">
        <v>-8.517</v>
      </c>
      <c r="AI10" s="0" t="n">
        <v>-9.623</v>
      </c>
      <c r="AK10" s="0" t="n">
        <v>-10.57</v>
      </c>
      <c r="AL10" s="0" t="n">
        <v>-9.927</v>
      </c>
      <c r="AM10" s="0" t="n">
        <v>-9.741</v>
      </c>
      <c r="AN10" s="0" t="n">
        <v>-9.694</v>
      </c>
      <c r="AO10" s="0" t="n">
        <v>-10.023</v>
      </c>
      <c r="AP10" s="0" t="n">
        <v>-10.393</v>
      </c>
      <c r="AQ10" s="0" t="n">
        <v>-9.194</v>
      </c>
      <c r="AR10" s="0" t="n">
        <v>-8.999</v>
      </c>
      <c r="AS10" s="5" t="n">
        <f aca="false">MIN(AH10:AR10)</f>
        <v>-10.57</v>
      </c>
      <c r="AT10" s="0" t="n">
        <f aca="false">STDEV(AH10:AR10)</f>
        <v>0.626932824684325</v>
      </c>
      <c r="AU10" s="0" t="n">
        <f aca="false">18-RANK(AS10,AS$3:AS$19)</f>
        <v>1</v>
      </c>
      <c r="AV10" s="0" t="n">
        <f aca="false">18-RANK(AP10,AP$3:AP$19)</f>
        <v>1</v>
      </c>
    </row>
    <row r="11" customFormat="false" ht="12.8" hidden="false" customHeight="false" outlineLevel="0" collapsed="false">
      <c r="A11" s="0" t="s">
        <v>27</v>
      </c>
      <c r="B11" s="0" t="n">
        <v>-8.209</v>
      </c>
      <c r="C11" s="0" t="n">
        <v>-8.296</v>
      </c>
      <c r="E11" s="0" t="n">
        <v>-9.384</v>
      </c>
      <c r="F11" s="0" t="n">
        <v>-8.834</v>
      </c>
      <c r="G11" s="0" t="n">
        <v>-8.705</v>
      </c>
      <c r="H11" s="0" t="n">
        <v>-8.755</v>
      </c>
      <c r="I11" s="0" t="n">
        <v>-9.313</v>
      </c>
      <c r="J11" s="0" t="n">
        <v>-9.039</v>
      </c>
      <c r="K11" s="0" t="n">
        <v>-8.506</v>
      </c>
      <c r="L11" s="0" t="n">
        <v>-8.22</v>
      </c>
      <c r="M11" s="0" t="n">
        <f aca="false">MIN(B11:L11)</f>
        <v>-9.384</v>
      </c>
      <c r="N11" s="6" t="n">
        <f aca="false">MIN(C11:L11) - AVERAGE(SMALL(C11:L11,2),SMALL(C11:L11,3),SMALL(C11:L11,4))</f>
        <v>-0.322000000000001</v>
      </c>
      <c r="O11" s="6" t="n">
        <f aca="false">STDEV(B11:L11)</f>
        <v>0.427534650967355</v>
      </c>
      <c r="P11" s="0" t="n">
        <f aca="false">18-RANK(M11,M$3:M$19)</f>
        <v>6</v>
      </c>
      <c r="Q11" s="0" t="n">
        <f aca="false">18-RANK(J11,J$3:J$19)</f>
        <v>6</v>
      </c>
      <c r="S11" s="0" t="n">
        <v>-8.941</v>
      </c>
      <c r="T11" s="0" t="n">
        <v>-8.694</v>
      </c>
      <c r="V11" s="0" t="n">
        <v>-8.906</v>
      </c>
      <c r="W11" s="0" t="n">
        <v>-8.569</v>
      </c>
      <c r="X11" s="0" t="n">
        <v>-8.605</v>
      </c>
      <c r="Y11" s="0" t="n">
        <v>-8.573</v>
      </c>
      <c r="Z11" s="0" t="n">
        <v>-8.991</v>
      </c>
      <c r="AA11" s="0" t="n">
        <v>-8.877</v>
      </c>
      <c r="AB11" s="0" t="n">
        <v>-8.71</v>
      </c>
      <c r="AC11" s="0" t="n">
        <v>-8.296</v>
      </c>
      <c r="AD11" s="0" t="n">
        <f aca="false">MIN(S11:AC11)</f>
        <v>-8.991</v>
      </c>
      <c r="AE11" s="0" t="n">
        <f aca="false">STDEV(S11:AC11)</f>
        <v>0.215913974639078</v>
      </c>
      <c r="AF11" s="0" t="n">
        <f aca="false">18-RANK(AD11,AD$3:AD$19)</f>
        <v>8</v>
      </c>
      <c r="AH11" s="0" t="n">
        <v>-8.562</v>
      </c>
      <c r="AI11" s="0" t="n">
        <v>-8.751</v>
      </c>
      <c r="AK11" s="0" t="n">
        <v>-9.591</v>
      </c>
      <c r="AL11" s="0" t="n">
        <v>-8.907</v>
      </c>
      <c r="AM11" s="0" t="n">
        <v>-8.719</v>
      </c>
      <c r="AN11" s="0" t="n">
        <v>-8.721</v>
      </c>
      <c r="AO11" s="0" t="n">
        <v>-9.386</v>
      </c>
      <c r="AP11" s="0" t="n">
        <v>-9.438</v>
      </c>
      <c r="AQ11" s="0" t="n">
        <v>-8.609</v>
      </c>
      <c r="AR11" s="0" t="n">
        <v>-8.299</v>
      </c>
      <c r="AS11" s="5" t="n">
        <f aca="false">MIN(AH11:AR11)</f>
        <v>-9.591</v>
      </c>
      <c r="AT11" s="0" t="n">
        <f aca="false">STDEV(AH11:AR11)</f>
        <v>0.428209463282217</v>
      </c>
      <c r="AU11" s="0" t="n">
        <f aca="false">18-RANK(AS11,AS$3:AS$19)</f>
        <v>3</v>
      </c>
      <c r="AV11" s="0" t="n">
        <f aca="false">18-RANK(AP11,AP$3:AP$19)</f>
        <v>2</v>
      </c>
    </row>
    <row r="12" customFormat="false" ht="12.8" hidden="false" customHeight="false" outlineLevel="0" collapsed="false">
      <c r="A12" s="0" t="s">
        <v>28</v>
      </c>
      <c r="B12" s="0" t="n">
        <v>-8.075</v>
      </c>
      <c r="C12" s="0" t="n">
        <v>-7.707</v>
      </c>
      <c r="E12" s="0" t="n">
        <v>-8.295</v>
      </c>
      <c r="F12" s="0" t="n">
        <v>-7.596</v>
      </c>
      <c r="G12" s="0" t="n">
        <v>-7.737</v>
      </c>
      <c r="H12" s="0" t="n">
        <v>-7.757</v>
      </c>
      <c r="I12" s="0" t="n">
        <v>-7.997</v>
      </c>
      <c r="J12" s="0" t="n">
        <v>-8.153</v>
      </c>
      <c r="K12" s="0" t="n">
        <v>-7.276</v>
      </c>
      <c r="L12" s="0" t="n">
        <v>-7.058</v>
      </c>
      <c r="M12" s="0" t="n">
        <f aca="false">MIN(B12:L12)</f>
        <v>-8.295</v>
      </c>
      <c r="N12" s="6" t="n">
        <f aca="false">MIN(C12:L12) - AVERAGE(SMALL(C12:L12,2),SMALL(C12:L12,3),SMALL(C12:L12,4))</f>
        <v>-0.326</v>
      </c>
      <c r="O12" s="6" t="n">
        <f aca="false">STDEV(B12:L12)</f>
        <v>0.387744317244696</v>
      </c>
      <c r="P12" s="0" t="n">
        <f aca="false">18-RANK(M12,M$3:M$19)</f>
        <v>17</v>
      </c>
      <c r="Q12" s="0" t="n">
        <f aca="false">18-RANK(J12,J$3:J$19)</f>
        <v>13</v>
      </c>
      <c r="S12" s="0" t="n">
        <v>-7.179</v>
      </c>
      <c r="T12" s="0" t="n">
        <v>-6.845</v>
      </c>
      <c r="V12" s="0" t="n">
        <v>-7.185</v>
      </c>
      <c r="W12" s="0" t="n">
        <v>-6.56</v>
      </c>
      <c r="X12" s="0" t="n">
        <v>-6.712</v>
      </c>
      <c r="Y12" s="0" t="n">
        <v>-6.454</v>
      </c>
      <c r="Z12" s="0" t="n">
        <v>-7.246</v>
      </c>
      <c r="AA12" s="0" t="n">
        <v>-7.164</v>
      </c>
      <c r="AB12" s="0" t="n">
        <v>-6.702</v>
      </c>
      <c r="AC12" s="0" t="n">
        <v>-6.7</v>
      </c>
      <c r="AD12" s="0" t="n">
        <f aca="false">MIN(S12:AC12)</f>
        <v>-7.246</v>
      </c>
      <c r="AE12" s="0" t="n">
        <f aca="false">STDEV(S12:AC12)</f>
        <v>0.293289030745365</v>
      </c>
      <c r="AF12" s="0" t="n">
        <f aca="false">18-RANK(AD12,AD$3:AD$19)</f>
        <v>17</v>
      </c>
      <c r="AH12" s="0" t="n">
        <v>-8.408</v>
      </c>
      <c r="AI12" s="0" t="n">
        <v>-7.711</v>
      </c>
      <c r="AK12" s="0" t="n">
        <v>-7.975</v>
      </c>
      <c r="AL12" s="0" t="n">
        <v>-7.335</v>
      </c>
      <c r="AM12" s="0" t="n">
        <v>-7.585</v>
      </c>
      <c r="AN12" s="0" t="n">
        <v>-7.533</v>
      </c>
      <c r="AO12" s="0" t="n">
        <v>-7.95</v>
      </c>
      <c r="AP12" s="0" t="n">
        <v>-7.647</v>
      </c>
      <c r="AQ12" s="0" t="n">
        <v>-6.819</v>
      </c>
      <c r="AR12" s="0" t="n">
        <v>-6.696</v>
      </c>
      <c r="AS12" s="5" t="n">
        <f aca="false">MIN(AH12:AR12)</f>
        <v>-8.408</v>
      </c>
      <c r="AT12" s="0" t="n">
        <f aca="false">STDEV(AH12:AR12)</f>
        <v>0.51865283829038</v>
      </c>
      <c r="AU12" s="0" t="n">
        <f aca="false">18-RANK(AS12,AS$3:AS$19)</f>
        <v>14</v>
      </c>
      <c r="AV12" s="0" t="n">
        <f aca="false">18-RANK(AP12,AP$3:AP$19)</f>
        <v>14</v>
      </c>
    </row>
    <row r="13" customFormat="false" ht="12.8" hidden="false" customHeight="false" outlineLevel="0" collapsed="false">
      <c r="A13" s="0" t="s">
        <v>29</v>
      </c>
      <c r="B13" s="0" t="n">
        <v>-8.006</v>
      </c>
      <c r="C13" s="0" t="n">
        <v>-8.449</v>
      </c>
      <c r="E13" s="0" t="n">
        <v>-8.904</v>
      </c>
      <c r="F13" s="0" t="n">
        <v>-8.31</v>
      </c>
      <c r="G13" s="0" t="n">
        <v>-8.388</v>
      </c>
      <c r="H13" s="0" t="n">
        <v>-8.516</v>
      </c>
      <c r="I13" s="0" t="n">
        <v>-9.208</v>
      </c>
      <c r="J13" s="0" t="n">
        <v>-7.675</v>
      </c>
      <c r="K13" s="0" t="n">
        <v>-8.083</v>
      </c>
      <c r="L13" s="0" t="n">
        <v>-8.226</v>
      </c>
      <c r="M13" s="0" t="n">
        <f aca="false">MIN(B13:L13)</f>
        <v>-9.208</v>
      </c>
      <c r="N13" s="6" t="n">
        <f aca="false">MIN(C13:L13) - AVERAGE(SMALL(C13:L13,2),SMALL(C13:L13,3),SMALL(C13:L13,4))</f>
        <v>-0.585000000000001</v>
      </c>
      <c r="O13" s="6" t="n">
        <f aca="false">STDEV(B13:L13)</f>
        <v>0.439328338363107</v>
      </c>
      <c r="P13" s="0" t="n">
        <f aca="false">18-RANK(M13,M$3:M$19)</f>
        <v>9</v>
      </c>
      <c r="Q13" s="0" t="n">
        <f aca="false">18-RANK(J13,J$3:J$19)</f>
        <v>17</v>
      </c>
      <c r="S13" s="0" t="n">
        <v>-7.766</v>
      </c>
      <c r="T13" s="0" t="n">
        <v>-8.243</v>
      </c>
      <c r="V13" s="0" t="n">
        <v>-7.948</v>
      </c>
      <c r="W13" s="0" t="n">
        <v>-7.684</v>
      </c>
      <c r="X13" s="0" t="n">
        <v>-7.651</v>
      </c>
      <c r="Y13" s="0" t="n">
        <v>-7.639</v>
      </c>
      <c r="Z13" s="0" t="n">
        <v>-8.944</v>
      </c>
      <c r="AA13" s="0" t="n">
        <v>-7.887</v>
      </c>
      <c r="AB13" s="0" t="n">
        <v>-7.922</v>
      </c>
      <c r="AC13" s="0" t="n">
        <v>-7.292</v>
      </c>
      <c r="AD13" s="0" t="n">
        <f aca="false">MIN(S13:AC13)</f>
        <v>-8.944</v>
      </c>
      <c r="AE13" s="0" t="n">
        <f aca="false">STDEV(S13:AC13)</f>
        <v>0.444082374740944</v>
      </c>
      <c r="AF13" s="0" t="n">
        <f aca="false">18-RANK(AD13,AD$3:AD$19)</f>
        <v>9</v>
      </c>
      <c r="AH13" s="0" t="n">
        <v>-7.781</v>
      </c>
      <c r="AI13" s="0" t="n">
        <v>-8.096</v>
      </c>
      <c r="AK13" s="0" t="n">
        <v>-8.221</v>
      </c>
      <c r="AL13" s="0" t="n">
        <v>-7.574</v>
      </c>
      <c r="AM13" s="0" t="n">
        <v>-7.9</v>
      </c>
      <c r="AN13" s="0" t="n">
        <v>-8.028</v>
      </c>
      <c r="AO13" s="0" t="n">
        <v>-8.801</v>
      </c>
      <c r="AP13" s="0" t="n">
        <v>-7.594</v>
      </c>
      <c r="AQ13" s="0" t="n">
        <v>-7.568</v>
      </c>
      <c r="AR13" s="0" t="n">
        <v>-7.498</v>
      </c>
      <c r="AS13" s="5" t="n">
        <f aca="false">MIN(AH13:AR13)</f>
        <v>-8.801</v>
      </c>
      <c r="AT13" s="0" t="n">
        <f aca="false">STDEV(AH13:AR13)</f>
        <v>0.402101548810192</v>
      </c>
      <c r="AU13" s="0" t="n">
        <f aca="false">18-RANK(AS13,AS$3:AS$19)</f>
        <v>9</v>
      </c>
      <c r="AV13" s="0" t="n">
        <f aca="false">18-RANK(AP13,AP$3:AP$19)</f>
        <v>15</v>
      </c>
    </row>
    <row r="14" customFormat="false" ht="12.8" hidden="false" customHeight="false" outlineLevel="0" collapsed="false">
      <c r="A14" s="0" t="s">
        <v>30</v>
      </c>
      <c r="B14" s="0" t="n">
        <v>-8.616</v>
      </c>
      <c r="C14" s="0" t="n">
        <v>-7.772</v>
      </c>
      <c r="E14" s="0" t="n">
        <v>-8.579</v>
      </c>
      <c r="F14" s="0" t="n">
        <v>-8.843</v>
      </c>
      <c r="G14" s="0" t="n">
        <v>-8.439</v>
      </c>
      <c r="H14" s="0" t="n">
        <v>-8.596</v>
      </c>
      <c r="I14" s="0" t="n">
        <v>-8.644</v>
      </c>
      <c r="J14" s="0" t="n">
        <v>-8.675</v>
      </c>
      <c r="K14" s="0" t="n">
        <v>-8.288</v>
      </c>
      <c r="L14" s="0" t="n">
        <v>-8.668</v>
      </c>
      <c r="M14" s="0" t="n">
        <f aca="false">MIN(B14:L14)</f>
        <v>-8.843</v>
      </c>
      <c r="N14" s="6" t="n">
        <f aca="false">MIN(C14:L14) - AVERAGE(SMALL(C14:L14,2),SMALL(C14:L14,3),SMALL(C14:L14,4))</f>
        <v>-0.180666666666665</v>
      </c>
      <c r="O14" s="6" t="n">
        <f aca="false">STDEV(B14:L14)</f>
        <v>0.298767096210037</v>
      </c>
      <c r="P14" s="0" t="n">
        <f aca="false">18-RANK(M14,M$3:M$19)</f>
        <v>13</v>
      </c>
      <c r="Q14" s="0" t="n">
        <f aca="false">18-RANK(J14,J$3:J$19)</f>
        <v>8</v>
      </c>
      <c r="S14" s="0" t="n">
        <v>-9.063</v>
      </c>
      <c r="T14" s="0" t="n">
        <v>-8.691</v>
      </c>
      <c r="V14" s="0" t="n">
        <v>-8.406</v>
      </c>
      <c r="W14" s="0" t="n">
        <v>-8.589</v>
      </c>
      <c r="X14" s="0" t="n">
        <v>-8.525</v>
      </c>
      <c r="Y14" s="0" t="n">
        <v>-8.54</v>
      </c>
      <c r="Z14" s="0" t="n">
        <v>-8.291</v>
      </c>
      <c r="AA14" s="0" t="n">
        <v>-8.462</v>
      </c>
      <c r="AB14" s="0" t="n">
        <v>-8.983</v>
      </c>
      <c r="AC14" s="0" t="n">
        <v>-8.624</v>
      </c>
      <c r="AD14" s="0" t="n">
        <f aca="false">MIN(S14:AC14)</f>
        <v>-9.063</v>
      </c>
      <c r="AE14" s="0" t="n">
        <f aca="false">STDEV(S14:AC14)</f>
        <v>0.242302473963616</v>
      </c>
      <c r="AF14" s="0" t="n">
        <f aca="false">18-RANK(AD14,AD$3:AD$19)</f>
        <v>7</v>
      </c>
      <c r="AH14" s="0" t="n">
        <v>-8.199</v>
      </c>
      <c r="AI14" s="0" t="n">
        <v>-7.641</v>
      </c>
      <c r="AK14" s="0" t="n">
        <v>-7.932</v>
      </c>
      <c r="AL14" s="0" t="n">
        <v>-8.415</v>
      </c>
      <c r="AM14" s="0" t="n">
        <v>-8.027</v>
      </c>
      <c r="AN14" s="0" t="n">
        <v>-8.147</v>
      </c>
      <c r="AO14" s="0" t="n">
        <v>-7.891</v>
      </c>
      <c r="AP14" s="0" t="n">
        <v>-7.811</v>
      </c>
      <c r="AQ14" s="0" t="n">
        <v>-7.612</v>
      </c>
      <c r="AR14" s="0" t="n">
        <v>-7.784</v>
      </c>
      <c r="AS14" s="5" t="n">
        <f aca="false">MIN(AH14:AR14)</f>
        <v>-8.415</v>
      </c>
      <c r="AT14" s="0" t="n">
        <f aca="false">STDEV(AH14:AR14)</f>
        <v>0.254559074130588</v>
      </c>
      <c r="AU14" s="0" t="n">
        <f aca="false">18-RANK(AS14,AS$3:AS$19)</f>
        <v>13</v>
      </c>
      <c r="AV14" s="0" t="n">
        <f aca="false">18-RANK(AP14,AP$3:AP$19)</f>
        <v>13</v>
      </c>
    </row>
    <row r="15" customFormat="false" ht="12.8" hidden="false" customHeight="false" outlineLevel="0" collapsed="false">
      <c r="A15" s="0" t="s">
        <v>31</v>
      </c>
      <c r="B15" s="0" t="n">
        <v>-7.83</v>
      </c>
      <c r="C15" s="0" t="n">
        <v>-7.625</v>
      </c>
      <c r="E15" s="0" t="n">
        <v>-8.255</v>
      </c>
      <c r="F15" s="0" t="n">
        <v>-8.082</v>
      </c>
      <c r="G15" s="0" t="n">
        <v>-7.939</v>
      </c>
      <c r="H15" s="0" t="n">
        <v>-8.056</v>
      </c>
      <c r="I15" s="0" t="n">
        <v>-8.576</v>
      </c>
      <c r="J15" s="0" t="n">
        <v>-8.009</v>
      </c>
      <c r="K15" s="0" t="n">
        <v>-7.995</v>
      </c>
      <c r="L15" s="0" t="n">
        <v>-7.831</v>
      </c>
      <c r="M15" s="0" t="n">
        <f aca="false">MIN(B15:L15)</f>
        <v>-8.576</v>
      </c>
      <c r="N15" s="6" t="n">
        <f aca="false">MIN(C15:L15) - AVERAGE(SMALL(C15:L15,2),SMALL(C15:L15,3),SMALL(C15:L15,4))</f>
        <v>-0.445</v>
      </c>
      <c r="O15" s="6" t="n">
        <f aca="false">STDEV(B15:L15)</f>
        <v>0.259198251022906</v>
      </c>
      <c r="P15" s="0" t="n">
        <f aca="false">18-RANK(M15,M$3:M$19)</f>
        <v>15</v>
      </c>
      <c r="Q15" s="0" t="n">
        <f aca="false">18-RANK(J15,J$3:J$19)</f>
        <v>16</v>
      </c>
      <c r="S15" s="0" t="n">
        <v>-7.667</v>
      </c>
      <c r="T15" s="0" t="n">
        <v>-7.671</v>
      </c>
      <c r="V15" s="0" t="n">
        <v>-7.423</v>
      </c>
      <c r="W15" s="0" t="n">
        <v>-7.067</v>
      </c>
      <c r="X15" s="0" t="n">
        <v>-7.371</v>
      </c>
      <c r="Y15" s="0" t="n">
        <v>-7.386</v>
      </c>
      <c r="Z15" s="0" t="n">
        <v>-8.124</v>
      </c>
      <c r="AA15" s="0" t="n">
        <v>-7.607</v>
      </c>
      <c r="AB15" s="0" t="n">
        <v>-7.316</v>
      </c>
      <c r="AC15" s="0" t="n">
        <v>-6.984</v>
      </c>
      <c r="AD15" s="0" t="n">
        <f aca="false">MIN(S15:AC15)</f>
        <v>-8.124</v>
      </c>
      <c r="AE15" s="0" t="n">
        <f aca="false">STDEV(S15:AC15)</f>
        <v>0.32768148491417</v>
      </c>
      <c r="AF15" s="0" t="n">
        <f aca="false">18-RANK(AD15,AD$3:AD$19)</f>
        <v>15</v>
      </c>
      <c r="AH15" s="0" t="n">
        <v>-7.63</v>
      </c>
      <c r="AI15" s="0" t="n">
        <v>-7.517</v>
      </c>
      <c r="AK15" s="0" t="n">
        <v>-7.614</v>
      </c>
      <c r="AL15" s="0" t="n">
        <v>-7.089</v>
      </c>
      <c r="AM15" s="0" t="n">
        <v>-7.334</v>
      </c>
      <c r="AN15" s="0" t="n">
        <v>-7.423</v>
      </c>
      <c r="AO15" s="0" t="n">
        <v>-8.136</v>
      </c>
      <c r="AP15" s="0" t="n">
        <v>-7.567</v>
      </c>
      <c r="AQ15" s="0" t="n">
        <v>-7.048</v>
      </c>
      <c r="AR15" s="0" t="n">
        <v>-6.782</v>
      </c>
      <c r="AS15" s="5" t="n">
        <f aca="false">MIN(AH15:AR15)</f>
        <v>-8.136</v>
      </c>
      <c r="AT15" s="0" t="n">
        <f aca="false">STDEV(AH15:AR15)</f>
        <v>0.37821863165811</v>
      </c>
      <c r="AU15" s="0" t="n">
        <f aca="false">18-RANK(AS15,AS$3:AS$19)</f>
        <v>16</v>
      </c>
      <c r="AV15" s="0" t="n">
        <f aca="false">18-RANK(AP15,AP$3:AP$19)</f>
        <v>16</v>
      </c>
    </row>
    <row r="16" customFormat="false" ht="12.8" hidden="false" customHeight="false" outlineLevel="0" collapsed="false">
      <c r="A16" s="0" t="s">
        <v>32</v>
      </c>
      <c r="B16" s="0" t="n">
        <v>-7.708</v>
      </c>
      <c r="C16" s="0" t="n">
        <v>-7.49</v>
      </c>
      <c r="E16" s="0" t="n">
        <v>-8.337</v>
      </c>
      <c r="F16" s="0" t="n">
        <v>-7.521</v>
      </c>
      <c r="G16" s="0" t="n">
        <v>-7.642</v>
      </c>
      <c r="H16" s="0" t="n">
        <v>-7.717</v>
      </c>
      <c r="I16" s="0" t="n">
        <v>-7.65</v>
      </c>
      <c r="J16" s="0" t="n">
        <v>-8.246</v>
      </c>
      <c r="K16" s="0" t="n">
        <v>-7.39</v>
      </c>
      <c r="L16" s="0" t="n">
        <v>-7.087</v>
      </c>
      <c r="M16" s="0" t="n">
        <f aca="false">MIN(B16:L16)</f>
        <v>-8.337</v>
      </c>
      <c r="N16" s="6" t="n">
        <f aca="false">MIN(C16:L16) - AVERAGE(SMALL(C16:L16,2),SMALL(C16:L16,3),SMALL(C16:L16,4))</f>
        <v>-0.466</v>
      </c>
      <c r="O16" s="6" t="n">
        <f aca="false">STDEV(B16:L16)</f>
        <v>0.373216886601403</v>
      </c>
      <c r="P16" s="0" t="n">
        <f aca="false">18-RANK(M16,M$3:M$19)</f>
        <v>16</v>
      </c>
      <c r="Q16" s="0" t="n">
        <f aca="false">18-RANK(J16,J$3:J$19)</f>
        <v>10</v>
      </c>
      <c r="S16" s="0" t="n">
        <v>-7.52</v>
      </c>
      <c r="T16" s="0" t="n">
        <v>-6.872</v>
      </c>
      <c r="V16" s="0" t="n">
        <v>-7.364</v>
      </c>
      <c r="W16" s="0" t="n">
        <v>-6.688</v>
      </c>
      <c r="X16" s="0" t="n">
        <v>-6.707</v>
      </c>
      <c r="Y16" s="0" t="n">
        <v>-6.679</v>
      </c>
      <c r="Z16" s="0" t="n">
        <v>-7.104</v>
      </c>
      <c r="AA16" s="0" t="n">
        <v>-7.39</v>
      </c>
      <c r="AB16" s="0" t="n">
        <v>-6.891</v>
      </c>
      <c r="AC16" s="0" t="n">
        <v>-6.275</v>
      </c>
      <c r="AD16" s="0" t="n">
        <f aca="false">MIN(S16:AC16)</f>
        <v>-7.52</v>
      </c>
      <c r="AE16" s="0" t="n">
        <f aca="false">STDEV(S16:AC16)</f>
        <v>0.391567505177729</v>
      </c>
      <c r="AF16" s="0" t="n">
        <f aca="false">18-RANK(AD16,AD$3:AD$19)</f>
        <v>16</v>
      </c>
      <c r="AH16" s="0" t="n">
        <v>-7.899</v>
      </c>
      <c r="AI16" s="0" t="n">
        <v>-7.555</v>
      </c>
      <c r="AK16" s="0" t="n">
        <v>-7.958</v>
      </c>
      <c r="AL16" s="0" t="n">
        <v>-7.089</v>
      </c>
      <c r="AM16" s="0" t="n">
        <v>-7.39</v>
      </c>
      <c r="AN16" s="0" t="n">
        <v>-7.399</v>
      </c>
      <c r="AO16" s="0" t="n">
        <v>-7.6</v>
      </c>
      <c r="AP16" s="0" t="n">
        <v>-7.849</v>
      </c>
      <c r="AQ16" s="0" t="n">
        <v>-6.696</v>
      </c>
      <c r="AR16" s="0" t="n">
        <v>-6.574</v>
      </c>
      <c r="AS16" s="5" t="n">
        <f aca="false">MIN(AH16:AR16)</f>
        <v>-7.958</v>
      </c>
      <c r="AT16" s="0" t="n">
        <f aca="false">STDEV(AH16:AR16)</f>
        <v>0.483126036005789</v>
      </c>
      <c r="AU16" s="0" t="n">
        <f aca="false">18-RANK(AS16,AS$3:AS$19)</f>
        <v>17</v>
      </c>
      <c r="AV16" s="0" t="n">
        <f aca="false">18-RANK(AP16,AP$3:AP$19)</f>
        <v>12</v>
      </c>
    </row>
    <row r="17" customFormat="false" ht="12.8" hidden="false" customHeight="false" outlineLevel="0" collapsed="false">
      <c r="A17" s="0" t="s">
        <v>33</v>
      </c>
      <c r="B17" s="0" t="n">
        <v>-9.278</v>
      </c>
      <c r="C17" s="0" t="n">
        <v>-7.951</v>
      </c>
      <c r="E17" s="0" t="n">
        <v>-8.922</v>
      </c>
      <c r="F17" s="0" t="n">
        <v>-9.2</v>
      </c>
      <c r="G17" s="0" t="n">
        <v>-8.598</v>
      </c>
      <c r="H17" s="0" t="n">
        <v>-8.789</v>
      </c>
      <c r="I17" s="0" t="n">
        <v>-8.884</v>
      </c>
      <c r="J17" s="0" t="n">
        <v>-9.128</v>
      </c>
      <c r="K17" s="0" t="n">
        <v>-9.178</v>
      </c>
      <c r="L17" s="0" t="n">
        <v>-8.863</v>
      </c>
      <c r="M17" s="0" t="n">
        <f aca="false">MIN(B17:L17)</f>
        <v>-9.278</v>
      </c>
      <c r="N17" s="7" t="n">
        <f aca="false">MIN(C17:L17) - AVERAGE(SMALL(C17:L17,2),SMALL(C17:L17,3),SMALL(C17:L17,4))</f>
        <v>-0.123999999999999</v>
      </c>
      <c r="O17" s="6" t="n">
        <f aca="false">STDEV(B17:L17)</f>
        <v>0.389304065680742</v>
      </c>
      <c r="P17" s="0" t="n">
        <f aca="false">18-RANK(M17,M$3:M$19)</f>
        <v>8</v>
      </c>
      <c r="Q17" s="0" t="n">
        <f aca="false">18-RANK(J17,J$3:J$19)</f>
        <v>4</v>
      </c>
      <c r="S17" s="0" t="n">
        <v>-8.76</v>
      </c>
      <c r="T17" s="0" t="n">
        <v>-8.511</v>
      </c>
      <c r="V17" s="0" t="n">
        <v>-8.651</v>
      </c>
      <c r="W17" s="0" t="n">
        <v>-8.777</v>
      </c>
      <c r="X17" s="0" t="n">
        <v>-8.546</v>
      </c>
      <c r="Y17" s="0" t="n">
        <v>-8.458</v>
      </c>
      <c r="Z17" s="0" t="n">
        <v>-8.694</v>
      </c>
      <c r="AA17" s="0" t="n">
        <v>-8.641</v>
      </c>
      <c r="AB17" s="0" t="n">
        <v>-9.439</v>
      </c>
      <c r="AC17" s="0" t="n">
        <v>-8.242</v>
      </c>
      <c r="AD17" s="0" t="n">
        <f aca="false">MIN(S17:AC17)</f>
        <v>-9.439</v>
      </c>
      <c r="AE17" s="0" t="n">
        <f aca="false">STDEV(S17:AC17)</f>
        <v>0.312949569952306</v>
      </c>
      <c r="AF17" s="0" t="n">
        <f aca="false">18-RANK(AD17,AD$3:AD$19)</f>
        <v>4</v>
      </c>
      <c r="AH17" s="0" t="n">
        <v>-8.856</v>
      </c>
      <c r="AI17" s="0" t="n">
        <v>-7.99</v>
      </c>
      <c r="AK17" s="0" t="n">
        <v>-8.35</v>
      </c>
      <c r="AL17" s="0" t="n">
        <v>-8.866</v>
      </c>
      <c r="AM17" s="0" t="n">
        <v>-8.532</v>
      </c>
      <c r="AN17" s="0" t="n">
        <v>-8.615</v>
      </c>
      <c r="AO17" s="0" t="n">
        <v>-8.434</v>
      </c>
      <c r="AP17" s="0" t="n">
        <v>-8.1</v>
      </c>
      <c r="AQ17" s="0" t="n">
        <v>-8.646</v>
      </c>
      <c r="AR17" s="0" t="n">
        <v>-7.921</v>
      </c>
      <c r="AS17" s="5" t="n">
        <f aca="false">MIN(AH17:AR17)</f>
        <v>-8.866</v>
      </c>
      <c r="AT17" s="0" t="n">
        <f aca="false">STDEV(AH17:AR17)</f>
        <v>0.338434960106402</v>
      </c>
      <c r="AU17" s="0" t="n">
        <f aca="false">18-RANK(AS17,AS$3:AS$19)</f>
        <v>8</v>
      </c>
      <c r="AV17" s="0" t="n">
        <f aca="false">18-RANK(AP17,AP$3:AP$19)</f>
        <v>8</v>
      </c>
    </row>
    <row r="18" customFormat="false" ht="12.8" hidden="false" customHeight="false" outlineLevel="0" collapsed="false">
      <c r="A18" s="0" t="s">
        <v>34</v>
      </c>
      <c r="B18" s="0" t="n">
        <v>-8.389</v>
      </c>
      <c r="C18" s="0" t="n">
        <v>-8.855</v>
      </c>
      <c r="E18" s="0" t="n">
        <v>-9.196</v>
      </c>
      <c r="F18" s="0" t="n">
        <v>-8.672</v>
      </c>
      <c r="G18" s="0" t="n">
        <v>-8.784</v>
      </c>
      <c r="H18" s="0" t="n">
        <v>-8.912</v>
      </c>
      <c r="I18" s="0" t="n">
        <v>-9.608</v>
      </c>
      <c r="J18" s="0" t="n">
        <v>-8.173</v>
      </c>
      <c r="K18" s="0" t="n">
        <v>-8.451</v>
      </c>
      <c r="L18" s="0" t="n">
        <v>-8.427</v>
      </c>
      <c r="M18" s="0" t="n">
        <f aca="false">MIN(B18:L18)</f>
        <v>-9.608</v>
      </c>
      <c r="N18" s="6" t="n">
        <f aca="false">MIN(C18:L18) - AVERAGE(SMALL(C18:L18,2),SMALL(C18:L18,3),SMALL(C18:L18,4))</f>
        <v>-0.620333333333333</v>
      </c>
      <c r="O18" s="6" t="n">
        <f aca="false">STDEV(B18:L18)</f>
        <v>0.426414000708232</v>
      </c>
      <c r="P18" s="0" t="n">
        <f aca="false">18-RANK(M18,M$3:M$19)</f>
        <v>4</v>
      </c>
      <c r="Q18" s="0" t="n">
        <f aca="false">18-RANK(J18,J$3:J$19)</f>
        <v>12</v>
      </c>
      <c r="S18" s="0" t="n">
        <v>-8.056</v>
      </c>
      <c r="T18" s="0" t="n">
        <v>-7.882</v>
      </c>
      <c r="V18" s="0" t="n">
        <v>-7.855</v>
      </c>
      <c r="W18" s="0" t="n">
        <v>-7.551</v>
      </c>
      <c r="X18" s="0" t="n">
        <v>-7.752</v>
      </c>
      <c r="Y18" s="0" t="n">
        <v>-7.712</v>
      </c>
      <c r="Z18" s="0" t="n">
        <v>-8.263</v>
      </c>
      <c r="AA18" s="0" t="n">
        <v>-6.874</v>
      </c>
      <c r="AB18" s="0" t="n">
        <v>-7.957</v>
      </c>
      <c r="AC18" s="0" t="n">
        <v>-7.616</v>
      </c>
      <c r="AD18" s="0" t="n">
        <f aca="false">MIN(S18:AC18)</f>
        <v>-8.263</v>
      </c>
      <c r="AE18" s="0" t="n">
        <f aca="false">STDEV(S18:AC18)</f>
        <v>0.373341011825799</v>
      </c>
      <c r="AF18" s="0" t="n">
        <f aca="false">18-RANK(AD18,AD$3:AD$19)</f>
        <v>13</v>
      </c>
      <c r="AH18" s="0" t="n">
        <v>-8.37</v>
      </c>
      <c r="AI18" s="0" t="n">
        <v>-7.903</v>
      </c>
      <c r="AK18" s="0" t="n">
        <v>-8.159</v>
      </c>
      <c r="AL18" s="0" t="n">
        <v>-7.855</v>
      </c>
      <c r="AM18" s="0" t="n">
        <v>-8.045</v>
      </c>
      <c r="AN18" s="0" t="n">
        <v>-8.076</v>
      </c>
      <c r="AO18" s="0" t="n">
        <v>-8.718</v>
      </c>
      <c r="AP18" s="0" t="n">
        <v>-7.367</v>
      </c>
      <c r="AQ18" s="0" t="n">
        <v>-7.789</v>
      </c>
      <c r="AR18" s="0" t="n">
        <v>-7.781</v>
      </c>
      <c r="AS18" s="5" t="n">
        <f aca="false">MIN(AH18:AR18)</f>
        <v>-8.718</v>
      </c>
      <c r="AT18" s="0" t="n">
        <f aca="false">STDEV(AH18:AR18)</f>
        <v>0.366471781542135</v>
      </c>
      <c r="AU18" s="0" t="n">
        <f aca="false">18-RANK(AS18,AS$3:AS$19)</f>
        <v>11</v>
      </c>
      <c r="AV18" s="0" t="n">
        <f aca="false">18-RANK(AP18,AP$3:AP$19)</f>
        <v>17</v>
      </c>
    </row>
    <row r="19" customFormat="false" ht="12.8" hidden="false" customHeight="false" outlineLevel="0" collapsed="false">
      <c r="A19" s="0" t="s">
        <v>35</v>
      </c>
      <c r="B19" s="0" t="n">
        <v>-7.896</v>
      </c>
      <c r="C19" s="0" t="n">
        <v>-8.245</v>
      </c>
      <c r="E19" s="0" t="n">
        <v>-8.5</v>
      </c>
      <c r="F19" s="0" t="n">
        <v>-8.383</v>
      </c>
      <c r="G19" s="0" t="n">
        <v>-8.448</v>
      </c>
      <c r="H19" s="0" t="n">
        <v>-8.523</v>
      </c>
      <c r="I19" s="0" t="n">
        <v>-9.123</v>
      </c>
      <c r="J19" s="0" t="n">
        <v>-8.111</v>
      </c>
      <c r="K19" s="0" t="n">
        <v>-8.27</v>
      </c>
      <c r="L19" s="0" t="n">
        <v>-8.28</v>
      </c>
      <c r="M19" s="0" t="n">
        <f aca="false">MIN(B19:L19)</f>
        <v>-9.123</v>
      </c>
      <c r="N19" s="6" t="n">
        <f aca="false">MIN(C19:L19) - AVERAGE(SMALL(C19:L19,2),SMALL(C19:L19,3),SMALL(C19:L19,4))</f>
        <v>-0.632666666666665</v>
      </c>
      <c r="O19" s="6" t="n">
        <f aca="false">STDEV(B19:L19)</f>
        <v>0.32290846656255</v>
      </c>
      <c r="P19" s="0" t="n">
        <f aca="false">18-RANK(M19,M$3:M$19)</f>
        <v>11</v>
      </c>
      <c r="Q19" s="0" t="n">
        <f aca="false">18-RANK(J19,J$3:J$19)</f>
        <v>14</v>
      </c>
      <c r="S19" s="0" t="n">
        <v>-8.355</v>
      </c>
      <c r="T19" s="0" t="n">
        <v>-8.404</v>
      </c>
      <c r="V19" s="0" t="n">
        <v>-7.945</v>
      </c>
      <c r="W19" s="0" t="n">
        <v>-8.205</v>
      </c>
      <c r="X19" s="0" t="n">
        <v>-8.415</v>
      </c>
      <c r="Y19" s="0" t="n">
        <v>-8.193</v>
      </c>
      <c r="Z19" s="0" t="n">
        <v>-9.305</v>
      </c>
      <c r="AA19" s="0" t="n">
        <v>-8.142</v>
      </c>
      <c r="AB19" s="0" t="n">
        <v>-8.376</v>
      </c>
      <c r="AC19" s="0" t="n">
        <v>-7.844</v>
      </c>
      <c r="AD19" s="0" t="n">
        <f aca="false">MIN(S19:AC19)</f>
        <v>-9.305</v>
      </c>
      <c r="AE19" s="0" t="n">
        <f aca="false">STDEV(S19:AC19)</f>
        <v>0.397055887474015</v>
      </c>
      <c r="AF19" s="0" t="n">
        <f aca="false">18-RANK(AD19,AD$3:AD$19)</f>
        <v>5</v>
      </c>
      <c r="AH19" s="0" t="n">
        <v>-8.375</v>
      </c>
      <c r="AI19" s="0" t="n">
        <v>-7.993</v>
      </c>
      <c r="AK19" s="0" t="n">
        <v>-7.946</v>
      </c>
      <c r="AL19" s="0" t="n">
        <v>-7.823</v>
      </c>
      <c r="AM19" s="0" t="n">
        <v>-7.982</v>
      </c>
      <c r="AN19" s="0" t="n">
        <v>-7.883</v>
      </c>
      <c r="AO19" s="0" t="n">
        <v>-8.446</v>
      </c>
      <c r="AP19" s="0" t="n">
        <v>-7.905</v>
      </c>
      <c r="AQ19" s="0" t="n">
        <v>-7.923</v>
      </c>
      <c r="AR19" s="0" t="n">
        <v>-8.023</v>
      </c>
      <c r="AS19" s="5" t="n">
        <f aca="false">MIN(AH19:AR19)</f>
        <v>-8.446</v>
      </c>
      <c r="AT19" s="0" t="n">
        <f aca="false">STDEV(AH19:AR19)</f>
        <v>0.209335164535515</v>
      </c>
      <c r="AU19" s="0" t="n">
        <f aca="false">18-RANK(AS19,AS$3:AS$19)</f>
        <v>12</v>
      </c>
      <c r="AV19" s="0" t="n">
        <f aca="false">18-RANK(AP19,AP$3:AP$19)</f>
        <v>9</v>
      </c>
    </row>
    <row r="20" customFormat="false" ht="12.8" hidden="false" customHeight="false" outlineLevel="0" collapsed="false">
      <c r="B20" s="6" t="n">
        <f aca="false">MIN(B3:B18)</f>
        <v>-9.278</v>
      </c>
      <c r="C20" s="6" t="n">
        <f aca="false">MIN(C3:C18)</f>
        <v>-9.263</v>
      </c>
      <c r="D20" s="6" t="n">
        <f aca="false">MIN(D3:D18)</f>
        <v>0</v>
      </c>
      <c r="E20" s="6" t="n">
        <f aca="false">MIN(E3:E18)</f>
        <v>-10.42</v>
      </c>
      <c r="F20" s="6" t="n">
        <f aca="false">MIN(F3:F18)</f>
        <v>-9.851</v>
      </c>
      <c r="G20" s="6" t="n">
        <f aca="false">MIN(G3:G18)</f>
        <v>-9.72</v>
      </c>
      <c r="H20" s="6" t="n">
        <f aca="false">MIN(H3:H18)</f>
        <v>-9.744</v>
      </c>
      <c r="I20" s="6" t="n">
        <f aca="false">MIN(I3:I18)</f>
        <v>-9.609</v>
      </c>
      <c r="J20" s="6" t="n">
        <f aca="false">MIN(J3:J18)</f>
        <v>-10.229</v>
      </c>
      <c r="K20" s="6" t="n">
        <f aca="false">MIN(K3:K18)</f>
        <v>-9.479</v>
      </c>
      <c r="L20" s="6" t="n">
        <f aca="false">MIN(L3:L18)</f>
        <v>-9.123</v>
      </c>
      <c r="M20" s="6" t="n">
        <f aca="false">MIN(M3:M19)</f>
        <v>-10.42</v>
      </c>
      <c r="N20" s="6"/>
      <c r="O20" s="6" t="n">
        <f aca="false">MIN(B20:L20)</f>
        <v>-10.42</v>
      </c>
      <c r="P20" s="6"/>
      <c r="Q20" s="6"/>
      <c r="R20" s="6"/>
      <c r="S20" s="6" t="n">
        <f aca="false">MIN(S3:S19)</f>
        <v>-10.256</v>
      </c>
      <c r="T20" s="6" t="n">
        <f aca="false">MIN(T3:T19)</f>
        <v>-9.923</v>
      </c>
      <c r="U20" s="6" t="n">
        <f aca="false">MIN(U3:U19)</f>
        <v>0</v>
      </c>
      <c r="V20" s="6" t="n">
        <f aca="false">MIN(V3:V19)</f>
        <v>-10.179</v>
      </c>
      <c r="W20" s="6" t="n">
        <f aca="false">MIN(W3:W19)</f>
        <v>-10.449</v>
      </c>
      <c r="X20" s="6" t="n">
        <f aca="false">MIN(X3:X19)</f>
        <v>-10.035</v>
      </c>
      <c r="Y20" s="6" t="n">
        <f aca="false">MIN(Y3:Y19)</f>
        <v>-10.253</v>
      </c>
      <c r="Z20" s="6" t="n">
        <f aca="false">MIN(Z3:Z19)</f>
        <v>-10.687</v>
      </c>
      <c r="AA20" s="6" t="n">
        <f aca="false">MIN(AA3:AA19)</f>
        <v>-9.821</v>
      </c>
      <c r="AB20" s="6" t="n">
        <f aca="false">MIN(AB3:AB19)</f>
        <v>-9.942</v>
      </c>
      <c r="AC20" s="6" t="n">
        <f aca="false">MIN(AC3:AC19)</f>
        <v>-9.941</v>
      </c>
      <c r="AD20" s="6" t="n">
        <f aca="false">MIN(AD3:AD19)</f>
        <v>-10.687</v>
      </c>
      <c r="AE20" s="6"/>
      <c r="AF20" s="6"/>
      <c r="AG20" s="6"/>
      <c r="AH20" s="6" t="n">
        <f aca="false">MIN(AH3:AH19)</f>
        <v>-9.501</v>
      </c>
      <c r="AI20" s="6" t="n">
        <f aca="false">MIN(AI3:AI19)</f>
        <v>-9.623</v>
      </c>
      <c r="AJ20" s="6" t="n">
        <f aca="false">MIN(AJ3:AJ19)</f>
        <v>0</v>
      </c>
      <c r="AK20" s="6" t="n">
        <f aca="false">MIN(AK3:AK19)</f>
        <v>-10.57</v>
      </c>
      <c r="AL20" s="6" t="n">
        <f aca="false">MIN(AL3:AL19)</f>
        <v>-9.927</v>
      </c>
      <c r="AM20" s="6" t="n">
        <f aca="false">MIN(AM3:AM19)</f>
        <v>-9.741</v>
      </c>
      <c r="AN20" s="6" t="n">
        <f aca="false">MIN(AN3:AN19)</f>
        <v>-9.694</v>
      </c>
      <c r="AO20" s="6" t="n">
        <f aca="false">MIN(AO3:AO19)</f>
        <v>-10.023</v>
      </c>
      <c r="AP20" s="6" t="n">
        <f aca="false">MIN(AP3:AP19)</f>
        <v>-10.393</v>
      </c>
      <c r="AQ20" s="6" t="n">
        <f aca="false">MIN(AQ3:AQ19)</f>
        <v>-9.194</v>
      </c>
      <c r="AR20" s="6" t="n">
        <f aca="false">MIN(AR3:AR19)</f>
        <v>-8.999</v>
      </c>
      <c r="AS20" s="6" t="n">
        <f aca="false">MIN(AS3:AS19)</f>
        <v>-10.57</v>
      </c>
    </row>
    <row r="21" customFormat="false" ht="12.8" hidden="false" customHeight="false" outlineLevel="0" collapsed="false">
      <c r="P21" s="6"/>
      <c r="Q21" s="6"/>
      <c r="R21" s="6"/>
      <c r="S21" s="6" t="n">
        <f aca="false">STDEV(S3:S19)</f>
        <v>0.867915479417072</v>
      </c>
      <c r="T21" s="6" t="n">
        <f aca="false">STDEV(T3:T19)</f>
        <v>0.798067293160022</v>
      </c>
      <c r="U21" s="6" t="e">
        <f aca="false">STDEV(U3:U19)</f>
        <v>#DIV/0!</v>
      </c>
      <c r="V21" s="6" t="n">
        <f aca="false">STDEV(V3:V19)</f>
        <v>0.885925496469154</v>
      </c>
      <c r="W21" s="6" t="n">
        <f aca="false">STDEV(W3:W19)</f>
        <v>1.07621390422493</v>
      </c>
      <c r="X21" s="6" t="n">
        <f aca="false">STDEV(X3:X19)</f>
        <v>0.931772938447737</v>
      </c>
      <c r="Y21" s="6" t="n">
        <f aca="false">STDEV(Y3:Y19)</f>
        <v>0.971598096073741</v>
      </c>
      <c r="Z21" s="6" t="n">
        <f aca="false">STDEV(Z3:Z19)</f>
        <v>0.870521104079079</v>
      </c>
      <c r="AA21" s="6" t="n">
        <f aca="false">STDEV(AA3:AA19)</f>
        <v>0.804186399229608</v>
      </c>
      <c r="AB21" s="6" t="n">
        <f aca="false">STDEV(AB3:AB19)</f>
        <v>0.896355476195623</v>
      </c>
      <c r="AC21" s="6" t="n">
        <f aca="false">STDEV(AC3:AC19)</f>
        <v>0.957298247059677</v>
      </c>
      <c r="AD21" s="6" t="n">
        <f aca="false">STDEV(AD3:AD19)</f>
        <v>0.89818473388077</v>
      </c>
      <c r="AE21" s="6"/>
      <c r="AF21" s="6"/>
      <c r="AG21" s="6"/>
      <c r="AH21" s="6" t="n">
        <f aca="false">MAX(AH3:AH19)</f>
        <v>-7.63</v>
      </c>
      <c r="AI21" s="6" t="n">
        <f aca="false">MAX(AI3:AI19)</f>
        <v>-7.517</v>
      </c>
      <c r="AJ21" s="6" t="n">
        <f aca="false">MAX(AJ3:AJ19)</f>
        <v>0</v>
      </c>
      <c r="AK21" s="6" t="n">
        <f aca="false">MAX(AK3:AK19)</f>
        <v>-7.614</v>
      </c>
      <c r="AL21" s="6" t="n">
        <f aca="false">MAX(AL3:AL19)</f>
        <v>-7.089</v>
      </c>
      <c r="AM21" s="6" t="n">
        <f aca="false">MAX(AM3:AM19)</f>
        <v>-7.334</v>
      </c>
      <c r="AN21" s="6" t="n">
        <f aca="false">MAX(AN3:AN19)</f>
        <v>-7.399</v>
      </c>
      <c r="AO21" s="6" t="n">
        <f aca="false">MAX(AO3:AO19)</f>
        <v>-7.6</v>
      </c>
      <c r="AP21" s="6" t="n">
        <f aca="false">MAX(AP3:AP19)</f>
        <v>-7.367</v>
      </c>
      <c r="AQ21" s="6" t="n">
        <f aca="false">MAX(AQ3:AQ19)</f>
        <v>-6.696</v>
      </c>
      <c r="AR21" s="6" t="n">
        <f aca="false">MAX(AR3:AR19)</f>
        <v>-6.574</v>
      </c>
      <c r="AS21" s="6" t="n">
        <f aca="false">MAX(AS3:AS19)</f>
        <v>-7.958</v>
      </c>
    </row>
    <row r="22" customFormat="false" ht="12.8" hidden="false" customHeight="false" outlineLevel="0" collapsed="false">
      <c r="B22" s="6" t="n">
        <f aca="false">STDEV(B3:B19)</f>
        <v>0.53849965863772</v>
      </c>
      <c r="C22" s="6" t="n">
        <f aca="false">STDEV(C3:C19)</f>
        <v>0.538073292077444</v>
      </c>
      <c r="D22" s="6" t="e">
        <f aca="false">STDEV(D3:D19)</f>
        <v>#DIV/0!</v>
      </c>
      <c r="E22" s="6" t="n">
        <f aca="false">STDEV(E3:E19)</f>
        <v>0.570957805951079</v>
      </c>
      <c r="F22" s="6" t="n">
        <f aca="false">STDEV(F3:F19)</f>
        <v>0.66371091886719</v>
      </c>
      <c r="G22" s="6" t="n">
        <f aca="false">STDEV(G3:G19)</f>
        <v>0.60764982417798</v>
      </c>
      <c r="H22" s="6" t="n">
        <f aca="false">STDEV(H3:H19)</f>
        <v>0.558082793509856</v>
      </c>
      <c r="I22" s="6" t="n">
        <f aca="false">STDEV(I3:I19)</f>
        <v>0.571161741798344</v>
      </c>
      <c r="J22" s="6" t="n">
        <f aca="false">STDEV(J3:J19)</f>
        <v>0.666192738406748</v>
      </c>
      <c r="K22" s="6" t="n">
        <f aca="false">STDEV(K3:K19)</f>
        <v>0.616168581305665</v>
      </c>
      <c r="L22" s="6" t="n">
        <f aca="false">STDEV(L3:L19)</f>
        <v>0.560451774175504</v>
      </c>
      <c r="M22" s="6" t="n">
        <f aca="false">STDEV(M3:M19)</f>
        <v>0.540863600017167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 t="n">
        <f aca="false">STDEV(S3:AC18)</f>
        <v>0.92576427299337</v>
      </c>
      <c r="AE22" s="6"/>
      <c r="AF22" s="6"/>
      <c r="AG22" s="6"/>
      <c r="AH22" s="6" t="n">
        <f aca="false">STDEV(AH3:AH19)</f>
        <v>0.467161846875866</v>
      </c>
      <c r="AI22" s="6" t="n">
        <f aca="false">STDEV(AI3:AI19)</f>
        <v>0.624142900539706</v>
      </c>
      <c r="AJ22" s="6" t="e">
        <f aca="false">STDEV(AJ3:AJ19)</f>
        <v>#DIV/0!</v>
      </c>
      <c r="AK22" s="6" t="n">
        <f aca="false">STDEV(AK3:AK19)</f>
        <v>0.851948419972781</v>
      </c>
      <c r="AL22" s="6" t="n">
        <f aca="false">STDEV(AL3:AL19)</f>
        <v>0.886365596460194</v>
      </c>
      <c r="AM22" s="6" t="n">
        <f aca="false">STDEV(AM3:AM19)</f>
        <v>0.679299200950336</v>
      </c>
      <c r="AN22" s="6" t="n">
        <f aca="false">STDEV(AN3:AN19)</f>
        <v>0.684490342818483</v>
      </c>
      <c r="AO22" s="6" t="n">
        <f aca="false">STDEV(AO3:AO19)</f>
        <v>0.639861778502385</v>
      </c>
      <c r="AP22" s="6" t="n">
        <f aca="false">STDEV(AP3:AP19)</f>
        <v>0.853554109384437</v>
      </c>
      <c r="AQ22" s="6" t="n">
        <f aca="false">STDEV(AQ3:AQ19)</f>
        <v>0.789249336208706</v>
      </c>
      <c r="AR22" s="6" t="n">
        <f aca="false">STDEV(AR3:AR19)</f>
        <v>0.678779614238585</v>
      </c>
      <c r="AS22" s="6" t="n">
        <f aca="false">STDEV(AS3:AS19)</f>
        <v>0.71109849259893</v>
      </c>
    </row>
    <row r="23" customFormat="false" ht="12.8" hidden="false" customHeight="false" outlineLevel="0" collapsed="false">
      <c r="M23" s="6" t="n">
        <f aca="false">STDEV(B3:L19)</f>
        <v>0.628987290428875</v>
      </c>
      <c r="N23" s="6"/>
      <c r="O23" s="6"/>
      <c r="AH23" s="6" t="n">
        <f aca="false">AH21-AH20</f>
        <v>1.871</v>
      </c>
      <c r="AI23" s="6" t="n">
        <f aca="false">AI21-AI20</f>
        <v>2.106</v>
      </c>
      <c r="AJ23" s="6" t="n">
        <f aca="false">AJ21-AJ20</f>
        <v>0</v>
      </c>
      <c r="AK23" s="6" t="n">
        <f aca="false">AK21-AK20</f>
        <v>2.956</v>
      </c>
      <c r="AL23" s="6" t="n">
        <f aca="false">AL21-AL20</f>
        <v>2.838</v>
      </c>
      <c r="AM23" s="6" t="n">
        <f aca="false">AM21-AM20</f>
        <v>2.407</v>
      </c>
      <c r="AN23" s="6" t="n">
        <f aca="false">AN21-AN20</f>
        <v>2.295</v>
      </c>
      <c r="AO23" s="6" t="n">
        <f aca="false">AO21-AO20</f>
        <v>2.423</v>
      </c>
      <c r="AP23" s="6" t="n">
        <f aca="false">AP21-AP20</f>
        <v>3.026</v>
      </c>
      <c r="AQ23" s="6" t="n">
        <f aca="false">AQ21-AQ20</f>
        <v>2.498</v>
      </c>
      <c r="AR23" s="6" t="n">
        <f aca="false">AR21-AR20</f>
        <v>2.425</v>
      </c>
      <c r="AS23" s="6" t="n">
        <f aca="false">STDEV(AH3:AR18)</f>
        <v>0.769981711373106</v>
      </c>
    </row>
    <row r="25" customFormat="false" ht="12.8" hidden="false" customHeight="false" outlineLevel="0" collapsed="false">
      <c r="AG25" s="0" t="s">
        <v>36</v>
      </c>
      <c r="AH25" s="0" t="n">
        <f aca="false">VLOOKUP(AH2,'Ligand Rank'!$J$28:$O$38,6,0)</f>
        <v>2</v>
      </c>
      <c r="AI25" s="0" t="n">
        <f aca="false">VLOOKUP(AI2,'Ligand Rank'!$J$28:$O$38,6,0)</f>
        <v>4</v>
      </c>
      <c r="AJ25" s="0" t="n">
        <f aca="false">VLOOKUP(AJ2,'Ligand Rank'!$J$28:$O$38,6,0)</f>
        <v>6</v>
      </c>
      <c r="AK25" s="0" t="n">
        <f aca="false">VLOOKUP(AK2,'Ligand Rank'!$J$28:$O$38,6,0)</f>
        <v>7</v>
      </c>
      <c r="AL25" s="0" t="n">
        <f aca="false">VLOOKUP(AL2,'Ligand Rank'!$J$28:$O$38,6,0)</f>
        <v>9</v>
      </c>
      <c r="AM25" s="0" t="n">
        <f aca="false">VLOOKUP(AM2,'Ligand Rank'!$J$28:$O$38,6,0)</f>
        <v>11</v>
      </c>
      <c r="AN25" s="0" t="n">
        <f aca="false">VLOOKUP(AN2,'Ligand Rank'!$J$28:$O$38,6,0)</f>
        <v>10</v>
      </c>
      <c r="AO25" s="0" t="n">
        <f aca="false">VLOOKUP(AO2,'Ligand Rank'!$J$28:$O$38,6,0)</f>
        <v>5</v>
      </c>
      <c r="AP25" s="0" t="n">
        <f aca="false">VLOOKUP(AP2,'Ligand Rank'!$J$28:$O$38,6,0)</f>
        <v>1</v>
      </c>
      <c r="AQ25" s="0" t="n">
        <f aca="false">VLOOKUP(AQ2,'Ligand Rank'!$J$28:$O$38,6,0)</f>
        <v>3</v>
      </c>
      <c r="AR25" s="0" t="n">
        <f aca="false">VLOOKUP(AR2,'Ligand Rank'!$J$28:$O$38,6,0)</f>
        <v>8</v>
      </c>
    </row>
    <row r="26" customFormat="false" ht="12.8" hidden="false" customHeight="false" outlineLevel="0" collapsed="false">
      <c r="AG26" s="0" t="s">
        <v>37</v>
      </c>
      <c r="AH26" s="0" t="n">
        <f aca="false">VLOOKUP(AH2,'Ligand Rank'!$Q$29:$T$39,4,0)</f>
        <v>2</v>
      </c>
      <c r="AI26" s="0" t="n">
        <f aca="false">VLOOKUP(AI2,'Ligand Rank'!$Q$29:$T$39,4,0)</f>
        <v>0</v>
      </c>
      <c r="AJ26" s="0" t="n">
        <f aca="false">VLOOKUP(AJ2,'Ligand Rank'!$Q$29:$T$39,4,0)</f>
        <v>0</v>
      </c>
      <c r="AK26" s="0" t="n">
        <f aca="false">VLOOKUP(AK2,'Ligand Rank'!$Q$29:$T$39,4,0)</f>
        <v>6</v>
      </c>
      <c r="AL26" s="0" t="n">
        <f aca="false">VLOOKUP(AL2,'Ligand Rank'!$Q$29:$T$39,4,0)</f>
        <v>2</v>
      </c>
      <c r="AM26" s="0" t="n">
        <f aca="false">VLOOKUP(AM2,'Ligand Rank'!$Q$29:$T$39,4,0)</f>
        <v>1</v>
      </c>
      <c r="AN26" s="0" t="n">
        <f aca="false">VLOOKUP(AN2,'Ligand Rank'!$Q$29:$T$39,4,0)</f>
        <v>0</v>
      </c>
      <c r="AO26" s="0" t="n">
        <f aca="false">VLOOKUP(AO2,'Ligand Rank'!$Q$29:$T$39,4,0)</f>
        <v>5</v>
      </c>
      <c r="AP26" s="0" t="n">
        <f aca="false">VLOOKUP(AP2,'Ligand Rank'!$Q$29:$T$39,4,0)</f>
        <v>0</v>
      </c>
      <c r="AQ26" s="0" t="n">
        <f aca="false">VLOOKUP(AQ2,'Ligand Rank'!$Q$29:$T$39,4,0)</f>
        <v>0</v>
      </c>
      <c r="AR26" s="0" t="n">
        <f aca="false">VLOOKUP(AR2,'Ligand Rank'!$Q$29:$T$39,4,0)</f>
        <v>0</v>
      </c>
    </row>
  </sheetData>
  <mergeCells count="3">
    <mergeCell ref="B1:L1"/>
    <mergeCell ref="S1:AC1"/>
    <mergeCell ref="AH1:AR1"/>
  </mergeCells>
  <conditionalFormatting sqref="B3:M19">
    <cfRule type="colorScale" priority="2">
      <colorScale>
        <cfvo type="min" val="0"/>
        <cfvo type="percentile" val="50"/>
        <cfvo type="max" val="0"/>
        <color rgb="FF2A6099"/>
        <color rgb="FFFFFFFF"/>
        <color rgb="FFFF0000"/>
      </colorScale>
    </cfRule>
  </conditionalFormatting>
  <conditionalFormatting sqref="AH3:AR19">
    <cfRule type="cellIs" priority="3" operator="equal" aboveAverage="0" equalAverage="0" bottom="0" percent="0" rank="0" text="" dxfId="0">
      <formula>data!$AS$3</formula>
    </cfRule>
  </conditionalFormatting>
  <conditionalFormatting sqref="AH4:AR4">
    <cfRule type="cellIs" priority="4" operator="equal" aboveAverage="0" equalAverage="0" bottom="0" percent="0" rank="0" text="" dxfId="0">
      <formula>data!$AS$4</formula>
    </cfRule>
  </conditionalFormatting>
  <conditionalFormatting sqref="AH5:AR5">
    <cfRule type="cellIs" priority="5" operator="equal" aboveAverage="0" equalAverage="0" bottom="0" percent="0" rank="0" text="" dxfId="0">
      <formula>data!$AS$5</formula>
    </cfRule>
  </conditionalFormatting>
  <conditionalFormatting sqref="AH6:AR6">
    <cfRule type="cellIs" priority="6" operator="equal" aboveAverage="0" equalAverage="0" bottom="0" percent="0" rank="0" text="" dxfId="0">
      <formula>data!$AS$6</formula>
    </cfRule>
  </conditionalFormatting>
  <conditionalFormatting sqref="AH7:AR7">
    <cfRule type="cellIs" priority="7" operator="equal" aboveAverage="0" equalAverage="0" bottom="0" percent="0" rank="0" text="" dxfId="0">
      <formula>data!$AS$7</formula>
    </cfRule>
  </conditionalFormatting>
  <conditionalFormatting sqref="AH8:AR8">
    <cfRule type="cellIs" priority="8" operator="equal" aboveAverage="0" equalAverage="0" bottom="0" percent="0" rank="0" text="" dxfId="0">
      <formula>data!$AS$8</formula>
    </cfRule>
  </conditionalFormatting>
  <conditionalFormatting sqref="AH9:AR9">
    <cfRule type="cellIs" priority="9" operator="equal" aboveAverage="0" equalAverage="0" bottom="0" percent="0" rank="0" text="" dxfId="0">
      <formula>data!$AS$9</formula>
    </cfRule>
  </conditionalFormatting>
  <conditionalFormatting sqref="AH10:AR10">
    <cfRule type="cellIs" priority="10" operator="equal" aboveAverage="0" equalAverage="0" bottom="0" percent="0" rank="0" text="" dxfId="0">
      <formula>data!$AS$10</formula>
    </cfRule>
  </conditionalFormatting>
  <conditionalFormatting sqref="AH11:AR11">
    <cfRule type="cellIs" priority="11" operator="equal" aboveAverage="0" equalAverage="0" bottom="0" percent="0" rank="0" text="" dxfId="0">
      <formula>data!$AS$11</formula>
    </cfRule>
  </conditionalFormatting>
  <conditionalFormatting sqref="AH12:AR12">
    <cfRule type="cellIs" priority="12" operator="equal" aboveAverage="0" equalAverage="0" bottom="0" percent="0" rank="0" text="" dxfId="0">
      <formula>data!$AS$12</formula>
    </cfRule>
  </conditionalFormatting>
  <conditionalFormatting sqref="AH13:AR13">
    <cfRule type="cellIs" priority="13" operator="equal" aboveAverage="0" equalAverage="0" bottom="0" percent="0" rank="0" text="" dxfId="0">
      <formula>data!$AS$13</formula>
    </cfRule>
  </conditionalFormatting>
  <conditionalFormatting sqref="AH15:AR15">
    <cfRule type="cellIs" priority="14" operator="equal" aboveAverage="0" equalAverage="0" bottom="0" percent="0" rank="0" text="" dxfId="0">
      <formula>data!$AS$15</formula>
    </cfRule>
  </conditionalFormatting>
  <conditionalFormatting sqref="AH16:AR16">
    <cfRule type="cellIs" priority="15" operator="equal" aboveAverage="0" equalAverage="0" bottom="0" percent="0" rank="0" text="" dxfId="0">
      <formula>data!$AS$16</formula>
    </cfRule>
  </conditionalFormatting>
  <conditionalFormatting sqref="AH17:AR17">
    <cfRule type="cellIs" priority="16" operator="equal" aboveAverage="0" equalAverage="0" bottom="0" percent="0" rank="0" text="" dxfId="0">
      <formula>data!$AS$17</formula>
    </cfRule>
  </conditionalFormatting>
  <conditionalFormatting sqref="AH18:AR18">
    <cfRule type="cellIs" priority="17" operator="equal" aboveAverage="0" equalAverage="0" bottom="0" percent="0" rank="0" text="" dxfId="0">
      <formula>data!$AS$18</formula>
    </cfRule>
  </conditionalFormatting>
  <conditionalFormatting sqref="AH19:AR19">
    <cfRule type="cellIs" priority="18" operator="equal" aboveAverage="0" equalAverage="0" bottom="0" percent="0" rank="0" text="" dxfId="0">
      <formula>data!$AS$19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4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pane xSplit="1" ySplit="0" topLeftCell="B25" activePane="topRight" state="frozen"/>
      <selection pane="topLeft" activeCell="A25" activeCellId="0" sqref="A25"/>
      <selection pane="topRight" activeCell="E40" activeCellId="0" sqref="E40"/>
    </sheetView>
  </sheetViews>
  <sheetFormatPr defaultColWidth="11.53515625" defaultRowHeight="12.8" zeroHeight="false" outlineLevelRow="0" outlineLevelCol="0"/>
  <cols>
    <col collapsed="false" customWidth="true" hidden="false" outlineLevel="0" max="8" min="6" style="8" width="15.84"/>
    <col collapsed="false" customWidth="true" hidden="false" outlineLevel="0" max="12" min="11" style="0" width="14.51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8" t="s">
        <v>43</v>
      </c>
      <c r="G1" s="8" t="s">
        <v>44</v>
      </c>
      <c r="H1" s="8" t="s">
        <v>45</v>
      </c>
      <c r="O1" s="0" t="s">
        <v>46</v>
      </c>
      <c r="P1" s="0" t="s">
        <v>47</v>
      </c>
      <c r="Q1" s="0" t="s">
        <v>48</v>
      </c>
    </row>
    <row r="2" customFormat="false" ht="12.8" hidden="false" customHeight="false" outlineLevel="0" collapsed="false">
      <c r="A2" s="0" t="str">
        <f aca="false">data!A3</f>
        <v>L1001</v>
      </c>
      <c r="B2" s="0" t="n">
        <v>32</v>
      </c>
      <c r="C2" s="0" t="n">
        <f aca="false">data!P3</f>
        <v>7</v>
      </c>
      <c r="D2" s="0" t="n">
        <f aca="false">data!AF3</f>
        <v>10</v>
      </c>
      <c r="E2" s="0" t="n">
        <f aca="false">data!AU3</f>
        <v>10</v>
      </c>
      <c r="F2" s="9"/>
      <c r="G2" s="9"/>
      <c r="O2" s="8" t="str">
        <f aca="true">OFFSET(data!$A$2,0,MATCH(MIN(data!B3:L3),data!B3:L3,0),1,1)</f>
        <v>3s0n</v>
      </c>
      <c r="P2" s="8" t="str">
        <f aca="true">OFFSET(data!$A$2,0,MATCH(MIN(data!S3:AC3),data!S3:AC3,0),1,1)</f>
        <v>4k5z</v>
      </c>
      <c r="Q2" s="8" t="str">
        <f aca="true">OFFSET(data!$A$2,0,MATCH(MIN(data!AH3:AR3),data!AH3:AR3,0),1,1)</f>
        <v>4k5z</v>
      </c>
    </row>
    <row r="3" customFormat="false" ht="12.8" hidden="false" customHeight="false" outlineLevel="0" collapsed="false">
      <c r="A3" s="0" t="str">
        <f aca="false">data!A4</f>
        <v>L1002</v>
      </c>
      <c r="B3" s="0" t="n">
        <v>40</v>
      </c>
      <c r="C3" s="0" t="n">
        <f aca="false">data!P4</f>
        <v>3</v>
      </c>
      <c r="D3" s="0" t="n">
        <f aca="false">data!AF4</f>
        <v>1</v>
      </c>
      <c r="E3" s="0" t="n">
        <f aca="false">data!AU4</f>
        <v>7</v>
      </c>
      <c r="F3" s="9" t="s">
        <v>49</v>
      </c>
      <c r="G3" s="9" t="s">
        <v>49</v>
      </c>
      <c r="H3" s="8" t="s">
        <v>49</v>
      </c>
      <c r="O3" s="8" t="str">
        <f aca="true">OFFSET(data!$A$2,0,MATCH(MIN(data!B4:L4),data!B4:L4,0),1,1)</f>
        <v>4k60</v>
      </c>
      <c r="P3" s="8" t="str">
        <f aca="true">OFFSET(data!$A$2,0,MATCH(MIN(data!S4:AC4),data!S4:AC4,0),1,1)</f>
        <v>4k69</v>
      </c>
      <c r="Q3" s="8" t="str">
        <f aca="true">OFFSET(data!$A$2,0,MATCH(MIN(data!AH4:AR4),data!AH4:AR4,0),1,1)</f>
        <v>4k69</v>
      </c>
    </row>
    <row r="4" customFormat="false" ht="12.8" hidden="false" customHeight="false" outlineLevel="0" collapsed="false">
      <c r="A4" s="0" t="str">
        <f aca="false">data!A5</f>
        <v>L1003</v>
      </c>
      <c r="B4" s="0" t="n">
        <v>31</v>
      </c>
      <c r="C4" s="0" t="n">
        <f aca="false">data!P5</f>
        <v>12</v>
      </c>
      <c r="D4" s="0" t="n">
        <f aca="false">data!AF5</f>
        <v>14</v>
      </c>
      <c r="E4" s="0" t="n">
        <f aca="false">data!AU5</f>
        <v>6</v>
      </c>
      <c r="F4" s="9" t="s">
        <v>50</v>
      </c>
      <c r="G4" s="10" t="s">
        <v>50</v>
      </c>
      <c r="H4" s="10" t="s">
        <v>50</v>
      </c>
      <c r="O4" s="8" t="str">
        <f aca="true">OFFSET(data!$A$2,0,MATCH(MIN(data!B5:L5),data!B5:L5,0),1,1)</f>
        <v>1t31</v>
      </c>
      <c r="P4" s="8" t="str">
        <f aca="true">OFFSET(data!$A$2,0,MATCH(MIN(data!S5:AC5),data!S5:AC5,0),1,1)</f>
        <v>4k5z</v>
      </c>
      <c r="Q4" s="8" t="str">
        <f aca="true">OFFSET(data!$A$2,0,MATCH(MIN(data!AH5:AR5),data!AH5:AR5,0),1,1)</f>
        <v>1t31</v>
      </c>
    </row>
    <row r="5" customFormat="false" ht="12.8" hidden="false" customHeight="false" outlineLevel="0" collapsed="false">
      <c r="A5" s="0" t="str">
        <f aca="false">data!A6</f>
        <v>L1004</v>
      </c>
      <c r="B5" s="0" t="n">
        <v>33</v>
      </c>
      <c r="C5" s="0" t="n">
        <f aca="false">data!P6</f>
        <v>5</v>
      </c>
      <c r="D5" s="0" t="n">
        <f aca="false">data!AF6</f>
        <v>6</v>
      </c>
      <c r="E5" s="0" t="n">
        <f aca="false">data!AU6</f>
        <v>4</v>
      </c>
      <c r="F5" s="9" t="s">
        <v>51</v>
      </c>
      <c r="G5" s="10" t="s">
        <v>51</v>
      </c>
      <c r="H5" s="10" t="s">
        <v>51</v>
      </c>
      <c r="O5" s="8" t="str">
        <f aca="true">OFFSET(data!$A$2,0,MATCH(MIN(data!B6:L6),data!B6:L6,0),1,1)</f>
        <v>4k69</v>
      </c>
      <c r="P5" s="8" t="str">
        <f aca="true">OFFSET(data!$A$2,0,MATCH(MIN(data!S6:AC6),data!S6:AC6,0),1,1)</f>
        <v>1t31</v>
      </c>
      <c r="Q5" s="8" t="str">
        <f aca="true">OFFSET(data!$A$2,0,MATCH(MIN(data!AH6:AR6),data!AH6:AR6,0),1,1)</f>
        <v>3s0n</v>
      </c>
    </row>
    <row r="6" customFormat="false" ht="12.8" hidden="false" customHeight="false" outlineLevel="0" collapsed="false">
      <c r="A6" s="0" t="str">
        <f aca="false">data!A7</f>
        <v>L1005</v>
      </c>
      <c r="B6" s="0" t="n">
        <v>30</v>
      </c>
      <c r="C6" s="0" t="n">
        <f aca="false">data!P7</f>
        <v>14</v>
      </c>
      <c r="D6" s="0" t="n">
        <f aca="false">data!AF7</f>
        <v>12</v>
      </c>
      <c r="E6" s="0" t="n">
        <f aca="false">data!AU7</f>
        <v>15</v>
      </c>
      <c r="F6" s="9"/>
      <c r="G6" s="9"/>
      <c r="O6" s="8" t="str">
        <f aca="true">OFFSET(data!$A$2,0,MATCH(MIN(data!B7:L7),data!B7:L7,0),1,1)</f>
        <v>1t31</v>
      </c>
      <c r="P6" s="8" t="str">
        <f aca="true">OFFSET(data!$A$2,0,MATCH(MIN(data!S7:AC7),data!S7:AC7,0),1,1)</f>
        <v>4k69</v>
      </c>
      <c r="Q6" s="8" t="str">
        <f aca="true">OFFSET(data!$A$2,0,MATCH(MIN(data!AH7:AR7),data!AH7:AR7,0),1,1)</f>
        <v>4k69</v>
      </c>
    </row>
    <row r="7" customFormat="false" ht="12.8" hidden="false" customHeight="false" outlineLevel="0" collapsed="false">
      <c r="A7" s="0" t="str">
        <f aca="false">data!A8</f>
        <v>L1006</v>
      </c>
      <c r="B7" s="0" t="n">
        <v>41</v>
      </c>
      <c r="C7" s="0" t="n">
        <f aca="false">data!P8</f>
        <v>2</v>
      </c>
      <c r="D7" s="0" t="n">
        <f aca="false">data!AF8</f>
        <v>2</v>
      </c>
      <c r="E7" s="0" t="n">
        <f aca="false">data!AU8</f>
        <v>2</v>
      </c>
      <c r="F7" s="8" t="s">
        <v>49</v>
      </c>
      <c r="G7" s="8" t="s">
        <v>52</v>
      </c>
      <c r="H7" s="8" t="s">
        <v>52</v>
      </c>
      <c r="O7" s="8" t="str">
        <f aca="true">OFFSET(data!$A$2,0,MATCH(MIN(data!B8:L8),data!B8:L8,0),1,1)</f>
        <v>4k60</v>
      </c>
      <c r="P7" s="8" t="str">
        <f aca="true">OFFSET(data!$A$2,0,MATCH(MIN(data!S8:AC8),data!S8:AC8,0),1,1)</f>
        <v>1t31</v>
      </c>
      <c r="Q7" s="8" t="str">
        <f aca="true">OFFSET(data!$A$2,0,MATCH(MIN(data!AH8:AR8),data!AH8:AR8,0),1,1)</f>
        <v>3s0n</v>
      </c>
    </row>
    <row r="8" customFormat="false" ht="12.8" hidden="false" customHeight="false" outlineLevel="0" collapsed="false">
      <c r="A8" s="0" t="str">
        <f aca="false">data!A9</f>
        <v>L1007</v>
      </c>
      <c r="B8" s="0" t="n">
        <v>31</v>
      </c>
      <c r="C8" s="0" t="n">
        <f aca="false">data!P9</f>
        <v>10</v>
      </c>
      <c r="D8" s="0" t="n">
        <f aca="false">data!AF9</f>
        <v>11</v>
      </c>
      <c r="E8" s="0" t="n">
        <f aca="false">data!AU9</f>
        <v>5</v>
      </c>
      <c r="F8" s="9"/>
      <c r="G8" s="9"/>
      <c r="O8" s="8" t="str">
        <f aca="true">OFFSET(data!$A$2,0,MATCH(MIN(data!B9:L9),data!B9:L9,0),1,1)</f>
        <v>3s0n</v>
      </c>
      <c r="P8" s="8" t="str">
        <f aca="true">OFFSET(data!$A$2,0,MATCH(MIN(data!S9:AC9),data!S9:AC9,0),1,1)</f>
        <v>1t31</v>
      </c>
      <c r="Q8" s="8" t="str">
        <f aca="true">OFFSET(data!$A$2,0,MATCH(MIN(data!AH9:AR9),data!AH9:AR9,0),1,1)</f>
        <v>3s0n</v>
      </c>
    </row>
    <row r="9" customFormat="false" ht="12.8" hidden="false" customHeight="false" outlineLevel="0" collapsed="false">
      <c r="A9" s="0" t="str">
        <f aca="false">data!A10</f>
        <v>L1008</v>
      </c>
      <c r="B9" s="0" t="n">
        <v>32</v>
      </c>
      <c r="C9" s="0" t="n">
        <f aca="false">data!P10</f>
        <v>1</v>
      </c>
      <c r="D9" s="0" t="n">
        <f aca="false">data!AF10</f>
        <v>3</v>
      </c>
      <c r="E9" s="0" t="n">
        <f aca="false">data!AU10</f>
        <v>1</v>
      </c>
      <c r="F9" s="10" t="s">
        <v>52</v>
      </c>
      <c r="G9" s="10" t="s">
        <v>49</v>
      </c>
      <c r="H9" s="11" t="s">
        <v>52</v>
      </c>
      <c r="I9" s="8"/>
      <c r="O9" s="8" t="str">
        <f aca="true">OFFSET(data!$A$2,0,MATCH(MIN(data!B10:L10),data!B10:L10,0),1,1)</f>
        <v>3s0n</v>
      </c>
      <c r="P9" s="8" t="str">
        <f aca="true">OFFSET(data!$A$2,0,MATCH(MIN(data!S10:AC10),data!S10:AC10,0),1,1)</f>
        <v>3s0n</v>
      </c>
      <c r="Q9" s="8" t="str">
        <f aca="true">OFFSET(data!$A$2,0,MATCH(MIN(data!AH10:AR10),data!AH10:AR10,0),1,1)</f>
        <v>3s0n</v>
      </c>
    </row>
    <row r="10" customFormat="false" ht="12.8" hidden="false" customHeight="false" outlineLevel="0" collapsed="false">
      <c r="A10" s="0" t="str">
        <f aca="false">data!A11</f>
        <v>L1009</v>
      </c>
      <c r="B10" s="0" t="n">
        <v>35</v>
      </c>
      <c r="C10" s="0" t="n">
        <f aca="false">data!P11</f>
        <v>6</v>
      </c>
      <c r="D10" s="0" t="n">
        <f aca="false">data!AF11</f>
        <v>8</v>
      </c>
      <c r="E10" s="0" t="n">
        <f aca="false">data!AU11</f>
        <v>3</v>
      </c>
      <c r="F10" s="9"/>
      <c r="G10" s="9"/>
      <c r="O10" s="8" t="str">
        <f aca="true">OFFSET(data!$A$2,0,MATCH(MIN(data!B11:L11),data!B11:L11,0),1,1)</f>
        <v>3s0n</v>
      </c>
      <c r="P10" s="8" t="str">
        <f aca="true">OFFSET(data!$A$2,0,MATCH(MIN(data!S11:AC11),data!S11:AC11,0),1,1)</f>
        <v>4k69</v>
      </c>
      <c r="Q10" s="8" t="str">
        <f aca="true">OFFSET(data!$A$2,0,MATCH(MIN(data!AH11:AR11),data!AH11:AR11,0),1,1)</f>
        <v>3s0n</v>
      </c>
    </row>
    <row r="11" customFormat="false" ht="12.8" hidden="false" customHeight="false" outlineLevel="0" collapsed="false">
      <c r="A11" s="0" t="str">
        <f aca="false">data!A12</f>
        <v>L1010</v>
      </c>
      <c r="B11" s="0" t="n">
        <v>24</v>
      </c>
      <c r="C11" s="0" t="n">
        <f aca="false">data!P12</f>
        <v>17</v>
      </c>
      <c r="D11" s="0" t="n">
        <f aca="false">data!AF12</f>
        <v>17</v>
      </c>
      <c r="E11" s="0" t="n">
        <f aca="false">data!AU12</f>
        <v>14</v>
      </c>
      <c r="F11" s="9"/>
      <c r="G11" s="9"/>
      <c r="O11" s="8" t="str">
        <f aca="true">OFFSET(data!$A$2,0,MATCH(MIN(data!B12:L12),data!B12:L12,0),1,1)</f>
        <v>3s0n</v>
      </c>
      <c r="P11" s="8" t="str">
        <f aca="true">OFFSET(data!$A$2,0,MATCH(MIN(data!S12:AC12),data!S12:AC12,0),1,1)</f>
        <v>4k69</v>
      </c>
      <c r="Q11" s="8" t="str">
        <f aca="true">OFFSET(data!$A$2,0,MATCH(MIN(data!AH12:AR12),data!AH12:AR12,0),1,1)</f>
        <v>1t31</v>
      </c>
    </row>
    <row r="12" customFormat="false" ht="12.8" hidden="false" customHeight="false" outlineLevel="0" collapsed="false">
      <c r="A12" s="0" t="str">
        <f aca="false">data!A13</f>
        <v>L1011</v>
      </c>
      <c r="B12" s="0" t="n">
        <v>30</v>
      </c>
      <c r="C12" s="0" t="n">
        <f aca="false">data!P13</f>
        <v>9</v>
      </c>
      <c r="D12" s="0" t="n">
        <f aca="false">data!AF13</f>
        <v>9</v>
      </c>
      <c r="E12" s="0" t="n">
        <f aca="false">data!AU13</f>
        <v>9</v>
      </c>
      <c r="F12" s="9"/>
      <c r="G12" s="9"/>
      <c r="O12" s="8" t="str">
        <f aca="true">OFFSET(data!$A$2,0,MATCH(MIN(data!B13:L13),data!B13:L13,0),1,1)</f>
        <v>4k69</v>
      </c>
      <c r="P12" s="8" t="str">
        <f aca="true">OFFSET(data!$A$2,0,MATCH(MIN(data!S13:AC13),data!S13:AC13,0),1,1)</f>
        <v>4k69</v>
      </c>
      <c r="Q12" s="8" t="str">
        <f aca="true">OFFSET(data!$A$2,0,MATCH(MIN(data!AH13:AR13),data!AH13:AR13,0),1,1)</f>
        <v>4k69</v>
      </c>
    </row>
    <row r="13" customFormat="false" ht="12.8" hidden="false" customHeight="false" outlineLevel="0" collapsed="false">
      <c r="A13" s="0" t="str">
        <f aca="false">data!A14</f>
        <v>L1012</v>
      </c>
      <c r="B13" s="0" t="n">
        <v>29</v>
      </c>
      <c r="C13" s="0" t="n">
        <f aca="false">data!P14</f>
        <v>13</v>
      </c>
      <c r="D13" s="0" t="n">
        <f aca="false">data!AF14</f>
        <v>7</v>
      </c>
      <c r="E13" s="0" t="n">
        <f aca="false">data!AU14</f>
        <v>13</v>
      </c>
      <c r="F13" s="9"/>
      <c r="G13" s="9"/>
      <c r="O13" s="8" t="str">
        <f aca="true">OFFSET(data!$A$2,0,MATCH(MIN(data!B14:L14),data!B14:L14,0),1,1)</f>
        <v>4k2y</v>
      </c>
      <c r="P13" s="8" t="str">
        <f aca="true">OFFSET(data!$A$2,0,MATCH(MIN(data!S14:AC14),data!S14:AC14,0),1,1)</f>
        <v>1t31</v>
      </c>
      <c r="Q13" s="8" t="str">
        <f aca="true">OFFSET(data!$A$2,0,MATCH(MIN(data!AH14:AR14),data!AH14:AR14,0),1,1)</f>
        <v>4k2y</v>
      </c>
    </row>
    <row r="14" customFormat="false" ht="12.8" hidden="false" customHeight="false" outlineLevel="0" collapsed="false">
      <c r="A14" s="0" t="str">
        <f aca="false">data!A15</f>
        <v>L1013</v>
      </c>
      <c r="B14" s="0" t="n">
        <v>27</v>
      </c>
      <c r="C14" s="0" t="n">
        <f aca="false">data!P15</f>
        <v>15</v>
      </c>
      <c r="D14" s="0" t="n">
        <f aca="false">data!AF15</f>
        <v>15</v>
      </c>
      <c r="E14" s="0" t="n">
        <f aca="false">data!AU15</f>
        <v>16</v>
      </c>
      <c r="F14" s="9"/>
      <c r="G14" s="9"/>
      <c r="O14" s="8" t="str">
        <f aca="true">OFFSET(data!$A$2,0,MATCH(MIN(data!B15:L15),data!B15:L15,0),1,1)</f>
        <v>4k69</v>
      </c>
      <c r="P14" s="8" t="str">
        <f aca="true">OFFSET(data!$A$2,0,MATCH(MIN(data!S15:AC15),data!S15:AC15,0),1,1)</f>
        <v>4k69</v>
      </c>
      <c r="Q14" s="8" t="str">
        <f aca="true">OFFSET(data!$A$2,0,MATCH(MIN(data!AH15:AR15),data!AH15:AR15,0),1,1)</f>
        <v>4k69</v>
      </c>
    </row>
    <row r="15" customFormat="false" ht="12.8" hidden="false" customHeight="false" outlineLevel="0" collapsed="false">
      <c r="A15" s="0" t="str">
        <f aca="false">data!A16</f>
        <v>L1014</v>
      </c>
      <c r="B15" s="0" t="n">
        <v>24</v>
      </c>
      <c r="C15" s="0" t="n">
        <f aca="false">data!P16</f>
        <v>16</v>
      </c>
      <c r="D15" s="0" t="n">
        <f aca="false">data!AF16</f>
        <v>16</v>
      </c>
      <c r="E15" s="0" t="n">
        <f aca="false">data!AU16</f>
        <v>17</v>
      </c>
      <c r="F15" s="9"/>
      <c r="G15" s="9"/>
      <c r="O15" s="8" t="str">
        <f aca="true">OFFSET(data!$A$2,0,MATCH(MIN(data!B16:L16),data!B16:L16,0),1,1)</f>
        <v>3s0n</v>
      </c>
      <c r="P15" s="8" t="str">
        <f aca="true">OFFSET(data!$A$2,0,MATCH(MIN(data!S16:AC16),data!S16:AC16,0),1,1)</f>
        <v>1t31</v>
      </c>
      <c r="Q15" s="8" t="str">
        <f aca="true">OFFSET(data!$A$2,0,MATCH(MIN(data!AH16:AR16),data!AH16:AR16,0),1,1)</f>
        <v>3s0n</v>
      </c>
    </row>
    <row r="16" customFormat="false" ht="12.8" hidden="false" customHeight="false" outlineLevel="0" collapsed="false">
      <c r="A16" s="0" t="str">
        <f aca="false">data!A17</f>
        <v>L1015</v>
      </c>
      <c r="B16" s="0" t="n">
        <v>31</v>
      </c>
      <c r="C16" s="0" t="n">
        <f aca="false">data!P17</f>
        <v>8</v>
      </c>
      <c r="D16" s="0" t="n">
        <f aca="false">data!AF17</f>
        <v>4</v>
      </c>
      <c r="E16" s="0" t="n">
        <f aca="false">data!AU17</f>
        <v>8</v>
      </c>
      <c r="F16" s="10" t="s">
        <v>50</v>
      </c>
      <c r="G16" s="10" t="s">
        <v>50</v>
      </c>
      <c r="H16" s="10" t="s">
        <v>50</v>
      </c>
      <c r="O16" s="8" t="str">
        <f aca="true">OFFSET(data!$A$2,0,MATCH(MIN(data!B17:L17),data!B17:L17,0),1,1)</f>
        <v>1t31</v>
      </c>
      <c r="P16" s="8" t="str">
        <f aca="true">OFFSET(data!$A$2,0,MATCH(MIN(data!S17:AC17),data!S17:AC17,0),1,1)</f>
        <v>5yjm</v>
      </c>
      <c r="Q16" s="8" t="str">
        <f aca="true">OFFSET(data!$A$2,0,MATCH(MIN(data!AH17:AR17),data!AH17:AR17,0),1,1)</f>
        <v>4k2y</v>
      </c>
    </row>
    <row r="17" customFormat="false" ht="12.8" hidden="false" customHeight="false" outlineLevel="0" collapsed="false">
      <c r="A17" s="0" t="str">
        <f aca="false">data!A18</f>
        <v>L1016</v>
      </c>
      <c r="B17" s="0" t="n">
        <v>29</v>
      </c>
      <c r="C17" s="0" t="n">
        <f aca="false">data!P18</f>
        <v>4</v>
      </c>
      <c r="D17" s="0" t="n">
        <f aca="false">data!AF18</f>
        <v>13</v>
      </c>
      <c r="E17" s="0" t="n">
        <f aca="false">data!AU18</f>
        <v>11</v>
      </c>
      <c r="F17" s="9"/>
      <c r="G17" s="9"/>
      <c r="O17" s="8" t="str">
        <f aca="true">OFFSET(data!$A$2,0,MATCH(MIN(data!B18:L18),data!B18:L18,0),1,1)</f>
        <v>4k69</v>
      </c>
      <c r="P17" s="8" t="str">
        <f aca="true">OFFSET(data!$A$2,0,MATCH(MIN(data!S18:AC18),data!S18:AC18,0),1,1)</f>
        <v>4k69</v>
      </c>
      <c r="Q17" s="8" t="str">
        <f aca="true">OFFSET(data!$A$2,0,MATCH(MIN(data!AH18:AR18),data!AH18:AR18,0),1,1)</f>
        <v>4k69</v>
      </c>
    </row>
    <row r="18" customFormat="false" ht="12.8" hidden="false" customHeight="false" outlineLevel="0" collapsed="false">
      <c r="A18" s="0" t="s">
        <v>35</v>
      </c>
      <c r="B18" s="0" t="n">
        <v>30</v>
      </c>
      <c r="C18" s="0" t="n">
        <f aca="false">data!P19</f>
        <v>11</v>
      </c>
      <c r="D18" s="0" t="n">
        <f aca="false">data!AF19</f>
        <v>5</v>
      </c>
      <c r="E18" s="0" t="n">
        <f aca="false">data!AU19</f>
        <v>12</v>
      </c>
      <c r="F18" s="9"/>
      <c r="G18" s="9"/>
      <c r="O18" s="8" t="str">
        <f aca="true">OFFSET(data!$A$2,0,MATCH(MIN(data!B19:L19),data!B19:L19,0),1,1)</f>
        <v>4k69</v>
      </c>
      <c r="P18" s="8" t="str">
        <f aca="true">OFFSET(data!$A$2,0,MATCH(MIN(data!S19:AC19),data!S19:AC19,0),1,1)</f>
        <v>4k69</v>
      </c>
      <c r="Q18" s="8" t="str">
        <f aca="true">OFFSET(data!$A$2,0,MATCH(MIN(data!AH19:AR19),data!AH19:AR19,0),1,1)</f>
        <v>4k69</v>
      </c>
    </row>
    <row r="19" customFormat="false" ht="12.8" hidden="false" customHeight="false" outlineLevel="0" collapsed="false">
      <c r="C19" s="12" t="s">
        <v>26</v>
      </c>
      <c r="D19" s="13" t="s">
        <v>20</v>
      </c>
      <c r="E19" s="12" t="s">
        <v>26</v>
      </c>
      <c r="F19" s="9"/>
      <c r="G19" s="9"/>
      <c r="H19" s="9"/>
      <c r="I19" s="14"/>
      <c r="J19" s="14"/>
      <c r="K19" s="14"/>
      <c r="L19" s="14"/>
      <c r="M19" s="14"/>
    </row>
    <row r="20" customFormat="false" ht="12.8" hidden="false" customHeight="false" outlineLevel="0" collapsed="false">
      <c r="C20" s="15" t="s">
        <v>21</v>
      </c>
      <c r="D20" s="16" t="s">
        <v>24</v>
      </c>
      <c r="E20" s="16" t="s">
        <v>24</v>
      </c>
      <c r="F20" s="9"/>
      <c r="G20" s="9"/>
      <c r="H20" s="9"/>
      <c r="I20" s="14"/>
      <c r="J20" s="14"/>
      <c r="K20" s="14"/>
      <c r="L20" s="14"/>
      <c r="M20" s="14"/>
    </row>
    <row r="21" customFormat="false" ht="12.8" hidden="false" customHeight="false" outlineLevel="0" collapsed="false">
      <c r="C21" s="17" t="s">
        <v>33</v>
      </c>
      <c r="D21" s="12" t="s">
        <v>26</v>
      </c>
      <c r="E21" s="17" t="s">
        <v>33</v>
      </c>
      <c r="F21" s="9"/>
      <c r="G21" s="9"/>
      <c r="H21" s="9"/>
      <c r="I21" s="14"/>
      <c r="J21" s="14"/>
      <c r="K21" s="14"/>
      <c r="L21" s="14"/>
      <c r="M21" s="14"/>
    </row>
    <row r="22" customFormat="false" ht="12.8" hidden="false" customHeight="false" outlineLevel="0" collapsed="false">
      <c r="C22" s="16" t="s">
        <v>24</v>
      </c>
      <c r="D22" s="17" t="s">
        <v>33</v>
      </c>
      <c r="E22" s="15" t="s">
        <v>21</v>
      </c>
      <c r="F22" s="9"/>
      <c r="G22" s="9"/>
      <c r="H22" s="9"/>
      <c r="I22" s="14"/>
      <c r="J22" s="14"/>
      <c r="K22" s="14"/>
      <c r="L22" s="14"/>
      <c r="M22" s="14"/>
    </row>
    <row r="23" customFormat="false" ht="12.8" hidden="false" customHeight="false" outlineLevel="0" collapsed="false">
      <c r="C23" s="13" t="s">
        <v>20</v>
      </c>
      <c r="D23" s="0" t="s">
        <v>22</v>
      </c>
      <c r="E23" s="0" t="s">
        <v>27</v>
      </c>
      <c r="F23" s="9"/>
      <c r="G23" s="9"/>
      <c r="H23" s="9"/>
      <c r="I23" s="14"/>
      <c r="J23" s="14"/>
      <c r="K23" s="14"/>
      <c r="L23" s="14"/>
      <c r="M23" s="14"/>
    </row>
    <row r="24" customFormat="false" ht="12.8" hidden="false" customHeight="false" outlineLevel="0" collapsed="false">
      <c r="H24" s="9"/>
    </row>
    <row r="27" customFormat="false" ht="12.8" hidden="false" customHeight="false" outlineLevel="0" collapsed="false">
      <c r="B27" s="0" t="s">
        <v>53</v>
      </c>
      <c r="C27" s="0" t="s">
        <v>54</v>
      </c>
      <c r="D27" s="0" t="s">
        <v>55</v>
      </c>
      <c r="E27" s="0" t="s">
        <v>56</v>
      </c>
      <c r="F27" s="8" t="s">
        <v>57</v>
      </c>
      <c r="G27" s="8" t="s">
        <v>58</v>
      </c>
      <c r="H27" s="8" t="s">
        <v>59</v>
      </c>
      <c r="I27" s="8" t="s">
        <v>60</v>
      </c>
    </row>
    <row r="28" customFormat="false" ht="12.8" hidden="false" customHeight="false" outlineLevel="0" collapsed="false">
      <c r="B28" s="0" t="s">
        <v>50</v>
      </c>
      <c r="C28" s="0" t="n">
        <v>-8.49</v>
      </c>
      <c r="D28" s="0" t="n">
        <v>-7.82</v>
      </c>
      <c r="E28" s="0" t="n">
        <v>-8.06</v>
      </c>
      <c r="F28" s="8" t="n">
        <v>3</v>
      </c>
      <c r="G28" s="8" t="n">
        <v>4</v>
      </c>
      <c r="H28" s="8" t="s">
        <v>50</v>
      </c>
      <c r="I28" s="8" t="n">
        <v>27</v>
      </c>
      <c r="J28" s="0" t="s">
        <v>11</v>
      </c>
      <c r="K28" s="6" t="n">
        <f aca="false">LN(N28/1000000000)*1.987*298/1000</f>
        <v>-11.8039184040047</v>
      </c>
      <c r="L28" s="0" t="s">
        <v>61</v>
      </c>
      <c r="M28" s="0" t="s">
        <v>62</v>
      </c>
      <c r="N28" s="0" t="n">
        <v>2.2</v>
      </c>
      <c r="O28" s="0" t="n">
        <f aca="false">12-RANK(N28,N$28:N$38)</f>
        <v>1</v>
      </c>
      <c r="Q28" s="0" t="s">
        <v>63</v>
      </c>
    </row>
    <row r="29" customFormat="false" ht="12.8" hidden="false" customHeight="false" outlineLevel="0" collapsed="false">
      <c r="B29" s="0" t="s">
        <v>64</v>
      </c>
      <c r="C29" s="0" t="n">
        <v>-11.32</v>
      </c>
      <c r="D29" s="0" t="n">
        <v>-11.86</v>
      </c>
      <c r="E29" s="0" t="n">
        <v>-11.51</v>
      </c>
      <c r="F29" s="8" t="n">
        <v>1</v>
      </c>
      <c r="G29" s="8" t="n">
        <v>1</v>
      </c>
      <c r="H29" s="8" t="n">
        <v>1</v>
      </c>
      <c r="I29" s="8" t="n">
        <v>49</v>
      </c>
      <c r="J29" s="0" t="s">
        <v>3</v>
      </c>
      <c r="K29" s="6" t="n">
        <f aca="false">LN(N29/1000000000)*1.987*298/1000</f>
        <v>-11.7775973596407</v>
      </c>
      <c r="L29" s="0" t="s">
        <v>65</v>
      </c>
      <c r="M29" s="0" t="s">
        <v>66</v>
      </c>
      <c r="N29" s="0" t="n">
        <v>2.3</v>
      </c>
      <c r="O29" s="0" t="n">
        <f aca="false">12-RANK(N29,N$28:N$38)</f>
        <v>2</v>
      </c>
      <c r="Q29" s="3" t="s">
        <v>3</v>
      </c>
      <c r="R29" s="0" t="n">
        <f aca="false">COUNTIF(O$2:O$17,$Q29)</f>
        <v>3</v>
      </c>
      <c r="S29" s="0" t="n">
        <f aca="false">COUNTIF(P$2:P$17,$Q29)</f>
        <v>5</v>
      </c>
      <c r="T29" s="0" t="n">
        <f aca="false">COUNTIF(Q$2:Q$17,$Q29)</f>
        <v>2</v>
      </c>
    </row>
    <row r="30" customFormat="false" ht="12.8" hidden="false" customHeight="false" outlineLevel="0" collapsed="false">
      <c r="C30" s="0" t="n">
        <v>-11.2</v>
      </c>
      <c r="D30" s="0" t="n">
        <v>-11.83</v>
      </c>
      <c r="E30" s="0" t="n">
        <v>-11.59</v>
      </c>
      <c r="F30" s="8" t="n">
        <v>1</v>
      </c>
      <c r="G30" s="8" t="n">
        <v>1</v>
      </c>
      <c r="H30" s="8" t="n">
        <v>1</v>
      </c>
      <c r="I30" s="8" t="n">
        <v>46</v>
      </c>
      <c r="J30" s="0" t="s">
        <v>12</v>
      </c>
      <c r="K30" s="6" t="n">
        <f aca="false">LN(N30/1000000000)*1.987*298/1000</f>
        <v>-10.4680436140083</v>
      </c>
      <c r="L30" s="0" t="s">
        <v>65</v>
      </c>
      <c r="M30" s="0" t="s">
        <v>67</v>
      </c>
      <c r="N30" s="0" t="n">
        <v>21</v>
      </c>
      <c r="O30" s="0" t="n">
        <f aca="false">12-RANK(N30,N$28:N$38)</f>
        <v>3</v>
      </c>
      <c r="Q30" s="4" t="s">
        <v>4</v>
      </c>
      <c r="R30" s="0" t="n">
        <f aca="false">COUNTIF(O$2:O$17,$Q30)</f>
        <v>0</v>
      </c>
      <c r="S30" s="0" t="n">
        <f aca="false">COUNTIF(P$2:P$17,$Q30)</f>
        <v>0</v>
      </c>
      <c r="T30" s="0" t="n">
        <f aca="false">COUNTIF(Q$2:Q$17,$Q30)</f>
        <v>0</v>
      </c>
    </row>
    <row r="31" customFormat="false" ht="12.8" hidden="false" customHeight="false" outlineLevel="0" collapsed="false">
      <c r="B31" s="0" t="s">
        <v>50</v>
      </c>
      <c r="C31" s="0" t="n">
        <v>-7.72</v>
      </c>
      <c r="D31" s="0" t="n">
        <v>-8.71</v>
      </c>
      <c r="E31" s="0" t="n">
        <v>-8.32</v>
      </c>
      <c r="F31" s="8" t="s">
        <v>50</v>
      </c>
      <c r="G31" s="8" t="s">
        <v>50</v>
      </c>
      <c r="H31" s="8" t="s">
        <v>50</v>
      </c>
      <c r="I31" s="8" t="n">
        <v>29</v>
      </c>
      <c r="J31" s="0" t="s">
        <v>4</v>
      </c>
      <c r="K31" s="6" t="n">
        <f aca="false">LN(N31/1000000000)*1.987*298/1000</f>
        <v>-10.2769210963412</v>
      </c>
      <c r="L31" s="0" t="s">
        <v>61</v>
      </c>
      <c r="M31" s="0" t="s">
        <v>68</v>
      </c>
      <c r="N31" s="0" t="n">
        <v>29</v>
      </c>
      <c r="O31" s="0" t="n">
        <f aca="false">12-RANK(N31,N$28:N$38)</f>
        <v>4</v>
      </c>
      <c r="Q31" s="4" t="s">
        <v>5</v>
      </c>
      <c r="R31" s="0" t="n">
        <f aca="false">COUNTIF(O$2:O$17,$Q31)</f>
        <v>0</v>
      </c>
      <c r="S31" s="0" t="n">
        <f aca="false">COUNTIF(P$2:P$17,$Q31)</f>
        <v>0</v>
      </c>
      <c r="T31" s="0" t="n">
        <f aca="false">COUNTIF(Q$2:Q$17,$Q31)</f>
        <v>0</v>
      </c>
    </row>
    <row r="32" customFormat="false" ht="12.8" hidden="false" customHeight="false" outlineLevel="0" collapsed="false">
      <c r="C32" s="0" t="n">
        <v>-9.76</v>
      </c>
      <c r="D32" s="0" t="n">
        <v>-8.96</v>
      </c>
      <c r="E32" s="0" t="n">
        <v>-8.96</v>
      </c>
      <c r="F32" s="8" t="n">
        <v>1</v>
      </c>
      <c r="G32" s="8" t="n">
        <v>1</v>
      </c>
      <c r="H32" s="8" t="n">
        <v>1</v>
      </c>
      <c r="I32" s="8" t="n">
        <v>31</v>
      </c>
      <c r="J32" s="0" t="s">
        <v>10</v>
      </c>
      <c r="K32" s="6" t="n">
        <f aca="false">LN(N32/1000000000)*1.987*298/1000</f>
        <v>-10.0865030713211</v>
      </c>
      <c r="L32" s="0" t="s">
        <v>61</v>
      </c>
      <c r="M32" s="0" t="s">
        <v>69</v>
      </c>
      <c r="N32" s="0" t="n">
        <v>40</v>
      </c>
      <c r="O32" s="0" t="n">
        <f aca="false">12-RANK(N32,N$28:N$38)</f>
        <v>5</v>
      </c>
      <c r="Q32" s="4" t="s">
        <v>6</v>
      </c>
      <c r="R32" s="0" t="n">
        <f aca="false">COUNTIF(O$2:O$17,$Q32)</f>
        <v>6</v>
      </c>
      <c r="S32" s="0" t="n">
        <f aca="false">COUNTIF(P$2:P$17,$Q32)</f>
        <v>1</v>
      </c>
      <c r="T32" s="0" t="n">
        <f aca="false">COUNTIF(Q$2:Q$17,$Q32)</f>
        <v>6</v>
      </c>
    </row>
    <row r="33" customFormat="false" ht="12.8" hidden="false" customHeight="false" outlineLevel="0" collapsed="false">
      <c r="C33" s="4"/>
      <c r="F33" s="8" t="n">
        <v>1</v>
      </c>
      <c r="G33" s="8" t="n">
        <v>1</v>
      </c>
      <c r="H33" s="8" t="n">
        <v>1</v>
      </c>
      <c r="I33" s="8" t="n">
        <v>29</v>
      </c>
      <c r="J33" s="0" t="s">
        <v>5</v>
      </c>
      <c r="K33" s="6"/>
      <c r="L33" s="0" t="s">
        <v>65</v>
      </c>
      <c r="M33" s="0" t="s">
        <v>70</v>
      </c>
      <c r="N33" s="0" t="n">
        <v>72</v>
      </c>
      <c r="O33" s="0" t="n">
        <f aca="false">12-RANK(N33,N$28:N$38)</f>
        <v>6</v>
      </c>
      <c r="Q33" s="4" t="s">
        <v>7</v>
      </c>
      <c r="R33" s="0" t="n">
        <f aca="false">COUNTIF(O$2:O$17,$Q33)</f>
        <v>1</v>
      </c>
      <c r="S33" s="0" t="n">
        <f aca="false">COUNTIF(P$2:P$17,$Q33)</f>
        <v>0</v>
      </c>
      <c r="T33" s="0" t="n">
        <f aca="false">COUNTIF(Q$2:Q$17,$Q33)</f>
        <v>2</v>
      </c>
    </row>
    <row r="34" customFormat="false" ht="12.8" hidden="false" customHeight="false" outlineLevel="0" collapsed="false">
      <c r="C34" s="0" t="n">
        <v>-8.24</v>
      </c>
      <c r="D34" s="0" t="n">
        <v>-7.51</v>
      </c>
      <c r="E34" s="0" t="n">
        <v>-8.28</v>
      </c>
      <c r="F34" s="8" t="s">
        <v>50</v>
      </c>
      <c r="G34" s="8" t="s">
        <v>50</v>
      </c>
      <c r="H34" s="8" t="n">
        <v>5</v>
      </c>
      <c r="I34" s="8" t="n">
        <v>27</v>
      </c>
      <c r="J34" s="0" t="s">
        <v>6</v>
      </c>
      <c r="K34" s="6" t="n">
        <f aca="false">LN(N34/1000000000)*1.987*298/1000</f>
        <v>-9.19589973867751</v>
      </c>
      <c r="M34" s="0" t="s">
        <v>71</v>
      </c>
      <c r="N34" s="0" t="n">
        <v>180</v>
      </c>
      <c r="O34" s="0" t="n">
        <f aca="false">12-RANK(N34,N$28:N$38)</f>
        <v>7</v>
      </c>
      <c r="Q34" s="4" t="s">
        <v>8</v>
      </c>
      <c r="R34" s="0" t="n">
        <f aca="false">COUNTIF(O$2:O$17,$Q34)</f>
        <v>0</v>
      </c>
      <c r="S34" s="0" t="n">
        <f aca="false">COUNTIF(P$2:P$17,$Q34)</f>
        <v>2</v>
      </c>
      <c r="T34" s="0" t="n">
        <f aca="false">COUNTIF(Q$2:Q$17,$Q34)</f>
        <v>1</v>
      </c>
    </row>
    <row r="35" customFormat="false" ht="12.8" hidden="false" customHeight="false" outlineLevel="0" collapsed="false">
      <c r="C35" s="0" t="n">
        <v>-10.51</v>
      </c>
      <c r="D35" s="0" t="n">
        <v>-10.97</v>
      </c>
      <c r="E35" s="0" t="n">
        <v>-10.84</v>
      </c>
      <c r="F35" s="8" t="n">
        <v>1</v>
      </c>
      <c r="G35" s="8" t="n">
        <v>1</v>
      </c>
      <c r="H35" s="8" t="n">
        <v>1</v>
      </c>
      <c r="I35" s="8" t="n">
        <v>39</v>
      </c>
      <c r="J35" s="0" t="s">
        <v>13</v>
      </c>
      <c r="K35" s="6" t="n">
        <f aca="false">LN(N35/1000000000)*1.987*298/1000</f>
        <v>-9.02555570384493</v>
      </c>
      <c r="L35" s="0" t="s">
        <v>61</v>
      </c>
      <c r="M35" s="0" t="s">
        <v>72</v>
      </c>
      <c r="N35" s="0" t="n">
        <v>240</v>
      </c>
      <c r="O35" s="0" t="n">
        <f aca="false">12-RANK(N35,N$28:N$38)</f>
        <v>8</v>
      </c>
      <c r="Q35" s="4" t="s">
        <v>9</v>
      </c>
      <c r="R35" s="0" t="n">
        <f aca="false">COUNTIF(O$2:O$17,$Q35)</f>
        <v>2</v>
      </c>
      <c r="S35" s="0" t="n">
        <f aca="false">COUNTIF(P$2:P$17,$Q35)</f>
        <v>0</v>
      </c>
      <c r="T35" s="0" t="n">
        <f aca="false">COUNTIF(Q$2:Q$17,$Q35)</f>
        <v>0</v>
      </c>
    </row>
    <row r="36" customFormat="false" ht="12.8" hidden="false" customHeight="false" outlineLevel="0" collapsed="false">
      <c r="C36" s="0" t="n">
        <v>-6.13</v>
      </c>
      <c r="D36" s="0" t="n">
        <v>-6.35</v>
      </c>
      <c r="E36" s="0" t="n">
        <v>-6.91</v>
      </c>
      <c r="F36" s="8" t="n">
        <v>4</v>
      </c>
      <c r="G36" s="8" t="s">
        <v>50</v>
      </c>
      <c r="H36" s="8" t="s">
        <v>50</v>
      </c>
      <c r="I36" s="8" t="n">
        <v>12</v>
      </c>
      <c r="J36" s="0" t="s">
        <v>7</v>
      </c>
      <c r="K36" s="6" t="n">
        <f aca="false">LN(N36/1000000000)*1.987*298/1000</f>
        <v>-4.53733000506079</v>
      </c>
      <c r="L36" s="0" t="s">
        <v>61</v>
      </c>
      <c r="M36" s="0" t="s">
        <v>73</v>
      </c>
      <c r="N36" s="0" t="n">
        <v>470000</v>
      </c>
      <c r="O36" s="0" t="n">
        <f aca="false">12-RANK(N36,N$28:N$38)</f>
        <v>9</v>
      </c>
      <c r="Q36" s="4" t="s">
        <v>10</v>
      </c>
      <c r="R36" s="0" t="n">
        <f aca="false">COUNTIF(O$2:O$17,$Q36)</f>
        <v>4</v>
      </c>
      <c r="S36" s="0" t="n">
        <f aca="false">COUNTIF(P$2:P$17,$Q36)</f>
        <v>7</v>
      </c>
      <c r="T36" s="0" t="n">
        <f aca="false">COUNTIF(Q$2:Q$17,$Q36)</f>
        <v>5</v>
      </c>
    </row>
    <row r="37" customFormat="false" ht="12.8" hidden="false" customHeight="false" outlineLevel="0" collapsed="false">
      <c r="C37" s="0" t="n">
        <v>-6.52</v>
      </c>
      <c r="D37" s="0" t="n">
        <v>-6.15</v>
      </c>
      <c r="E37" s="0" t="n">
        <v>-6</v>
      </c>
      <c r="F37" s="8" t="s">
        <v>50</v>
      </c>
      <c r="G37" s="8" t="s">
        <v>50</v>
      </c>
      <c r="H37" s="8" t="s">
        <v>50</v>
      </c>
      <c r="I37" s="8" t="n">
        <v>12</v>
      </c>
      <c r="J37" s="0" t="s">
        <v>9</v>
      </c>
      <c r="K37" s="6" t="n">
        <f aca="false">LN(N37/1000000000)*1.987*298/1000</f>
        <v>-4.42310672885316</v>
      </c>
      <c r="L37" s="0" t="s">
        <v>61</v>
      </c>
      <c r="M37" s="0" t="s">
        <v>74</v>
      </c>
      <c r="N37" s="0" t="n">
        <v>570000</v>
      </c>
      <c r="O37" s="0" t="n">
        <f aca="false">12-RANK(N37,N$28:N$38)</f>
        <v>10</v>
      </c>
      <c r="Q37" s="4" t="s">
        <v>11</v>
      </c>
      <c r="R37" s="0" t="n">
        <f aca="false">COUNTIF(O$2:O$17,$Q37)</f>
        <v>0</v>
      </c>
      <c r="S37" s="0" t="n">
        <f aca="false">COUNTIF(P$2:P$17,$Q37)</f>
        <v>0</v>
      </c>
      <c r="T37" s="0" t="n">
        <f aca="false">COUNTIF(Q$2:Q$17,$Q37)</f>
        <v>0</v>
      </c>
    </row>
    <row r="38" customFormat="false" ht="12.8" hidden="false" customHeight="false" outlineLevel="0" collapsed="false">
      <c r="C38" s="0" t="n">
        <v>-6.14</v>
      </c>
      <c r="D38" s="0" t="n">
        <v>-6.26</v>
      </c>
      <c r="E38" s="0" t="n">
        <v>-6.88</v>
      </c>
      <c r="F38" s="8" t="n">
        <v>2</v>
      </c>
      <c r="G38" s="8" t="s">
        <v>50</v>
      </c>
      <c r="H38" s="8" t="n">
        <v>5</v>
      </c>
      <c r="I38" s="8" t="n">
        <v>12</v>
      </c>
      <c r="J38" s="0" t="s">
        <v>8</v>
      </c>
      <c r="K38" s="6" t="n">
        <f aca="false">LN(N38/1000000000)*1.987*298/1000</f>
        <v>-4.09026150232258</v>
      </c>
      <c r="L38" s="0" t="s">
        <v>61</v>
      </c>
      <c r="M38" s="0" t="s">
        <v>75</v>
      </c>
      <c r="N38" s="0" t="n">
        <v>1000000</v>
      </c>
      <c r="O38" s="0" t="n">
        <f aca="false">12-RANK(N38,N$28:N$38)</f>
        <v>11</v>
      </c>
      <c r="Q38" s="4" t="s">
        <v>12</v>
      </c>
      <c r="R38" s="0" t="n">
        <f aca="false">COUNTIF(O$2:O$17,$Q38)</f>
        <v>0</v>
      </c>
      <c r="S38" s="0" t="n">
        <f aca="false">COUNTIF(P$2:P$17,$Q38)</f>
        <v>1</v>
      </c>
      <c r="T38" s="0" t="n">
        <f aca="false">COUNTIF(Q$2:Q$17,$Q38)</f>
        <v>0</v>
      </c>
    </row>
    <row r="39" customFormat="false" ht="12.8" hidden="false" customHeight="false" outlineLevel="0" collapsed="false">
      <c r="C39" s="0" t="n">
        <f aca="false">STDEV(C28:C38)</f>
        <v>2.01513743672457</v>
      </c>
      <c r="D39" s="0" t="n">
        <f aca="false">STDEV(D28:D38)</f>
        <v>2.23950788244997</v>
      </c>
      <c r="E39" s="0" t="n">
        <f aca="false">STDEV(E28:E38)</f>
        <v>1.98382486906257</v>
      </c>
      <c r="Q39" s="4" t="s">
        <v>13</v>
      </c>
      <c r="R39" s="0" t="n">
        <f aca="false">COUNTIF(O$2:O$17,$Q39)</f>
        <v>0</v>
      </c>
      <c r="S39" s="0" t="n">
        <f aca="false">COUNTIF(P$2:P$17,$Q39)</f>
        <v>0</v>
      </c>
      <c r="T39" s="0" t="n">
        <f aca="false">COUNTIF(Q$2:Q$17,$Q39)</f>
        <v>0</v>
      </c>
    </row>
    <row r="44" customFormat="false" ht="12.8" hidden="false" customHeight="false" outlineLevel="0" collapsed="false">
      <c r="C44" s="18" t="n">
        <f aca="false">EXP(C28*1000/(1.987*298))*1000000000</f>
        <v>592.944809488285</v>
      </c>
      <c r="D44" s="18" t="n">
        <f aca="false">EXP(D28*1000/(1.987*298))*1000000000</f>
        <v>1838.3381295464</v>
      </c>
      <c r="E44" s="18" t="n">
        <f aca="false">EXP(E28*1000/(1.987*298))*1000000000</f>
        <v>1225.73766084025</v>
      </c>
    </row>
    <row r="45" customFormat="false" ht="12.8" hidden="false" customHeight="false" outlineLevel="0" collapsed="false">
      <c r="C45" s="18" t="n">
        <f aca="false">EXP(C29*1000/(1.987*298))*1000000000</f>
        <v>4.98141084888399</v>
      </c>
      <c r="D45" s="18" t="n">
        <f aca="false">EXP(D29*1000/(1.987*298))*1000000000</f>
        <v>2.00119618255209</v>
      </c>
      <c r="E45" s="18" t="n">
        <f aca="false">EXP(E29*1000/(1.987*298))*1000000000</f>
        <v>3.61407340358659</v>
      </c>
    </row>
    <row r="46" customFormat="false" ht="12.8" hidden="false" customHeight="false" outlineLevel="0" collapsed="false">
      <c r="C46" s="18" t="n">
        <f aca="false">EXP(C30*1000/(1.987*298))*1000000000</f>
        <v>6.10051212748609</v>
      </c>
      <c r="D46" s="18" t="n">
        <f aca="false">EXP(D30*1000/(1.987*298))*1000000000</f>
        <v>2.1051989701843</v>
      </c>
      <c r="E46" s="18" t="n">
        <f aca="false">EXP(E30*1000/(1.987*298))*1000000000</f>
        <v>3.15733754522861</v>
      </c>
    </row>
    <row r="47" customFormat="false" ht="12.8" hidden="false" customHeight="false" outlineLevel="0" collapsed="false">
      <c r="C47" s="18" t="n">
        <f aca="false">EXP(C31*1000/(1.987*298))*1000000000</f>
        <v>2176.55847301586</v>
      </c>
      <c r="D47" s="18" t="n">
        <f aca="false">EXP(D31*1000/(1.987*298))*1000000000</f>
        <v>408.936047752468</v>
      </c>
      <c r="E47" s="18" t="n">
        <f aca="false">EXP(E31*1000/(1.987*298))*1000000000</f>
        <v>790.133865303758</v>
      </c>
    </row>
    <row r="48" customFormat="false" ht="12.8" hidden="false" customHeight="false" outlineLevel="0" collapsed="false">
      <c r="C48" s="18" t="n">
        <f aca="false">EXP(C32*1000/(1.987*298))*1000000000</f>
        <v>69.4278130695692</v>
      </c>
      <c r="D48" s="18" t="n">
        <f aca="false">EXP(D32*1000/(1.987*298))*1000000000</f>
        <v>268.097667682777</v>
      </c>
      <c r="E48" s="18" t="n">
        <f aca="false">EXP(E32*1000/(1.987*298))*1000000000</f>
        <v>268.097667682777</v>
      </c>
    </row>
    <row r="49" customFormat="false" ht="12.8" hidden="false" customHeight="false" outlineLevel="0" collapsed="false">
      <c r="C49" s="18" t="n">
        <f aca="false">EXP(C33*1000/(1.987*298))*1000000000</f>
        <v>1000000000</v>
      </c>
      <c r="D49" s="18" t="n">
        <f aca="false">EXP(D33*1000/(1.987*298))*1000000000</f>
        <v>1000000000</v>
      </c>
      <c r="E49" s="18" t="n">
        <f aca="false">EXP(E33*1000/(1.987*298))*1000000000</f>
        <v>1000000000</v>
      </c>
    </row>
    <row r="50" customFormat="false" ht="12.8" hidden="false" customHeight="false" outlineLevel="0" collapsed="false">
      <c r="C50" s="18" t="n">
        <f aca="false">EXP(C34*1000/(1.987*298))*1000000000</f>
        <v>904.43348136242</v>
      </c>
      <c r="D50" s="18" t="n">
        <f aca="false">EXP(D34*1000/(1.987*298))*1000000000</f>
        <v>3103.09249463179</v>
      </c>
      <c r="E50" s="18" t="n">
        <f aca="false">EXP(E34*1000/(1.987*298))*1000000000</f>
        <v>845.354081163049</v>
      </c>
    </row>
    <row r="51" customFormat="false" ht="12.8" hidden="false" customHeight="false" outlineLevel="0" collapsed="false">
      <c r="C51" s="18" t="n">
        <f aca="false">EXP(C35*1000/(1.987*298))*1000000000</f>
        <v>19.5634933479362</v>
      </c>
      <c r="D51" s="18" t="n">
        <f aca="false">EXP(D35*1000/(1.987*298))*1000000000</f>
        <v>8.99621167492444</v>
      </c>
      <c r="E51" s="18" t="n">
        <f aca="false">EXP(E35*1000/(1.987*298))*1000000000</f>
        <v>11.2049027742169</v>
      </c>
    </row>
    <row r="52" customFormat="false" ht="12.8" hidden="false" customHeight="false" outlineLevel="0" collapsed="false">
      <c r="C52" s="18" t="n">
        <f aca="false">EXP(C36*1000/(1.987*298))*1000000000</f>
        <v>31912.0677476406</v>
      </c>
      <c r="D52" s="18" t="n">
        <f aca="false">EXP(D36*1000/(1.987*298))*1000000000</f>
        <v>22008.7850530159</v>
      </c>
      <c r="E52" s="18" t="n">
        <f aca="false">EXP(E36*1000/(1.987*298))*1000000000</f>
        <v>8547.99744489649</v>
      </c>
    </row>
    <row r="53" customFormat="false" ht="12.8" hidden="false" customHeight="false" outlineLevel="0" collapsed="false">
      <c r="C53" s="18" t="n">
        <f aca="false">EXP(C37*1000/(1.987*298))*1000000000</f>
        <v>16516.1821728932</v>
      </c>
      <c r="D53" s="18" t="n">
        <f aca="false">EXP(D37*1000/(1.987*298))*1000000000</f>
        <v>30852.1871066746</v>
      </c>
      <c r="E53" s="18" t="n">
        <f aca="false">EXP(E37*1000/(1.987*298))*1000000000</f>
        <v>39746.9100725154</v>
      </c>
    </row>
    <row r="54" customFormat="false" ht="12.8" hidden="false" customHeight="false" outlineLevel="0" collapsed="false">
      <c r="C54" s="18" t="n">
        <f aca="false">EXP(C38*1000/(1.987*298))*1000000000</f>
        <v>31377.652638639</v>
      </c>
      <c r="D54" s="18" t="n">
        <f aca="false">EXP(D38*1000/(1.987*298))*1000000000</f>
        <v>25621.6160217748</v>
      </c>
      <c r="E54" s="18" t="n">
        <f aca="false">EXP(E38*1000/(1.987*298))*1000000000</f>
        <v>8992.23952905266</v>
      </c>
    </row>
  </sheetData>
  <conditionalFormatting sqref="C2:I3 C10:I15 C8:I8 C7:E7 I7 C9:E9 C6:I6 C4:F5 I4:I5 C17:I17 C16:E16 I16 C18:E18">
    <cfRule type="colorScale" priority="2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F9:H9">
    <cfRule type="colorScale" priority="3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G4">
    <cfRule type="colorScale" priority="4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H4">
    <cfRule type="colorScale" priority="5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F16">
    <cfRule type="colorScale" priority="6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G16">
    <cfRule type="colorScale" priority="7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H16">
    <cfRule type="colorScale" priority="8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G5">
    <cfRule type="colorScale" priority="9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conditionalFormatting sqref="H5">
    <cfRule type="colorScale" priority="10">
      <colorScale>
        <cfvo type="min" val="0"/>
        <cfvo type="percentile" val="50"/>
        <cfvo type="max" val="0"/>
        <color rgb="FF2A6099"/>
        <color rgb="FF00A933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</cols>
  <sheetData>
    <row r="1" customFormat="false" ht="12.8" hidden="false" customHeight="false" outlineLevel="0" collapsed="false">
      <c r="B1" s="0" t="s">
        <v>40</v>
      </c>
      <c r="C1" s="0" t="s">
        <v>41</v>
      </c>
      <c r="D1" s="0" t="s">
        <v>42</v>
      </c>
    </row>
    <row r="2" customFormat="false" ht="12.8" hidden="false" customHeight="false" outlineLevel="0" collapsed="false">
      <c r="A2" s="0" t="s">
        <v>76</v>
      </c>
      <c r="B2" s="19" t="n">
        <f aca="false">data!M20</f>
        <v>-10.42</v>
      </c>
      <c r="C2" s="19" t="n">
        <f aca="false">data!AD20</f>
        <v>-10.687</v>
      </c>
      <c r="D2" s="19" t="n">
        <f aca="false">data!AS20</f>
        <v>-10.57</v>
      </c>
    </row>
    <row r="3" customFormat="false" ht="12.8" hidden="false" customHeight="false" outlineLevel="0" collapsed="false">
      <c r="A3" s="0" t="s">
        <v>77</v>
      </c>
      <c r="B3" s="19" t="n">
        <f aca="false">data!M22</f>
        <v>0.540863600017167</v>
      </c>
      <c r="C3" s="19" t="n">
        <f aca="false">data!AD21</f>
        <v>0.89818473388077</v>
      </c>
      <c r="D3" s="19" t="n">
        <f aca="false">data!AS22</f>
        <v>0.71109849259893</v>
      </c>
    </row>
    <row r="4" customFormat="false" ht="12.8" hidden="false" customHeight="false" outlineLevel="0" collapsed="false">
      <c r="A4" s="0" t="s">
        <v>78</v>
      </c>
      <c r="B4" s="19" t="n">
        <f aca="false">data!M23</f>
        <v>0.628987290428875</v>
      </c>
      <c r="C4" s="19" t="n">
        <f aca="false">data!AD22</f>
        <v>0.92576427299337</v>
      </c>
      <c r="D4" s="19" t="n">
        <f aca="false">data!AS23</f>
        <v>0.769981711373106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8"/>
  <sheetViews>
    <sheetView showFormulas="false" showGridLines="true" showRowColHeaders="true" showZeros="true" rightToLeft="false" tabSelected="false" showOutlineSymbols="true" defaultGridColor="true" view="normal" topLeftCell="AC1" colorId="64" zoomScale="90" zoomScaleNormal="90" zoomScalePageLayoutView="100" workbookViewId="0">
      <selection pane="topLeft" activeCell="Z2" activeCellId="0" sqref="Z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/>
      <c r="N1" s="3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/>
      <c r="Z1" s="3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</row>
    <row r="2" customFormat="false" ht="12.8" hidden="false" customHeight="false" outlineLevel="0" collapsed="false">
      <c r="A2" s="0" t="s">
        <v>19</v>
      </c>
      <c r="B2" s="0" t="n">
        <v>-8.137</v>
      </c>
      <c r="C2" s="0" t="n">
        <v>-8.861</v>
      </c>
      <c r="D2" s="0" t="n">
        <v>-8.858</v>
      </c>
      <c r="E2" s="0" t="n">
        <v>-9.316</v>
      </c>
      <c r="F2" s="0" t="n">
        <v>-8.74</v>
      </c>
      <c r="G2" s="0" t="n">
        <v>-9.088</v>
      </c>
      <c r="H2" s="0" t="n">
        <v>-8.986</v>
      </c>
      <c r="I2" s="0" t="n">
        <v>-8.633</v>
      </c>
      <c r="J2" s="0" t="n">
        <v>-8.256</v>
      </c>
      <c r="K2" s="0" t="n">
        <v>-8.313</v>
      </c>
      <c r="L2" s="0" t="n">
        <v>-8.074</v>
      </c>
      <c r="N2" s="0" t="n">
        <v>-8.884</v>
      </c>
      <c r="O2" s="0" t="n">
        <v>-8.615</v>
      </c>
      <c r="P2" s="0" t="n">
        <v>-8.756</v>
      </c>
      <c r="Q2" s="0" t="n">
        <v>-8.885</v>
      </c>
      <c r="R2" s="0" t="n">
        <v>-8.113</v>
      </c>
      <c r="S2" s="0" t="n">
        <v>-8.894</v>
      </c>
      <c r="T2" s="0" t="n">
        <v>-8.878</v>
      </c>
      <c r="U2" s="0" t="n">
        <v>-8.573</v>
      </c>
      <c r="V2" s="0" t="n">
        <v>-8.223</v>
      </c>
      <c r="W2" s="0" t="n">
        <v>-8.163</v>
      </c>
      <c r="X2" s="0" t="n">
        <v>-7.874</v>
      </c>
      <c r="Z2" s="0" t="n">
        <v>-7.912</v>
      </c>
      <c r="AA2" s="0" t="n">
        <v>-8.567</v>
      </c>
      <c r="AB2" s="0" t="n">
        <v>-8.272</v>
      </c>
      <c r="AC2" s="0" t="n">
        <v>-8.699</v>
      </c>
      <c r="AD2" s="0" t="n">
        <v>-8.243</v>
      </c>
      <c r="AE2" s="0" t="n">
        <v>-8.743</v>
      </c>
      <c r="AF2" s="0" t="n">
        <v>-8.743</v>
      </c>
      <c r="AG2" s="0" t="n">
        <v>-8.453</v>
      </c>
      <c r="AH2" s="0" t="n">
        <v>-7.851</v>
      </c>
      <c r="AI2" s="0" t="n">
        <v>-7.851</v>
      </c>
      <c r="AJ2" s="0" t="n">
        <v>-7.592</v>
      </c>
    </row>
    <row r="3" customFormat="false" ht="12.8" hidden="false" customHeight="false" outlineLevel="0" collapsed="false">
      <c r="A3" s="0" t="s">
        <v>20</v>
      </c>
      <c r="B3" s="0" t="n">
        <v>-9.066</v>
      </c>
      <c r="C3" s="0" t="n">
        <v>-8.134</v>
      </c>
      <c r="D3" s="0" t="n">
        <v>-8.6</v>
      </c>
      <c r="E3" s="0" t="n">
        <v>-8.597</v>
      </c>
      <c r="F3" s="0" t="n">
        <v>-9.694</v>
      </c>
      <c r="G3" s="0" t="n">
        <v>-9.487</v>
      </c>
      <c r="H3" s="0" t="n">
        <v>-9.699</v>
      </c>
      <c r="I3" s="0" t="n">
        <v>-9.609</v>
      </c>
      <c r="J3" s="0" t="n">
        <v>-8.189</v>
      </c>
      <c r="K3" s="0" t="n">
        <v>-8.679</v>
      </c>
      <c r="L3" s="0" t="n">
        <v>-8.641</v>
      </c>
      <c r="N3" s="0" t="n">
        <v>-9.579</v>
      </c>
      <c r="O3" s="0" t="n">
        <v>-9.345</v>
      </c>
      <c r="P3" s="0" t="n">
        <v>-9.39</v>
      </c>
      <c r="Q3" s="0" t="n">
        <v>-9.549</v>
      </c>
      <c r="R3" s="0" t="n">
        <v>-10.449</v>
      </c>
      <c r="S3" s="0" t="n">
        <v>-10.035</v>
      </c>
      <c r="T3" s="0" t="n">
        <v>-10.253</v>
      </c>
      <c r="U3" s="0" t="n">
        <v>-10.687</v>
      </c>
      <c r="V3" s="0" t="n">
        <v>-8.869</v>
      </c>
      <c r="W3" s="0" t="n">
        <v>-9.258</v>
      </c>
      <c r="X3" s="0" t="n">
        <v>-9.46</v>
      </c>
      <c r="Z3" s="0" t="n">
        <v>-8.915</v>
      </c>
      <c r="AA3" s="0" t="n">
        <v>-8.537</v>
      </c>
      <c r="AB3" s="0" t="n">
        <v>-8.99</v>
      </c>
      <c r="AC3" s="0" t="n">
        <v>-8.871</v>
      </c>
      <c r="AD3" s="0" t="n">
        <v>-9.441</v>
      </c>
      <c r="AE3" s="0" t="n">
        <v>-9.263</v>
      </c>
      <c r="AF3" s="0" t="n">
        <v>-9.426</v>
      </c>
      <c r="AG3" s="0" t="n">
        <v>-9.45</v>
      </c>
      <c r="AH3" s="0" t="n">
        <v>-8.31</v>
      </c>
      <c r="AI3" s="0" t="n">
        <v>-8.884</v>
      </c>
      <c r="AJ3" s="0" t="n">
        <v>-8.522</v>
      </c>
    </row>
    <row r="4" customFormat="false" ht="12.8" hidden="false" customHeight="false" outlineLevel="0" collapsed="false">
      <c r="A4" s="0" t="s">
        <v>21</v>
      </c>
      <c r="B4" s="0" t="n">
        <v>-9.029</v>
      </c>
      <c r="C4" s="0" t="n">
        <v>-7.929</v>
      </c>
      <c r="D4" s="0" t="n">
        <v>-9.822</v>
      </c>
      <c r="E4" s="0" t="n">
        <v>-9.014</v>
      </c>
      <c r="F4" s="0" t="n">
        <v>-8.889</v>
      </c>
      <c r="G4" s="0" t="n">
        <v>-8.715</v>
      </c>
      <c r="H4" s="0" t="n">
        <v>-8.74</v>
      </c>
      <c r="I4" s="0" t="n">
        <v>-8.749</v>
      </c>
      <c r="J4" s="0" t="n">
        <v>-8.835</v>
      </c>
      <c r="K4" s="0" t="n">
        <v>-9.01</v>
      </c>
      <c r="L4" s="0" t="n">
        <v>-8.086</v>
      </c>
      <c r="N4" s="0" t="n">
        <v>-7.83</v>
      </c>
      <c r="O4" s="0" t="n">
        <v>-7.55</v>
      </c>
      <c r="P4" s="0" t="n">
        <v>-8.138</v>
      </c>
      <c r="Q4" s="0" t="n">
        <v>-7.827</v>
      </c>
      <c r="R4" s="0" t="n">
        <v>-8.176</v>
      </c>
      <c r="S4" s="0" t="n">
        <v>-8.197</v>
      </c>
      <c r="T4" s="0" t="n">
        <v>-8.076</v>
      </c>
      <c r="U4" s="0" t="n">
        <v>-7.766</v>
      </c>
      <c r="V4" s="0" t="n">
        <v>-7.899</v>
      </c>
      <c r="W4" s="0" t="n">
        <v>-7.866</v>
      </c>
      <c r="X4" s="0" t="n">
        <v>-7.7</v>
      </c>
      <c r="Z4" s="0" t="n">
        <v>-9.501</v>
      </c>
      <c r="AA4" s="0" t="n">
        <v>-8.599</v>
      </c>
      <c r="AB4" s="0" t="n">
        <v>-9.604</v>
      </c>
      <c r="AC4" s="0" t="n">
        <v>-9.244</v>
      </c>
      <c r="AD4" s="0" t="n">
        <v>-8.998</v>
      </c>
      <c r="AE4" s="0" t="n">
        <v>-8.838</v>
      </c>
      <c r="AF4" s="0" t="n">
        <v>-8.71</v>
      </c>
      <c r="AG4" s="0" t="n">
        <v>-8.543</v>
      </c>
      <c r="AH4" s="0" t="n">
        <v>-8.399</v>
      </c>
      <c r="AI4" s="0" t="n">
        <v>-8.756</v>
      </c>
      <c r="AJ4" s="0" t="n">
        <v>-8.199</v>
      </c>
    </row>
    <row r="5" customFormat="false" ht="12.8" hidden="false" customHeight="false" outlineLevel="0" collapsed="false">
      <c r="A5" s="0" t="s">
        <v>22</v>
      </c>
      <c r="B5" s="0" t="n">
        <v>-7.863</v>
      </c>
      <c r="C5" s="0" t="n">
        <v>-8.967</v>
      </c>
      <c r="D5" s="0" t="n">
        <v>-8.231</v>
      </c>
      <c r="E5" s="0" t="n">
        <v>-9.393</v>
      </c>
      <c r="F5" s="0" t="n">
        <v>-9.021</v>
      </c>
      <c r="G5" s="0" t="n">
        <v>-8.648</v>
      </c>
      <c r="H5" s="0" t="n">
        <v>-8.634</v>
      </c>
      <c r="I5" s="0" t="n">
        <v>-9.463</v>
      </c>
      <c r="J5" s="0" t="n">
        <v>-9.155</v>
      </c>
      <c r="K5" s="0" t="n">
        <v>-8.355</v>
      </c>
      <c r="L5" s="0" t="n">
        <v>-7.944</v>
      </c>
      <c r="N5" s="0" t="n">
        <v>-9.171</v>
      </c>
      <c r="O5" s="0" t="n">
        <v>-8.941</v>
      </c>
      <c r="P5" s="0" t="n">
        <v>-8.629</v>
      </c>
      <c r="Q5" s="0" t="n">
        <v>-9.157</v>
      </c>
      <c r="R5" s="0" t="n">
        <v>-8.739</v>
      </c>
      <c r="S5" s="0" t="n">
        <v>-8.515</v>
      </c>
      <c r="T5" s="0" t="n">
        <v>-8.674</v>
      </c>
      <c r="U5" s="0" t="n">
        <v>-8.754</v>
      </c>
      <c r="V5" s="0" t="n">
        <v>-8.769</v>
      </c>
      <c r="W5" s="0" t="n">
        <v>-8.932</v>
      </c>
      <c r="X5" s="0" t="n">
        <v>-8.635</v>
      </c>
      <c r="Z5" s="0" t="n">
        <v>-8.291</v>
      </c>
      <c r="AA5" s="0" t="n">
        <v>-8.903</v>
      </c>
      <c r="AB5" s="0" t="n">
        <v>-9.29</v>
      </c>
      <c r="AC5" s="0" t="n">
        <v>-9.554</v>
      </c>
      <c r="AD5" s="0" t="n">
        <v>-9.119</v>
      </c>
      <c r="AE5" s="0" t="n">
        <v>-8.631</v>
      </c>
      <c r="AF5" s="0" t="n">
        <v>-8.618</v>
      </c>
      <c r="AG5" s="0" t="n">
        <v>-9.379</v>
      </c>
      <c r="AH5" s="0" t="n">
        <v>-9.249</v>
      </c>
      <c r="AI5" s="0" t="n">
        <v>-8.266</v>
      </c>
      <c r="AJ5" s="0" t="n">
        <v>-8.072</v>
      </c>
    </row>
    <row r="6" customFormat="false" ht="12.8" hidden="false" customHeight="false" outlineLevel="0" collapsed="false">
      <c r="A6" s="0" t="s">
        <v>23</v>
      </c>
      <c r="B6" s="0" t="n">
        <v>-8.706</v>
      </c>
      <c r="C6" s="0" t="n">
        <v>-7.961</v>
      </c>
      <c r="D6" s="0" t="n">
        <v>-8.637</v>
      </c>
      <c r="E6" s="0" t="n">
        <v>-8.587</v>
      </c>
      <c r="F6" s="0" t="n">
        <v>-8.11</v>
      </c>
      <c r="G6" s="0" t="n">
        <v>-8.105</v>
      </c>
      <c r="H6" s="0" t="n">
        <v>-8.16</v>
      </c>
      <c r="I6" s="0" t="n">
        <v>-8.446</v>
      </c>
      <c r="J6" s="0" t="n">
        <v>-8.012</v>
      </c>
      <c r="K6" s="0" t="n">
        <v>-7.931</v>
      </c>
      <c r="L6" s="0" t="n">
        <v>-7.895</v>
      </c>
      <c r="N6" s="0" t="n">
        <v>-8.403</v>
      </c>
      <c r="O6" s="0" t="n">
        <v>-8.24</v>
      </c>
      <c r="P6" s="0" t="n">
        <v>-8.47</v>
      </c>
      <c r="Q6" s="0" t="n">
        <v>-8.401</v>
      </c>
      <c r="R6" s="0" t="n">
        <v>-7.371</v>
      </c>
      <c r="S6" s="0" t="n">
        <v>-7.707</v>
      </c>
      <c r="T6" s="0" t="n">
        <v>-7.542</v>
      </c>
      <c r="U6" s="0" t="n">
        <v>-8.629</v>
      </c>
      <c r="V6" s="0" t="n">
        <v>-8.184</v>
      </c>
      <c r="W6" s="0" t="n">
        <v>-7.442</v>
      </c>
      <c r="X6" s="0" t="n">
        <v>-7.267</v>
      </c>
      <c r="Z6" s="0" t="n">
        <v>-7.94</v>
      </c>
      <c r="AA6" s="0" t="n">
        <v>-8.007</v>
      </c>
      <c r="AB6" s="0" t="n">
        <v>-8.625</v>
      </c>
      <c r="AC6" s="0" t="n">
        <v>-8.276</v>
      </c>
      <c r="AD6" s="0" t="n">
        <v>-7.55</v>
      </c>
      <c r="AE6" s="0" t="n">
        <v>-7.851</v>
      </c>
      <c r="AF6" s="0" t="n">
        <v>-7.818</v>
      </c>
      <c r="AG6" s="0" t="n">
        <v>-8.323</v>
      </c>
      <c r="AH6" s="0" t="n">
        <v>-7.883</v>
      </c>
      <c r="AI6" s="0" t="n">
        <v>-7.154</v>
      </c>
      <c r="AJ6" s="0" t="n">
        <v>-7.337</v>
      </c>
    </row>
    <row r="7" customFormat="false" ht="12.8" hidden="false" customHeight="false" outlineLevel="0" collapsed="false">
      <c r="A7" s="0" t="s">
        <v>24</v>
      </c>
      <c r="B7" s="0" t="n">
        <v>-8.796</v>
      </c>
      <c r="C7" s="0" t="n">
        <v>-8.895</v>
      </c>
      <c r="D7" s="0" t="n">
        <v>-8.737</v>
      </c>
      <c r="E7" s="0" t="n">
        <v>-9.68</v>
      </c>
      <c r="F7" s="0" t="n">
        <v>-9.545</v>
      </c>
      <c r="G7" s="0" t="n">
        <v>-9.646</v>
      </c>
      <c r="H7" s="0" t="n">
        <v>-9.744</v>
      </c>
      <c r="I7" s="0" t="n">
        <v>-9.226</v>
      </c>
      <c r="J7" s="0" t="n">
        <v>-9.503</v>
      </c>
      <c r="K7" s="0" t="n">
        <v>-9.479</v>
      </c>
      <c r="L7" s="0" t="n">
        <v>-8.687</v>
      </c>
      <c r="N7" s="0" t="n">
        <v>-10.256</v>
      </c>
      <c r="O7" s="0" t="n">
        <v>-9.923</v>
      </c>
      <c r="P7" s="0" t="n">
        <v>-9.942</v>
      </c>
      <c r="Q7" s="0" t="n">
        <v>-10.179</v>
      </c>
      <c r="R7" s="0" t="n">
        <v>-10.014</v>
      </c>
      <c r="S7" s="0" t="n">
        <v>-9.853</v>
      </c>
      <c r="T7" s="0" t="n">
        <v>-9.826</v>
      </c>
      <c r="U7" s="0" t="n">
        <v>-9.788</v>
      </c>
      <c r="V7" s="0" t="n">
        <v>-9.821</v>
      </c>
      <c r="W7" s="0" t="n">
        <v>-9.942</v>
      </c>
      <c r="X7" s="0" t="n">
        <v>-9.941</v>
      </c>
      <c r="Z7" s="0" t="n">
        <v>-8.396</v>
      </c>
      <c r="AA7" s="0" t="n">
        <v>-8.915</v>
      </c>
      <c r="AB7" s="0" t="n">
        <v>-8.641</v>
      </c>
      <c r="AC7" s="0" t="n">
        <v>-9.853</v>
      </c>
      <c r="AD7" s="0" t="n">
        <v>-9.434</v>
      </c>
      <c r="AE7" s="0" t="n">
        <v>-9.154</v>
      </c>
      <c r="AF7" s="0" t="n">
        <v>-9.256</v>
      </c>
      <c r="AG7" s="0" t="n">
        <v>-9.15</v>
      </c>
      <c r="AH7" s="0" t="n">
        <v>-9.241</v>
      </c>
      <c r="AI7" s="0" t="n">
        <v>-9.074</v>
      </c>
      <c r="AJ7" s="0" t="n">
        <v>-8.669</v>
      </c>
    </row>
    <row r="8" customFormat="false" ht="12.8" hidden="false" customHeight="false" outlineLevel="0" collapsed="false">
      <c r="A8" s="0" t="s">
        <v>25</v>
      </c>
      <c r="B8" s="0" t="n">
        <v>-7.517</v>
      </c>
      <c r="C8" s="0" t="n">
        <v>-8.638</v>
      </c>
      <c r="D8" s="0" t="n">
        <v>-8.295</v>
      </c>
      <c r="E8" s="0" t="n">
        <v>-9.2</v>
      </c>
      <c r="F8" s="0" t="n">
        <v>-8.676</v>
      </c>
      <c r="G8" s="0" t="n">
        <v>-8.399</v>
      </c>
      <c r="H8" s="0" t="n">
        <v>-8.48</v>
      </c>
      <c r="I8" s="0" t="n">
        <v>-8.513</v>
      </c>
      <c r="J8" s="0" t="n">
        <v>-9.059</v>
      </c>
      <c r="K8" s="0" t="n">
        <v>-8.036</v>
      </c>
      <c r="L8" s="0" t="n">
        <v>-7.784</v>
      </c>
      <c r="N8" s="0" t="n">
        <v>-8.826</v>
      </c>
      <c r="O8" s="0" t="n">
        <v>-8.726</v>
      </c>
      <c r="P8" s="0" t="n">
        <v>-8.251</v>
      </c>
      <c r="Q8" s="0" t="n">
        <v>-8.821</v>
      </c>
      <c r="R8" s="0" t="n">
        <v>-8.753</v>
      </c>
      <c r="S8" s="0" t="n">
        <v>-8.346</v>
      </c>
      <c r="T8" s="0" t="n">
        <v>-8.389</v>
      </c>
      <c r="U8" s="0" t="n">
        <v>-8.424</v>
      </c>
      <c r="V8" s="0" t="n">
        <v>-8.62</v>
      </c>
      <c r="W8" s="0" t="n">
        <v>-8.542</v>
      </c>
      <c r="X8" s="0" t="n">
        <v>-8.383</v>
      </c>
      <c r="Z8" s="0" t="n">
        <v>-8.054</v>
      </c>
      <c r="AA8" s="0" t="n">
        <v>-9.253</v>
      </c>
      <c r="AB8" s="0" t="n">
        <v>-8.924</v>
      </c>
      <c r="AC8" s="0" t="n">
        <v>-9.544</v>
      </c>
      <c r="AD8" s="0" t="n">
        <v>-8.739</v>
      </c>
      <c r="AE8" s="0" t="n">
        <v>-8.433</v>
      </c>
      <c r="AF8" s="0" t="n">
        <v>-8.486</v>
      </c>
      <c r="AG8" s="0" t="n">
        <v>-8.712</v>
      </c>
      <c r="AH8" s="0" t="n">
        <v>-9.233</v>
      </c>
      <c r="AI8" s="0" t="n">
        <v>-8.222</v>
      </c>
      <c r="AJ8" s="0" t="n">
        <v>-7.86</v>
      </c>
    </row>
    <row r="9" customFormat="false" ht="12.8" hidden="false" customHeight="false" outlineLevel="0" collapsed="false">
      <c r="A9" s="0" t="s">
        <v>26</v>
      </c>
      <c r="B9" s="0" t="n">
        <v>-7.717</v>
      </c>
      <c r="C9" s="0" t="n">
        <v>-9.263</v>
      </c>
      <c r="D9" s="0" t="n">
        <v>-8.936</v>
      </c>
      <c r="E9" s="0" t="n">
        <v>-10.42</v>
      </c>
      <c r="F9" s="0" t="n">
        <v>-9.851</v>
      </c>
      <c r="G9" s="0" t="n">
        <v>-9.72</v>
      </c>
      <c r="H9" s="0" t="n">
        <v>-9.023</v>
      </c>
      <c r="I9" s="0" t="n">
        <v>-9.592</v>
      </c>
      <c r="J9" s="0" t="n">
        <v>-10.229</v>
      </c>
      <c r="K9" s="0" t="n">
        <v>-9.351</v>
      </c>
      <c r="L9" s="0" t="n">
        <v>-9.123</v>
      </c>
      <c r="N9" s="0" t="n">
        <v>-9.941</v>
      </c>
      <c r="O9" s="0" t="n">
        <v>-8.681</v>
      </c>
      <c r="P9" s="0" t="n">
        <v>-8.642</v>
      </c>
      <c r="Q9" s="0" t="n">
        <v>-9.945</v>
      </c>
      <c r="R9" s="0" t="n">
        <v>-9.393</v>
      </c>
      <c r="S9" s="0" t="n">
        <v>-9.219</v>
      </c>
      <c r="T9" s="0" t="n">
        <v>-8.64</v>
      </c>
      <c r="U9" s="0" t="n">
        <v>-9.184</v>
      </c>
      <c r="V9" s="0" t="n">
        <v>-9.68</v>
      </c>
      <c r="W9" s="0" t="n">
        <v>-8.667</v>
      </c>
      <c r="X9" s="0" t="n">
        <v>-8.815</v>
      </c>
      <c r="Z9" s="0" t="n">
        <v>-8.517</v>
      </c>
      <c r="AA9" s="0" t="n">
        <v>-9.623</v>
      </c>
      <c r="AB9" s="0" t="n">
        <v>-9.411</v>
      </c>
      <c r="AC9" s="0" t="n">
        <v>-10.57</v>
      </c>
      <c r="AD9" s="0" t="n">
        <v>-9.927</v>
      </c>
      <c r="AE9" s="0" t="n">
        <v>-9.741</v>
      </c>
      <c r="AF9" s="0" t="n">
        <v>-9.694</v>
      </c>
      <c r="AG9" s="0" t="n">
        <v>-10.023</v>
      </c>
      <c r="AH9" s="0" t="n">
        <v>-10.393</v>
      </c>
      <c r="AI9" s="0" t="n">
        <v>-9.194</v>
      </c>
      <c r="AJ9" s="0" t="n">
        <v>-8.999</v>
      </c>
    </row>
    <row r="10" customFormat="false" ht="12.8" hidden="false" customHeight="false" outlineLevel="0" collapsed="false">
      <c r="A10" s="0" t="s">
        <v>27</v>
      </c>
      <c r="B10" s="0" t="n">
        <v>-8.209</v>
      </c>
      <c r="C10" s="0" t="n">
        <v>-8.296</v>
      </c>
      <c r="D10" s="0" t="n">
        <v>-9.007</v>
      </c>
      <c r="E10" s="0" t="n">
        <v>-9.384</v>
      </c>
      <c r="F10" s="0" t="n">
        <v>-8.834</v>
      </c>
      <c r="G10" s="0" t="n">
        <v>-8.705</v>
      </c>
      <c r="H10" s="0" t="n">
        <v>-8.755</v>
      </c>
      <c r="I10" s="0" t="n">
        <v>-9.313</v>
      </c>
      <c r="J10" s="0" t="n">
        <v>-9.039</v>
      </c>
      <c r="K10" s="0" t="n">
        <v>-8.506</v>
      </c>
      <c r="L10" s="0" t="n">
        <v>-8.22</v>
      </c>
      <c r="N10" s="0" t="n">
        <v>-8.941</v>
      </c>
      <c r="O10" s="0" t="n">
        <v>-8.694</v>
      </c>
      <c r="P10" s="0" t="n">
        <v>-8.742</v>
      </c>
      <c r="Q10" s="0" t="n">
        <v>-8.906</v>
      </c>
      <c r="R10" s="0" t="n">
        <v>-8.569</v>
      </c>
      <c r="S10" s="0" t="n">
        <v>-8.605</v>
      </c>
      <c r="T10" s="0" t="n">
        <v>-8.573</v>
      </c>
      <c r="U10" s="0" t="n">
        <v>-8.991</v>
      </c>
      <c r="V10" s="0" t="n">
        <v>-8.877</v>
      </c>
      <c r="W10" s="0" t="n">
        <v>-8.71</v>
      </c>
      <c r="X10" s="0" t="n">
        <v>-8.296</v>
      </c>
      <c r="Z10" s="0" t="n">
        <v>-8.562</v>
      </c>
      <c r="AA10" s="0" t="n">
        <v>-8.751</v>
      </c>
      <c r="AB10" s="0" t="n">
        <v>-9.561</v>
      </c>
      <c r="AC10" s="0" t="n">
        <v>-9.591</v>
      </c>
      <c r="AD10" s="0" t="n">
        <v>-8.907</v>
      </c>
      <c r="AE10" s="0" t="n">
        <v>-8.719</v>
      </c>
      <c r="AF10" s="0" t="n">
        <v>-8.721</v>
      </c>
      <c r="AG10" s="0" t="n">
        <v>-9.386</v>
      </c>
      <c r="AH10" s="0" t="n">
        <v>-9.438</v>
      </c>
      <c r="AI10" s="0" t="n">
        <v>-8.609</v>
      </c>
      <c r="AJ10" s="0" t="n">
        <v>-8.299</v>
      </c>
    </row>
    <row r="11" customFormat="false" ht="12.8" hidden="false" customHeight="false" outlineLevel="0" collapsed="false">
      <c r="A11" s="0" t="s">
        <v>28</v>
      </c>
      <c r="B11" s="0" t="n">
        <v>-8.075</v>
      </c>
      <c r="C11" s="0" t="n">
        <v>-7.707</v>
      </c>
      <c r="D11" s="0" t="n">
        <v>-7.708</v>
      </c>
      <c r="E11" s="0" t="n">
        <v>-8.295</v>
      </c>
      <c r="F11" s="0" t="n">
        <v>-7.596</v>
      </c>
      <c r="G11" s="0" t="n">
        <v>-7.737</v>
      </c>
      <c r="H11" s="0" t="n">
        <v>-7.757</v>
      </c>
      <c r="I11" s="0" t="n">
        <v>-7.997</v>
      </c>
      <c r="J11" s="0" t="n">
        <v>-8.153</v>
      </c>
      <c r="K11" s="0" t="n">
        <v>-7.276</v>
      </c>
      <c r="L11" s="0" t="n">
        <v>-7.058</v>
      </c>
      <c r="N11" s="0" t="n">
        <v>-7.179</v>
      </c>
      <c r="O11" s="0" t="n">
        <v>-6.845</v>
      </c>
      <c r="P11" s="0" t="n">
        <v>-7.167</v>
      </c>
      <c r="Q11" s="0" t="n">
        <v>-7.185</v>
      </c>
      <c r="R11" s="0" t="n">
        <v>-6.56</v>
      </c>
      <c r="S11" s="0" t="n">
        <v>-6.712</v>
      </c>
      <c r="T11" s="0" t="n">
        <v>-6.454</v>
      </c>
      <c r="U11" s="0" t="n">
        <v>-7.246</v>
      </c>
      <c r="V11" s="0" t="n">
        <v>-7.164</v>
      </c>
      <c r="W11" s="0" t="n">
        <v>-6.702</v>
      </c>
      <c r="X11" s="0" t="n">
        <v>-6.7</v>
      </c>
      <c r="Z11" s="0" t="n">
        <v>-8.408</v>
      </c>
      <c r="AA11" s="0" t="n">
        <v>-7.711</v>
      </c>
      <c r="AB11" s="0" t="n">
        <v>-7.843</v>
      </c>
      <c r="AC11" s="0" t="n">
        <v>-7.975</v>
      </c>
      <c r="AD11" s="0" t="n">
        <v>-7.335</v>
      </c>
      <c r="AE11" s="0" t="n">
        <v>-7.585</v>
      </c>
      <c r="AF11" s="0" t="n">
        <v>-7.533</v>
      </c>
      <c r="AG11" s="0" t="n">
        <v>-7.95</v>
      </c>
      <c r="AH11" s="0" t="n">
        <v>-7.647</v>
      </c>
      <c r="AI11" s="0" t="n">
        <v>-6.819</v>
      </c>
      <c r="AJ11" s="0" t="n">
        <v>-6.696</v>
      </c>
    </row>
    <row r="12" customFormat="false" ht="12.8" hidden="false" customHeight="false" outlineLevel="0" collapsed="false">
      <c r="A12" s="0" t="s">
        <v>29</v>
      </c>
      <c r="B12" s="0" t="n">
        <v>-8.006</v>
      </c>
      <c r="C12" s="0" t="n">
        <v>-8.449</v>
      </c>
      <c r="D12" s="0" t="n">
        <v>-9.102</v>
      </c>
      <c r="E12" s="0" t="n">
        <v>-8.904</v>
      </c>
      <c r="F12" s="0" t="n">
        <v>-8.31</v>
      </c>
      <c r="G12" s="0" t="n">
        <v>-8.388</v>
      </c>
      <c r="H12" s="0" t="n">
        <v>-8.516</v>
      </c>
      <c r="I12" s="0" t="n">
        <v>-9.208</v>
      </c>
      <c r="J12" s="0" t="n">
        <v>-7.675</v>
      </c>
      <c r="K12" s="0" t="n">
        <v>-8.083</v>
      </c>
      <c r="L12" s="0" t="n">
        <v>-8.226</v>
      </c>
      <c r="N12" s="0" t="n">
        <v>-7.766</v>
      </c>
      <c r="O12" s="0" t="n">
        <v>-8.243</v>
      </c>
      <c r="P12" s="0" t="n">
        <v>-8.791</v>
      </c>
      <c r="Q12" s="0" t="n">
        <v>-7.948</v>
      </c>
      <c r="R12" s="0" t="n">
        <v>-7.684</v>
      </c>
      <c r="S12" s="0" t="n">
        <v>-7.651</v>
      </c>
      <c r="T12" s="0" t="n">
        <v>-7.639</v>
      </c>
      <c r="U12" s="0" t="n">
        <v>-8.944</v>
      </c>
      <c r="V12" s="0" t="n">
        <v>-7.887</v>
      </c>
      <c r="W12" s="0" t="n">
        <v>-7.922</v>
      </c>
      <c r="X12" s="0" t="n">
        <v>-7.292</v>
      </c>
      <c r="Z12" s="0" t="n">
        <v>-7.781</v>
      </c>
      <c r="AA12" s="0" t="n">
        <v>-8.096</v>
      </c>
      <c r="AB12" s="0" t="n">
        <v>-8.684</v>
      </c>
      <c r="AC12" s="0" t="n">
        <v>-8.221</v>
      </c>
      <c r="AD12" s="0" t="n">
        <v>-7.574</v>
      </c>
      <c r="AE12" s="0" t="n">
        <v>-7.9</v>
      </c>
      <c r="AF12" s="0" t="n">
        <v>-8.028</v>
      </c>
      <c r="AG12" s="0" t="n">
        <v>-8.801</v>
      </c>
      <c r="AH12" s="0" t="n">
        <v>-7.594</v>
      </c>
      <c r="AI12" s="0" t="n">
        <v>-7.568</v>
      </c>
      <c r="AJ12" s="0" t="n">
        <v>-7.498</v>
      </c>
    </row>
    <row r="13" customFormat="false" ht="12.8" hidden="false" customHeight="false" outlineLevel="0" collapsed="false">
      <c r="A13" s="0" t="s">
        <v>30</v>
      </c>
      <c r="B13" s="0" t="n">
        <v>-8.616</v>
      </c>
      <c r="C13" s="0" t="n">
        <v>-7.772</v>
      </c>
      <c r="D13" s="0" t="n">
        <v>-9.138</v>
      </c>
      <c r="E13" s="0" t="n">
        <v>-8.579</v>
      </c>
      <c r="F13" s="0" t="n">
        <v>-8.843</v>
      </c>
      <c r="G13" s="0" t="n">
        <v>-8.439</v>
      </c>
      <c r="H13" s="0" t="n">
        <v>-8.596</v>
      </c>
      <c r="I13" s="0" t="n">
        <v>-8.644</v>
      </c>
      <c r="J13" s="0" t="n">
        <v>-8.675</v>
      </c>
      <c r="K13" s="0" t="n">
        <v>-8.288</v>
      </c>
      <c r="L13" s="0" t="n">
        <v>-8.668</v>
      </c>
      <c r="N13" s="0" t="n">
        <v>-9.063</v>
      </c>
      <c r="O13" s="0" t="n">
        <v>-8.691</v>
      </c>
      <c r="P13" s="0" t="n">
        <v>-8.99</v>
      </c>
      <c r="Q13" s="0" t="n">
        <v>-8.406</v>
      </c>
      <c r="R13" s="0" t="n">
        <v>-8.589</v>
      </c>
      <c r="S13" s="0" t="n">
        <v>-8.525</v>
      </c>
      <c r="T13" s="0" t="n">
        <v>-8.54</v>
      </c>
      <c r="U13" s="0" t="n">
        <v>-8.291</v>
      </c>
      <c r="V13" s="0" t="n">
        <v>-8.462</v>
      </c>
      <c r="W13" s="0" t="n">
        <v>-8.983</v>
      </c>
      <c r="X13" s="0" t="n">
        <v>-8.624</v>
      </c>
      <c r="Z13" s="0" t="n">
        <v>-8.199</v>
      </c>
      <c r="AA13" s="0" t="n">
        <v>-7.641</v>
      </c>
      <c r="AB13" s="0" t="n">
        <v>-8.864</v>
      </c>
      <c r="AC13" s="0" t="n">
        <v>-7.932</v>
      </c>
      <c r="AD13" s="0" t="n">
        <v>-8.415</v>
      </c>
      <c r="AE13" s="0" t="n">
        <v>-8.027</v>
      </c>
      <c r="AF13" s="0" t="n">
        <v>-8.147</v>
      </c>
      <c r="AG13" s="0" t="n">
        <v>-7.891</v>
      </c>
      <c r="AH13" s="0" t="n">
        <v>-7.811</v>
      </c>
      <c r="AI13" s="0" t="n">
        <v>-7.612</v>
      </c>
      <c r="AJ13" s="0" t="n">
        <v>-7.784</v>
      </c>
    </row>
    <row r="14" customFormat="false" ht="12.8" hidden="false" customHeight="false" outlineLevel="0" collapsed="false">
      <c r="A14" s="0" t="s">
        <v>31</v>
      </c>
      <c r="B14" s="0" t="n">
        <v>-7.83</v>
      </c>
      <c r="C14" s="0" t="n">
        <v>-7.625</v>
      </c>
      <c r="D14" s="0" t="n">
        <v>-8.25</v>
      </c>
      <c r="E14" s="0" t="n">
        <v>-8.255</v>
      </c>
      <c r="F14" s="0" t="n">
        <v>-8.082</v>
      </c>
      <c r="G14" s="0" t="n">
        <v>-7.939</v>
      </c>
      <c r="H14" s="0" t="n">
        <v>-8.056</v>
      </c>
      <c r="I14" s="0" t="n">
        <v>-8.576</v>
      </c>
      <c r="J14" s="0" t="n">
        <v>-8.009</v>
      </c>
      <c r="K14" s="0" t="n">
        <v>-7.995</v>
      </c>
      <c r="L14" s="0" t="n">
        <v>-7.831</v>
      </c>
      <c r="N14" s="0" t="n">
        <v>-7.667</v>
      </c>
      <c r="O14" s="0" t="n">
        <v>-7.671</v>
      </c>
      <c r="P14" s="0" t="n">
        <v>-7.863</v>
      </c>
      <c r="Q14" s="0" t="n">
        <v>-7.423</v>
      </c>
      <c r="R14" s="0" t="n">
        <v>-7.067</v>
      </c>
      <c r="S14" s="0" t="n">
        <v>-7.371</v>
      </c>
      <c r="T14" s="0" t="n">
        <v>-7.386</v>
      </c>
      <c r="U14" s="0" t="n">
        <v>-8.124</v>
      </c>
      <c r="V14" s="0" t="n">
        <v>-7.607</v>
      </c>
      <c r="W14" s="0" t="n">
        <v>-7.316</v>
      </c>
      <c r="X14" s="0" t="n">
        <v>-6.984</v>
      </c>
      <c r="Z14" s="0" t="n">
        <v>-7.63</v>
      </c>
      <c r="AA14" s="0" t="n">
        <v>-7.517</v>
      </c>
      <c r="AB14" s="0" t="n">
        <v>-7.624</v>
      </c>
      <c r="AC14" s="0" t="n">
        <v>-7.614</v>
      </c>
      <c r="AD14" s="0" t="n">
        <v>-7.089</v>
      </c>
      <c r="AE14" s="0" t="n">
        <v>-7.334</v>
      </c>
      <c r="AF14" s="0" t="n">
        <v>-7.423</v>
      </c>
      <c r="AG14" s="0" t="n">
        <v>-8.136</v>
      </c>
      <c r="AH14" s="0" t="n">
        <v>-7.567</v>
      </c>
      <c r="AI14" s="0" t="n">
        <v>-7.048</v>
      </c>
      <c r="AJ14" s="0" t="n">
        <v>-6.782</v>
      </c>
    </row>
    <row r="15" customFormat="false" ht="12.8" hidden="false" customHeight="false" outlineLevel="0" collapsed="false">
      <c r="A15" s="0" t="s">
        <v>32</v>
      </c>
      <c r="B15" s="0" t="n">
        <v>-7.708</v>
      </c>
      <c r="C15" s="0" t="n">
        <v>-7.49</v>
      </c>
      <c r="D15" s="0" t="n">
        <v>-7.638</v>
      </c>
      <c r="E15" s="0" t="n">
        <v>-8.337</v>
      </c>
      <c r="F15" s="0" t="n">
        <v>-7.521</v>
      </c>
      <c r="G15" s="0" t="n">
        <v>-7.642</v>
      </c>
      <c r="H15" s="0" t="n">
        <v>-7.717</v>
      </c>
      <c r="I15" s="0" t="n">
        <v>-7.65</v>
      </c>
      <c r="J15" s="0" t="n">
        <v>-8.246</v>
      </c>
      <c r="K15" s="0" t="n">
        <v>-7.39</v>
      </c>
      <c r="L15" s="0" t="n">
        <v>-7.087</v>
      </c>
      <c r="N15" s="0" t="n">
        <v>-7.52</v>
      </c>
      <c r="O15" s="0" t="n">
        <v>-6.872</v>
      </c>
      <c r="P15" s="0" t="n">
        <v>-7.567</v>
      </c>
      <c r="Q15" s="0" t="n">
        <v>-7.364</v>
      </c>
      <c r="R15" s="0" t="n">
        <v>-6.688</v>
      </c>
      <c r="S15" s="0" t="n">
        <v>-6.707</v>
      </c>
      <c r="T15" s="0" t="n">
        <v>-6.679</v>
      </c>
      <c r="U15" s="0" t="n">
        <v>-7.104</v>
      </c>
      <c r="V15" s="0" t="n">
        <v>-7.39</v>
      </c>
      <c r="W15" s="0" t="n">
        <v>-6.891</v>
      </c>
      <c r="X15" s="0" t="n">
        <v>-6.275</v>
      </c>
      <c r="Z15" s="0" t="n">
        <v>-7.899</v>
      </c>
      <c r="AA15" s="0" t="n">
        <v>-7.555</v>
      </c>
      <c r="AB15" s="0" t="n">
        <v>-7.45</v>
      </c>
      <c r="AC15" s="0" t="n">
        <v>-7.958</v>
      </c>
      <c r="AD15" s="0" t="n">
        <v>-7.089</v>
      </c>
      <c r="AE15" s="0" t="n">
        <v>-7.39</v>
      </c>
      <c r="AF15" s="0" t="n">
        <v>-7.399</v>
      </c>
      <c r="AG15" s="0" t="n">
        <v>-7.6</v>
      </c>
      <c r="AH15" s="0" t="n">
        <v>-7.849</v>
      </c>
      <c r="AI15" s="0" t="n">
        <v>-6.696</v>
      </c>
      <c r="AJ15" s="0" t="n">
        <v>-6.574</v>
      </c>
    </row>
    <row r="16" customFormat="false" ht="12.8" hidden="false" customHeight="false" outlineLevel="0" collapsed="false">
      <c r="A16" s="0" t="s">
        <v>33</v>
      </c>
      <c r="B16" s="0" t="n">
        <v>-9.278</v>
      </c>
      <c r="C16" s="0" t="n">
        <v>-7.951</v>
      </c>
      <c r="D16" s="0" t="n">
        <v>-9.82</v>
      </c>
      <c r="E16" s="0" t="n">
        <v>-8.922</v>
      </c>
      <c r="F16" s="0" t="n">
        <v>-9.2</v>
      </c>
      <c r="G16" s="0" t="n">
        <v>-8.598</v>
      </c>
      <c r="H16" s="0" t="n">
        <v>-8.789</v>
      </c>
      <c r="I16" s="0" t="n">
        <v>-8.884</v>
      </c>
      <c r="J16" s="0" t="n">
        <v>-9.128</v>
      </c>
      <c r="K16" s="0" t="n">
        <v>-9.178</v>
      </c>
      <c r="L16" s="0" t="n">
        <v>-8.863</v>
      </c>
      <c r="N16" s="0" t="n">
        <v>-8.76</v>
      </c>
      <c r="O16" s="0" t="n">
        <v>-8.511</v>
      </c>
      <c r="P16" s="0" t="n">
        <v>-9.804</v>
      </c>
      <c r="Q16" s="0" t="n">
        <v>-8.651</v>
      </c>
      <c r="R16" s="0" t="n">
        <v>-8.777</v>
      </c>
      <c r="S16" s="0" t="n">
        <v>-8.546</v>
      </c>
      <c r="T16" s="0" t="n">
        <v>-8.458</v>
      </c>
      <c r="U16" s="0" t="n">
        <v>-8.694</v>
      </c>
      <c r="V16" s="0" t="n">
        <v>-8.641</v>
      </c>
      <c r="W16" s="0" t="n">
        <v>-9.439</v>
      </c>
      <c r="X16" s="0" t="n">
        <v>-8.242</v>
      </c>
      <c r="Z16" s="0" t="n">
        <v>-8.856</v>
      </c>
      <c r="AA16" s="0" t="n">
        <v>-7.99</v>
      </c>
      <c r="AB16" s="0" t="n">
        <v>-9.614</v>
      </c>
      <c r="AC16" s="0" t="n">
        <v>-8.35</v>
      </c>
      <c r="AD16" s="0" t="n">
        <v>-8.866</v>
      </c>
      <c r="AE16" s="0" t="n">
        <v>-8.532</v>
      </c>
      <c r="AF16" s="0" t="n">
        <v>-8.615</v>
      </c>
      <c r="AG16" s="0" t="n">
        <v>-8.434</v>
      </c>
      <c r="AH16" s="0" t="n">
        <v>-8.1</v>
      </c>
      <c r="AI16" s="0" t="n">
        <v>-8.646</v>
      </c>
      <c r="AJ16" s="0" t="n">
        <v>-7.921</v>
      </c>
    </row>
    <row r="17" customFormat="false" ht="12.8" hidden="false" customHeight="false" outlineLevel="0" collapsed="false">
      <c r="A17" s="0" t="s">
        <v>34</v>
      </c>
      <c r="B17" s="0" t="n">
        <v>-8.389</v>
      </c>
      <c r="C17" s="0" t="n">
        <v>-8.855</v>
      </c>
      <c r="D17" s="0" t="n">
        <v>-9.245</v>
      </c>
      <c r="E17" s="0" t="n">
        <v>-9.196</v>
      </c>
      <c r="F17" s="0" t="n">
        <v>-8.672</v>
      </c>
      <c r="G17" s="0" t="n">
        <v>-8.784</v>
      </c>
      <c r="H17" s="0" t="n">
        <v>-8.912</v>
      </c>
      <c r="I17" s="0" t="n">
        <v>-9.608</v>
      </c>
      <c r="J17" s="0" t="n">
        <v>-8.173</v>
      </c>
      <c r="K17" s="0" t="n">
        <v>-8.451</v>
      </c>
      <c r="L17" s="0" t="n">
        <v>-8.427</v>
      </c>
      <c r="N17" s="0" t="n">
        <v>-8.056</v>
      </c>
      <c r="O17" s="0" t="n">
        <v>-7.882</v>
      </c>
      <c r="P17" s="0" t="n">
        <v>-8.671</v>
      </c>
      <c r="Q17" s="0" t="n">
        <v>-7.855</v>
      </c>
      <c r="R17" s="0" t="n">
        <v>-7.551</v>
      </c>
      <c r="S17" s="0" t="n">
        <v>-7.752</v>
      </c>
      <c r="T17" s="0" t="n">
        <v>-7.712</v>
      </c>
      <c r="U17" s="0" t="n">
        <v>-8.263</v>
      </c>
      <c r="V17" s="0" t="n">
        <v>-6.874</v>
      </c>
      <c r="W17" s="0" t="n">
        <v>-7.957</v>
      </c>
      <c r="X17" s="0" t="n">
        <v>-7.616</v>
      </c>
      <c r="Z17" s="0" t="n">
        <v>-8.37</v>
      </c>
      <c r="AA17" s="0" t="n">
        <v>-7.903</v>
      </c>
      <c r="AB17" s="0" t="n">
        <v>-8.441</v>
      </c>
      <c r="AC17" s="0" t="n">
        <v>-8.159</v>
      </c>
      <c r="AD17" s="0" t="n">
        <v>-7.855</v>
      </c>
      <c r="AE17" s="0" t="n">
        <v>-8.045</v>
      </c>
      <c r="AF17" s="0" t="n">
        <v>-8.076</v>
      </c>
      <c r="AG17" s="0" t="n">
        <v>-8.718</v>
      </c>
      <c r="AH17" s="0" t="n">
        <v>-7.367</v>
      </c>
      <c r="AI17" s="0" t="n">
        <v>-7.789</v>
      </c>
      <c r="AJ17" s="0" t="n">
        <v>-7.781</v>
      </c>
    </row>
    <row r="18" customFormat="false" ht="12.8" hidden="false" customHeight="false" outlineLevel="0" collapsed="false">
      <c r="A18" s="0" t="s">
        <v>35</v>
      </c>
      <c r="B18" s="0" t="n">
        <v>-7.896</v>
      </c>
      <c r="C18" s="0" t="n">
        <v>-8.245</v>
      </c>
      <c r="D18" s="0" t="n">
        <v>-8.731</v>
      </c>
      <c r="E18" s="0" t="n">
        <v>-8.5</v>
      </c>
      <c r="F18" s="0" t="n">
        <v>-8.383</v>
      </c>
      <c r="G18" s="0" t="n">
        <v>-8.448</v>
      </c>
      <c r="H18" s="0" t="n">
        <v>-8.523</v>
      </c>
      <c r="I18" s="0" t="n">
        <v>-9.123</v>
      </c>
      <c r="J18" s="0" t="n">
        <v>-8.111</v>
      </c>
      <c r="K18" s="0" t="n">
        <v>-8.27</v>
      </c>
      <c r="L18" s="0" t="n">
        <v>-8.28</v>
      </c>
      <c r="N18" s="0" t="n">
        <v>-8.355</v>
      </c>
      <c r="O18" s="0" t="n">
        <v>-8.404</v>
      </c>
      <c r="P18" s="0" t="n">
        <v>-9.112</v>
      </c>
      <c r="Q18" s="0" t="n">
        <v>-7.945</v>
      </c>
      <c r="R18" s="0" t="n">
        <v>-8.205</v>
      </c>
      <c r="S18" s="0" t="n">
        <v>-8.415</v>
      </c>
      <c r="T18" s="0" t="n">
        <v>-8.193</v>
      </c>
      <c r="U18" s="0" t="n">
        <v>-9.305</v>
      </c>
      <c r="V18" s="0" t="n">
        <v>-8.142</v>
      </c>
      <c r="W18" s="0" t="n">
        <v>-8.376</v>
      </c>
      <c r="X18" s="0" t="n">
        <v>-7.844</v>
      </c>
      <c r="Z18" s="0" t="n">
        <v>-8.375</v>
      </c>
      <c r="AA18" s="0" t="n">
        <v>-7.993</v>
      </c>
      <c r="AB18" s="0" t="n">
        <v>-8.662</v>
      </c>
      <c r="AC18" s="0" t="n">
        <v>-7.946</v>
      </c>
      <c r="AD18" s="0" t="n">
        <v>-7.823</v>
      </c>
      <c r="AE18" s="0" t="n">
        <v>-7.982</v>
      </c>
      <c r="AF18" s="0" t="n">
        <v>-7.883</v>
      </c>
      <c r="AG18" s="0" t="n">
        <v>-8.446</v>
      </c>
      <c r="AH18" s="0" t="n">
        <v>-7.905</v>
      </c>
      <c r="AI18" s="0" t="n">
        <v>-7.923</v>
      </c>
      <c r="AJ18" s="0" t="n">
        <v>-8.023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19</v>
      </c>
      <c r="B2" s="0" t="s">
        <v>0</v>
      </c>
      <c r="C2" s="0" t="s">
        <v>6</v>
      </c>
      <c r="D2" s="0" t="n">
        <v>-9.316</v>
      </c>
      <c r="E2" s="4" t="n">
        <v>0</v>
      </c>
      <c r="F2" s="0" t="s">
        <v>19</v>
      </c>
      <c r="G2" s="0" t="str">
        <f aca="true">OFFSET(C$2,E2,0,1,1)</f>
        <v>3s0n</v>
      </c>
      <c r="H2" s="0" t="str">
        <f aca="true">OFFSET(C$2,E2+2,0,1,1)</f>
        <v>4k5z</v>
      </c>
    </row>
    <row r="3" customFormat="false" ht="12.8" hidden="false" customHeight="false" outlineLevel="0" collapsed="false">
      <c r="A3" s="0" t="s">
        <v>19</v>
      </c>
      <c r="B3" s="0" t="s">
        <v>1</v>
      </c>
      <c r="C3" s="0" t="s">
        <v>8</v>
      </c>
      <c r="D3" s="0" t="n">
        <v>-8.894</v>
      </c>
      <c r="E3" s="4" t="n">
        <v>3</v>
      </c>
      <c r="F3" s="0" t="s">
        <v>20</v>
      </c>
      <c r="G3" s="0" t="str">
        <f aca="true">OFFSET(C$2,E3,0,1,1)</f>
        <v>4k60</v>
      </c>
      <c r="H3" s="0" t="str">
        <f aca="true">OFFSET(C$2,E3+2,0,1,1)</f>
        <v>4k69</v>
      </c>
    </row>
    <row r="4" customFormat="false" ht="12.8" hidden="false" customHeight="false" outlineLevel="0" collapsed="false">
      <c r="A4" s="0" t="s">
        <v>19</v>
      </c>
      <c r="B4" s="0" t="s">
        <v>2</v>
      </c>
      <c r="C4" s="0" t="s">
        <v>8</v>
      </c>
      <c r="D4" s="0" t="n">
        <v>-8.743</v>
      </c>
      <c r="E4" s="4" t="n">
        <v>6</v>
      </c>
      <c r="F4" s="0" t="s">
        <v>21</v>
      </c>
      <c r="G4" s="0" t="str">
        <f aca="true">OFFSET(C$2,E4,0,1,1)</f>
        <v>1t31</v>
      </c>
      <c r="H4" s="0" t="str">
        <f aca="true">OFFSET(C$2,E4+2,0,1,1)</f>
        <v>1t31</v>
      </c>
    </row>
    <row r="5" customFormat="false" ht="12.8" hidden="false" customHeight="false" outlineLevel="0" collapsed="false">
      <c r="A5" s="0" t="s">
        <v>20</v>
      </c>
      <c r="B5" s="0" t="s">
        <v>0</v>
      </c>
      <c r="C5" s="0" t="s">
        <v>9</v>
      </c>
      <c r="D5" s="0" t="n">
        <v>-9.699</v>
      </c>
      <c r="E5" s="4" t="n">
        <v>9</v>
      </c>
      <c r="F5" s="0" t="s">
        <v>22</v>
      </c>
      <c r="G5" s="0" t="str">
        <f aca="true">OFFSET(C$2,E5,0,1,1)</f>
        <v>4k69</v>
      </c>
      <c r="H5" s="0" t="str">
        <f aca="true">OFFSET(C$2,E5+2,0,1,1)</f>
        <v>3s0n</v>
      </c>
    </row>
    <row r="6" customFormat="false" ht="12.8" hidden="false" customHeight="false" outlineLevel="0" collapsed="false">
      <c r="A6" s="0" t="s">
        <v>20</v>
      </c>
      <c r="B6" s="0" t="s">
        <v>1</v>
      </c>
      <c r="C6" s="0" t="s">
        <v>10</v>
      </c>
      <c r="D6" s="0" t="n">
        <v>-10.687</v>
      </c>
      <c r="E6" s="4" t="n">
        <v>12</v>
      </c>
      <c r="F6" s="0" t="s">
        <v>23</v>
      </c>
      <c r="G6" s="0" t="str">
        <f aca="true">OFFSET(C$2,E6,0,1,1)</f>
        <v>1t31</v>
      </c>
      <c r="H6" s="0" t="str">
        <f aca="true">OFFSET(C$2,E6+2,0,1,1)</f>
        <v>4k69</v>
      </c>
    </row>
    <row r="7" customFormat="false" ht="12.8" hidden="false" customHeight="false" outlineLevel="0" collapsed="false">
      <c r="A7" s="0" t="s">
        <v>20</v>
      </c>
      <c r="B7" s="0" t="s">
        <v>2</v>
      </c>
      <c r="C7" s="0" t="s">
        <v>10</v>
      </c>
      <c r="D7" s="0" t="n">
        <v>-9.45</v>
      </c>
      <c r="E7" s="4" t="n">
        <v>15</v>
      </c>
      <c r="F7" s="0" t="s">
        <v>24</v>
      </c>
      <c r="G7" s="0" t="str">
        <f aca="true">OFFSET(C$2,E7,0,1,1)</f>
        <v>4k60</v>
      </c>
      <c r="H7" s="0" t="str">
        <f aca="true">OFFSET(C$2,E7+2,0,1,1)</f>
        <v>3s0n</v>
      </c>
    </row>
    <row r="8" customFormat="false" ht="12.8" hidden="false" customHeight="false" outlineLevel="0" collapsed="false">
      <c r="A8" s="0" t="s">
        <v>21</v>
      </c>
      <c r="B8" s="0" t="s">
        <v>0</v>
      </c>
      <c r="C8" s="0" t="s">
        <v>3</v>
      </c>
      <c r="D8" s="0" t="n">
        <v>-9.029</v>
      </c>
      <c r="E8" s="4" t="n">
        <v>18</v>
      </c>
      <c r="F8" s="0" t="s">
        <v>25</v>
      </c>
      <c r="G8" s="0" t="str">
        <f aca="true">OFFSET(C$2,E8,0,1,1)</f>
        <v>3s0n</v>
      </c>
      <c r="H8" s="0" t="str">
        <f aca="true">OFFSET(C$2,E8+2,0,1,1)</f>
        <v>3s0n</v>
      </c>
    </row>
    <row r="9" customFormat="false" ht="12.8" hidden="false" customHeight="false" outlineLevel="0" collapsed="false">
      <c r="A9" s="0" t="s">
        <v>21</v>
      </c>
      <c r="B9" s="0" t="s">
        <v>1</v>
      </c>
      <c r="C9" s="0" t="s">
        <v>8</v>
      </c>
      <c r="D9" s="0" t="n">
        <v>-8.197</v>
      </c>
      <c r="E9" s="4" t="n">
        <v>21</v>
      </c>
      <c r="F9" s="0" t="s">
        <v>26</v>
      </c>
      <c r="G9" s="0" t="str">
        <f aca="true">OFFSET(C$2,E9,0,1,1)</f>
        <v>3s0n</v>
      </c>
      <c r="H9" s="0" t="str">
        <f aca="true">OFFSET(C$2,E9+2,0,1,1)</f>
        <v>3s0n</v>
      </c>
    </row>
    <row r="10" customFormat="false" ht="12.8" hidden="false" customHeight="false" outlineLevel="0" collapsed="false">
      <c r="A10" s="0" t="s">
        <v>21</v>
      </c>
      <c r="B10" s="0" t="s">
        <v>2</v>
      </c>
      <c r="C10" s="0" t="s">
        <v>3</v>
      </c>
      <c r="D10" s="0" t="n">
        <v>-9.501</v>
      </c>
      <c r="E10" s="4" t="n">
        <v>24</v>
      </c>
      <c r="F10" s="0" t="s">
        <v>27</v>
      </c>
      <c r="G10" s="0" t="str">
        <f aca="true">OFFSET(C$2,E10,0,1,1)</f>
        <v>3s0n</v>
      </c>
      <c r="H10" s="0" t="str">
        <f aca="true">OFFSET(C$2,E10+2,0,1,1)</f>
        <v>3s0n</v>
      </c>
    </row>
    <row r="11" customFormat="false" ht="12.8" hidden="false" customHeight="false" outlineLevel="0" collapsed="false">
      <c r="A11" s="0" t="s">
        <v>22</v>
      </c>
      <c r="B11" s="0" t="s">
        <v>0</v>
      </c>
      <c r="C11" s="0" t="s">
        <v>10</v>
      </c>
      <c r="D11" s="0" t="n">
        <v>-9.463</v>
      </c>
      <c r="E11" s="4" t="n">
        <v>27</v>
      </c>
      <c r="F11" s="0" t="s">
        <v>28</v>
      </c>
      <c r="G11" s="0" t="str">
        <f aca="true">OFFSET(C$2,E11,0,1,1)</f>
        <v>3s0n</v>
      </c>
      <c r="H11" s="0" t="str">
        <f aca="true">OFFSET(C$2,E11+2,0,1,1)</f>
        <v>1t31</v>
      </c>
    </row>
    <row r="12" customFormat="false" ht="12.8" hidden="false" customHeight="false" outlineLevel="0" collapsed="false">
      <c r="A12" s="0" t="s">
        <v>22</v>
      </c>
      <c r="B12" s="0" t="s">
        <v>1</v>
      </c>
      <c r="C12" s="0" t="s">
        <v>3</v>
      </c>
      <c r="D12" s="0" t="n">
        <v>-9.171</v>
      </c>
      <c r="E12" s="4" t="n">
        <v>30</v>
      </c>
      <c r="F12" s="0" t="s">
        <v>29</v>
      </c>
      <c r="G12" s="0" t="str">
        <f aca="true">OFFSET(C$2,E12,0,1,1)</f>
        <v>4k69</v>
      </c>
      <c r="H12" s="0" t="str">
        <f aca="true">OFFSET(C$2,E12+2,0,1,1)</f>
        <v>4k69</v>
      </c>
    </row>
    <row r="13" customFormat="false" ht="12.8" hidden="false" customHeight="false" outlineLevel="0" collapsed="false">
      <c r="A13" s="0" t="s">
        <v>22</v>
      </c>
      <c r="B13" s="0" t="s">
        <v>2</v>
      </c>
      <c r="C13" s="0" t="s">
        <v>6</v>
      </c>
      <c r="D13" s="0" t="n">
        <v>-9.554</v>
      </c>
      <c r="E13" s="4" t="n">
        <v>33</v>
      </c>
      <c r="F13" s="0" t="s">
        <v>30</v>
      </c>
      <c r="G13" s="0" t="str">
        <f aca="true">OFFSET(C$2,E13,0,1,1)</f>
        <v>4k2y</v>
      </c>
      <c r="H13" s="0" t="str">
        <f aca="true">OFFSET(C$2,E13+2,0,1,1)</f>
        <v>4k2y</v>
      </c>
    </row>
    <row r="14" customFormat="false" ht="12.8" hidden="false" customHeight="false" outlineLevel="0" collapsed="false">
      <c r="A14" s="0" t="s">
        <v>23</v>
      </c>
      <c r="B14" s="0" t="s">
        <v>0</v>
      </c>
      <c r="C14" s="0" t="s">
        <v>3</v>
      </c>
      <c r="D14" s="0" t="n">
        <v>-8.706</v>
      </c>
      <c r="E14" s="4" t="n">
        <v>36</v>
      </c>
      <c r="F14" s="0" t="s">
        <v>31</v>
      </c>
      <c r="G14" s="0" t="str">
        <f aca="true">OFFSET(C$2,E14,0,1,1)</f>
        <v>4k69</v>
      </c>
      <c r="H14" s="0" t="str">
        <f aca="true">OFFSET(C$2,E14+2,0,1,1)</f>
        <v>4k69</v>
      </c>
    </row>
    <row r="15" customFormat="false" ht="12.8" hidden="false" customHeight="false" outlineLevel="0" collapsed="false">
      <c r="A15" s="0" t="s">
        <v>23</v>
      </c>
      <c r="B15" s="0" t="s">
        <v>1</v>
      </c>
      <c r="C15" s="0" t="s">
        <v>10</v>
      </c>
      <c r="D15" s="0" t="n">
        <v>-8.629</v>
      </c>
      <c r="E15" s="4" t="n">
        <v>39</v>
      </c>
      <c r="F15" s="0" t="s">
        <v>32</v>
      </c>
      <c r="G15" s="0" t="str">
        <f aca="true">OFFSET(C$2,E15,0,1,1)</f>
        <v>3s0n</v>
      </c>
      <c r="H15" s="0" t="str">
        <f aca="true">OFFSET(C$2,E15+2,0,1,1)</f>
        <v>3s0n</v>
      </c>
    </row>
    <row r="16" customFormat="false" ht="12.8" hidden="false" customHeight="false" outlineLevel="0" collapsed="false">
      <c r="A16" s="0" t="s">
        <v>23</v>
      </c>
      <c r="B16" s="0" t="s">
        <v>2</v>
      </c>
      <c r="C16" s="0" t="s">
        <v>10</v>
      </c>
      <c r="D16" s="0" t="n">
        <v>-8.323</v>
      </c>
      <c r="E16" s="4" t="n">
        <v>42</v>
      </c>
      <c r="F16" s="0" t="s">
        <v>33</v>
      </c>
      <c r="G16" s="0" t="str">
        <f aca="true">OFFSET(C$2,E16,0,1,1)</f>
        <v>1t31</v>
      </c>
      <c r="H16" s="0" t="str">
        <f aca="true">OFFSET(C$2,E16+2,0,1,1)</f>
        <v>4k2y</v>
      </c>
    </row>
    <row r="17" customFormat="false" ht="12.8" hidden="false" customHeight="false" outlineLevel="0" collapsed="false">
      <c r="A17" s="0" t="s">
        <v>24</v>
      </c>
      <c r="B17" s="0" t="s">
        <v>0</v>
      </c>
      <c r="C17" s="0" t="s">
        <v>9</v>
      </c>
      <c r="D17" s="0" t="n">
        <v>-9.744</v>
      </c>
      <c r="E17" s="4" t="n">
        <v>45</v>
      </c>
      <c r="F17" s="0" t="s">
        <v>34</v>
      </c>
      <c r="G17" s="0" t="str">
        <f aca="true">OFFSET(C$2,E17,0,1,1)</f>
        <v>4k69</v>
      </c>
      <c r="H17" s="0" t="str">
        <f aca="true">OFFSET(C$2,E17+2,0,1,1)</f>
        <v>4k69</v>
      </c>
    </row>
    <row r="18" customFormat="false" ht="12.8" hidden="false" customHeight="false" outlineLevel="0" collapsed="false">
      <c r="A18" s="0" t="s">
        <v>24</v>
      </c>
      <c r="B18" s="0" t="s">
        <v>1</v>
      </c>
      <c r="C18" s="0" t="s">
        <v>3</v>
      </c>
      <c r="D18" s="0" t="n">
        <v>-10.256</v>
      </c>
      <c r="E18" s="4" t="n">
        <v>48</v>
      </c>
      <c r="F18" s="0" t="s">
        <v>35</v>
      </c>
      <c r="G18" s="0" t="str">
        <f aca="true">OFFSET(C$2,E18,0,1,1)</f>
        <v>4k69</v>
      </c>
      <c r="H18" s="0" t="str">
        <f aca="true">OFFSET(C$2,E18+2,0,1,1)</f>
        <v>4k69</v>
      </c>
    </row>
    <row r="19" customFormat="false" ht="12.8" hidden="false" customHeight="false" outlineLevel="0" collapsed="false">
      <c r="A19" s="0" t="s">
        <v>24</v>
      </c>
      <c r="B19" s="0" t="s">
        <v>2</v>
      </c>
      <c r="C19" s="0" t="s">
        <v>6</v>
      </c>
      <c r="D19" s="0" t="n">
        <v>-9.853</v>
      </c>
    </row>
    <row r="20" customFormat="false" ht="12.8" hidden="false" customHeight="false" outlineLevel="0" collapsed="false">
      <c r="A20" s="0" t="s">
        <v>25</v>
      </c>
      <c r="B20" s="0" t="s">
        <v>0</v>
      </c>
      <c r="C20" s="0" t="s">
        <v>6</v>
      </c>
      <c r="D20" s="0" t="n">
        <v>-9.2</v>
      </c>
    </row>
    <row r="21" customFormat="false" ht="12.8" hidden="false" customHeight="false" outlineLevel="0" collapsed="false">
      <c r="A21" s="0" t="s">
        <v>25</v>
      </c>
      <c r="B21" s="0" t="s">
        <v>1</v>
      </c>
      <c r="C21" s="0" t="s">
        <v>3</v>
      </c>
      <c r="D21" s="0" t="n">
        <v>-8.826</v>
      </c>
    </row>
    <row r="22" customFormat="false" ht="12.8" hidden="false" customHeight="false" outlineLevel="0" collapsed="false">
      <c r="A22" s="0" t="s">
        <v>25</v>
      </c>
      <c r="B22" s="0" t="s">
        <v>2</v>
      </c>
      <c r="C22" s="0" t="s">
        <v>6</v>
      </c>
      <c r="D22" s="0" t="n">
        <v>-9.544</v>
      </c>
    </row>
    <row r="23" customFormat="false" ht="12.8" hidden="false" customHeight="false" outlineLevel="0" collapsed="false">
      <c r="A23" s="0" t="s">
        <v>26</v>
      </c>
      <c r="B23" s="0" t="s">
        <v>0</v>
      </c>
      <c r="C23" s="0" t="s">
        <v>6</v>
      </c>
      <c r="D23" s="0" t="n">
        <v>-10.42</v>
      </c>
    </row>
    <row r="24" customFormat="false" ht="12.8" hidden="false" customHeight="false" outlineLevel="0" collapsed="false">
      <c r="A24" s="0" t="s">
        <v>26</v>
      </c>
      <c r="B24" s="0" t="s">
        <v>1</v>
      </c>
      <c r="C24" s="0" t="s">
        <v>6</v>
      </c>
      <c r="D24" s="0" t="n">
        <v>-9.945</v>
      </c>
    </row>
    <row r="25" customFormat="false" ht="12.8" hidden="false" customHeight="false" outlineLevel="0" collapsed="false">
      <c r="A25" s="0" t="s">
        <v>26</v>
      </c>
      <c r="B25" s="0" t="s">
        <v>2</v>
      </c>
      <c r="C25" s="0" t="s">
        <v>6</v>
      </c>
      <c r="D25" s="0" t="n">
        <v>-10.57</v>
      </c>
    </row>
    <row r="26" customFormat="false" ht="12.8" hidden="false" customHeight="false" outlineLevel="0" collapsed="false">
      <c r="A26" s="0" t="s">
        <v>27</v>
      </c>
      <c r="B26" s="0" t="s">
        <v>0</v>
      </c>
      <c r="C26" s="0" t="s">
        <v>6</v>
      </c>
      <c r="D26" s="0" t="n">
        <v>-9.384</v>
      </c>
    </row>
    <row r="27" customFormat="false" ht="12.8" hidden="false" customHeight="false" outlineLevel="0" collapsed="false">
      <c r="A27" s="0" t="s">
        <v>27</v>
      </c>
      <c r="B27" s="0" t="s">
        <v>1</v>
      </c>
      <c r="C27" s="0" t="s">
        <v>10</v>
      </c>
      <c r="D27" s="0" t="n">
        <v>-8.991</v>
      </c>
    </row>
    <row r="28" customFormat="false" ht="12.8" hidden="false" customHeight="false" outlineLevel="0" collapsed="false">
      <c r="A28" s="0" t="s">
        <v>27</v>
      </c>
      <c r="B28" s="0" t="s">
        <v>2</v>
      </c>
      <c r="C28" s="0" t="s">
        <v>6</v>
      </c>
      <c r="D28" s="0" t="n">
        <v>-9.591</v>
      </c>
    </row>
    <row r="29" customFormat="false" ht="12.8" hidden="false" customHeight="false" outlineLevel="0" collapsed="false">
      <c r="A29" s="0" t="s">
        <v>28</v>
      </c>
      <c r="B29" s="0" t="s">
        <v>0</v>
      </c>
      <c r="C29" s="0" t="s">
        <v>6</v>
      </c>
      <c r="D29" s="0" t="n">
        <v>-8.295</v>
      </c>
    </row>
    <row r="30" customFormat="false" ht="12.8" hidden="false" customHeight="false" outlineLevel="0" collapsed="false">
      <c r="A30" s="0" t="s">
        <v>28</v>
      </c>
      <c r="B30" s="0" t="s">
        <v>1</v>
      </c>
      <c r="C30" s="0" t="s">
        <v>10</v>
      </c>
      <c r="D30" s="0" t="n">
        <v>-7.246</v>
      </c>
    </row>
    <row r="31" customFormat="false" ht="12.8" hidden="false" customHeight="false" outlineLevel="0" collapsed="false">
      <c r="A31" s="0" t="s">
        <v>28</v>
      </c>
      <c r="B31" s="0" t="s">
        <v>2</v>
      </c>
      <c r="C31" s="0" t="s">
        <v>3</v>
      </c>
      <c r="D31" s="0" t="n">
        <v>-8.408</v>
      </c>
    </row>
    <row r="32" customFormat="false" ht="12.8" hidden="false" customHeight="false" outlineLevel="0" collapsed="false">
      <c r="A32" s="0" t="s">
        <v>29</v>
      </c>
      <c r="B32" s="0" t="s">
        <v>0</v>
      </c>
      <c r="C32" s="0" t="s">
        <v>10</v>
      </c>
      <c r="D32" s="0" t="n">
        <v>-9.208</v>
      </c>
    </row>
    <row r="33" customFormat="false" ht="12.8" hidden="false" customHeight="false" outlineLevel="0" collapsed="false">
      <c r="A33" s="0" t="s">
        <v>29</v>
      </c>
      <c r="B33" s="0" t="s">
        <v>1</v>
      </c>
      <c r="C33" s="0" t="s">
        <v>10</v>
      </c>
      <c r="D33" s="0" t="n">
        <v>-8.944</v>
      </c>
    </row>
    <row r="34" customFormat="false" ht="12.8" hidden="false" customHeight="false" outlineLevel="0" collapsed="false">
      <c r="A34" s="0" t="s">
        <v>29</v>
      </c>
      <c r="B34" s="0" t="s">
        <v>2</v>
      </c>
      <c r="C34" s="0" t="s">
        <v>10</v>
      </c>
      <c r="D34" s="0" t="n">
        <v>-8.801</v>
      </c>
    </row>
    <row r="35" customFormat="false" ht="12.8" hidden="false" customHeight="false" outlineLevel="0" collapsed="false">
      <c r="A35" s="0" t="s">
        <v>30</v>
      </c>
      <c r="B35" s="0" t="s">
        <v>0</v>
      </c>
      <c r="C35" s="0" t="s">
        <v>7</v>
      </c>
      <c r="D35" s="0" t="n">
        <v>-8.843</v>
      </c>
    </row>
    <row r="36" customFormat="false" ht="12.8" hidden="false" customHeight="false" outlineLevel="0" collapsed="false">
      <c r="A36" s="0" t="s">
        <v>30</v>
      </c>
      <c r="B36" s="0" t="s">
        <v>1</v>
      </c>
      <c r="C36" s="0" t="s">
        <v>3</v>
      </c>
      <c r="D36" s="0" t="n">
        <v>-9.063</v>
      </c>
    </row>
    <row r="37" customFormat="false" ht="12.8" hidden="false" customHeight="false" outlineLevel="0" collapsed="false">
      <c r="A37" s="0" t="s">
        <v>30</v>
      </c>
      <c r="B37" s="0" t="s">
        <v>2</v>
      </c>
      <c r="C37" s="0" t="s">
        <v>7</v>
      </c>
      <c r="D37" s="0" t="n">
        <v>-8.415</v>
      </c>
    </row>
    <row r="38" customFormat="false" ht="12.8" hidden="false" customHeight="false" outlineLevel="0" collapsed="false">
      <c r="A38" s="0" t="s">
        <v>31</v>
      </c>
      <c r="B38" s="0" t="s">
        <v>0</v>
      </c>
      <c r="C38" s="0" t="s">
        <v>10</v>
      </c>
      <c r="D38" s="0" t="n">
        <v>-8.576</v>
      </c>
    </row>
    <row r="39" customFormat="false" ht="12.8" hidden="false" customHeight="false" outlineLevel="0" collapsed="false">
      <c r="A39" s="0" t="s">
        <v>31</v>
      </c>
      <c r="B39" s="0" t="s">
        <v>1</v>
      </c>
      <c r="C39" s="0" t="s">
        <v>10</v>
      </c>
      <c r="D39" s="0" t="n">
        <v>-8.124</v>
      </c>
    </row>
    <row r="40" customFormat="false" ht="12.8" hidden="false" customHeight="false" outlineLevel="0" collapsed="false">
      <c r="A40" s="0" t="s">
        <v>31</v>
      </c>
      <c r="B40" s="0" t="s">
        <v>2</v>
      </c>
      <c r="C40" s="0" t="s">
        <v>10</v>
      </c>
      <c r="D40" s="0" t="n">
        <v>-8.136</v>
      </c>
    </row>
    <row r="41" customFormat="false" ht="12.8" hidden="false" customHeight="false" outlineLevel="0" collapsed="false">
      <c r="A41" s="0" t="s">
        <v>32</v>
      </c>
      <c r="B41" s="0" t="s">
        <v>0</v>
      </c>
      <c r="C41" s="0" t="s">
        <v>6</v>
      </c>
      <c r="D41" s="0" t="n">
        <v>-8.337</v>
      </c>
    </row>
    <row r="42" customFormat="false" ht="12.8" hidden="false" customHeight="false" outlineLevel="0" collapsed="false">
      <c r="A42" s="0" t="s">
        <v>32</v>
      </c>
      <c r="B42" s="0" t="s">
        <v>1</v>
      </c>
      <c r="C42" s="0" t="s">
        <v>3</v>
      </c>
      <c r="D42" s="0" t="n">
        <v>-7.52</v>
      </c>
    </row>
    <row r="43" customFormat="false" ht="12.8" hidden="false" customHeight="false" outlineLevel="0" collapsed="false">
      <c r="A43" s="0" t="s">
        <v>32</v>
      </c>
      <c r="B43" s="0" t="s">
        <v>2</v>
      </c>
      <c r="C43" s="0" t="s">
        <v>6</v>
      </c>
      <c r="D43" s="0" t="n">
        <v>-7.958</v>
      </c>
    </row>
    <row r="44" customFormat="false" ht="12.8" hidden="false" customHeight="false" outlineLevel="0" collapsed="false">
      <c r="A44" s="0" t="s">
        <v>33</v>
      </c>
      <c r="B44" s="0" t="s">
        <v>0</v>
      </c>
      <c r="C44" s="0" t="s">
        <v>3</v>
      </c>
      <c r="D44" s="0" t="n">
        <v>-9.278</v>
      </c>
    </row>
    <row r="45" customFormat="false" ht="12.8" hidden="false" customHeight="false" outlineLevel="0" collapsed="false">
      <c r="A45" s="0" t="s">
        <v>33</v>
      </c>
      <c r="B45" s="0" t="s">
        <v>1</v>
      </c>
      <c r="C45" s="0" t="s">
        <v>7</v>
      </c>
      <c r="D45" s="0" t="n">
        <v>-8.777</v>
      </c>
    </row>
    <row r="46" customFormat="false" ht="12.8" hidden="false" customHeight="false" outlineLevel="0" collapsed="false">
      <c r="A46" s="0" t="s">
        <v>33</v>
      </c>
      <c r="B46" s="0" t="s">
        <v>2</v>
      </c>
      <c r="C46" s="0" t="s">
        <v>7</v>
      </c>
      <c r="D46" s="0" t="n">
        <v>-8.866</v>
      </c>
    </row>
    <row r="47" customFormat="false" ht="12.8" hidden="false" customHeight="false" outlineLevel="0" collapsed="false">
      <c r="A47" s="0" t="s">
        <v>34</v>
      </c>
      <c r="B47" s="0" t="s">
        <v>0</v>
      </c>
      <c r="C47" s="0" t="s">
        <v>10</v>
      </c>
      <c r="D47" s="0" t="n">
        <v>-9.608</v>
      </c>
    </row>
    <row r="48" customFormat="false" ht="12.8" hidden="false" customHeight="false" outlineLevel="0" collapsed="false">
      <c r="A48" s="0" t="s">
        <v>34</v>
      </c>
      <c r="B48" s="0" t="s">
        <v>1</v>
      </c>
      <c r="C48" s="0" t="s">
        <v>10</v>
      </c>
      <c r="D48" s="0" t="n">
        <v>-8.263</v>
      </c>
    </row>
    <row r="49" customFormat="false" ht="12.8" hidden="false" customHeight="false" outlineLevel="0" collapsed="false">
      <c r="A49" s="0" t="s">
        <v>34</v>
      </c>
      <c r="B49" s="0" t="s">
        <v>2</v>
      </c>
      <c r="C49" s="0" t="s">
        <v>10</v>
      </c>
      <c r="D49" s="0" t="n">
        <v>-8.718</v>
      </c>
    </row>
    <row r="50" customFormat="false" ht="12.8" hidden="false" customHeight="false" outlineLevel="0" collapsed="false">
      <c r="A50" s="0" t="s">
        <v>35</v>
      </c>
      <c r="B50" s="0" t="s">
        <v>0</v>
      </c>
      <c r="C50" s="0" t="s">
        <v>10</v>
      </c>
      <c r="D50" s="0" t="n">
        <v>-9.123</v>
      </c>
    </row>
    <row r="51" customFormat="false" ht="12.8" hidden="false" customHeight="false" outlineLevel="0" collapsed="false">
      <c r="A51" s="0" t="s">
        <v>35</v>
      </c>
      <c r="B51" s="0" t="s">
        <v>1</v>
      </c>
      <c r="C51" s="0" t="s">
        <v>10</v>
      </c>
      <c r="D51" s="0" t="n">
        <v>-9.305</v>
      </c>
    </row>
    <row r="52" customFormat="false" ht="12.8" hidden="false" customHeight="false" outlineLevel="0" collapsed="false">
      <c r="A52" s="0" t="s">
        <v>35</v>
      </c>
      <c r="B52" s="0" t="s">
        <v>2</v>
      </c>
      <c r="C52" s="0" t="s">
        <v>10</v>
      </c>
      <c r="D52" s="0" t="n">
        <v>-8.446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2024-07-25T13:55:51Z</dcterms:created>
  <dc:creator/>
  <dc:description/>
  <dc:language>en-US</dc:language>
  <cp:lastModifiedBy/>
  <dcterms:modified xsi:type="dcterms:W3CDTF">2024-07-29T10:43:48Z</dcterms:modified>
  <cp:revision>3</cp:revision>
  <dc:subject/>
  <dc:title/>
</cp:coreProperties>
</file>