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DAR\Documents\MEGAsync\"/>
    </mc:Choice>
  </mc:AlternateContent>
  <xr:revisionPtr revIDLastSave="0" documentId="13_ncr:1_{CEA90A87-6A28-452C-B9B0-4B73A6D25B6D}" xr6:coauthVersionLast="47" xr6:coauthVersionMax="47" xr10:uidLastSave="{00000000-0000-0000-0000-000000000000}"/>
  <bookViews>
    <workbookView xWindow="-108" yWindow="-108" windowWidth="23256" windowHeight="12456" activeTab="1" xr2:uid="{45D37726-667A-45CB-BF80-4146848965CC}"/>
  </bookViews>
  <sheets>
    <sheet name="eph vs IS" sheetId="1" r:id="rId1"/>
    <sheet name="eph vs s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E12" i="2" s="1"/>
  <c r="D13" i="2"/>
  <c r="E13" i="2" s="1"/>
  <c r="D14" i="2"/>
  <c r="E14" i="2" s="1"/>
  <c r="D15" i="2"/>
  <c r="D16" i="2"/>
  <c r="D17" i="2"/>
  <c r="D18" i="2"/>
  <c r="D19" i="2"/>
  <c r="D20" i="2"/>
  <c r="D21" i="2"/>
  <c r="D22" i="2"/>
  <c r="D23" i="2"/>
  <c r="D24" i="2"/>
  <c r="E24" i="2" s="1"/>
  <c r="D25" i="2"/>
  <c r="E25" i="2" s="1"/>
  <c r="D26" i="2"/>
  <c r="E26" i="2" s="1"/>
  <c r="D27" i="2"/>
  <c r="D28" i="2"/>
  <c r="D29" i="2"/>
  <c r="D30" i="2"/>
  <c r="D31" i="2"/>
  <c r="D32" i="2"/>
  <c r="D33" i="2"/>
  <c r="D34" i="2"/>
  <c r="D2" i="2"/>
  <c r="E32" i="2" s="1"/>
  <c r="E9" i="2" l="1"/>
  <c r="E27" i="2"/>
  <c r="E15" i="2"/>
  <c r="E3" i="2"/>
  <c r="E30" i="2"/>
  <c r="E18" i="2"/>
  <c r="E6" i="2"/>
  <c r="E29" i="2"/>
  <c r="E17" i="2"/>
  <c r="E5" i="2"/>
  <c r="E28" i="2"/>
  <c r="E16" i="2"/>
  <c r="E4" i="2"/>
  <c r="E23" i="2"/>
  <c r="E11" i="2"/>
  <c r="E10" i="2"/>
  <c r="E8" i="2"/>
  <c r="E31" i="2"/>
  <c r="E19" i="2"/>
  <c r="E7" i="2"/>
  <c r="E2" i="2"/>
  <c r="E34" i="2"/>
  <c r="E21" i="2"/>
  <c r="E20" i="2"/>
  <c r="E22" i="2"/>
  <c r="E33" i="2"/>
  <c r="B12" i="1" l="1"/>
  <c r="B13" i="1"/>
  <c r="B25" i="1"/>
  <c r="C3" i="1"/>
  <c r="B3" i="1" s="1"/>
  <c r="D3" i="1"/>
  <c r="C4" i="1"/>
  <c r="D4" i="1"/>
  <c r="C5" i="1"/>
  <c r="B5" i="1" s="1"/>
  <c r="D5" i="1"/>
  <c r="C6" i="1"/>
  <c r="B6" i="1" s="1"/>
  <c r="D6" i="1"/>
  <c r="C7" i="1"/>
  <c r="D7" i="1"/>
  <c r="C8" i="1"/>
  <c r="B8" i="1" s="1"/>
  <c r="D8" i="1"/>
  <c r="C9" i="1"/>
  <c r="B9" i="1" s="1"/>
  <c r="D9" i="1"/>
  <c r="C10" i="1"/>
  <c r="D10" i="1"/>
  <c r="B10" i="1" s="1"/>
  <c r="C11" i="1"/>
  <c r="B11" i="1" s="1"/>
  <c r="D11" i="1"/>
  <c r="C12" i="1"/>
  <c r="D12" i="1"/>
  <c r="C13" i="1"/>
  <c r="D13" i="1"/>
  <c r="C14" i="1"/>
  <c r="B14" i="1" s="1"/>
  <c r="D14" i="1"/>
  <c r="C15" i="1"/>
  <c r="B15" i="1" s="1"/>
  <c r="D15" i="1"/>
  <c r="C16" i="1"/>
  <c r="D16" i="1"/>
  <c r="C17" i="1"/>
  <c r="B17" i="1" s="1"/>
  <c r="D17" i="1"/>
  <c r="C18" i="1"/>
  <c r="B18" i="1" s="1"/>
  <c r="D18" i="1"/>
  <c r="C19" i="1"/>
  <c r="D19" i="1"/>
  <c r="C20" i="1"/>
  <c r="B20" i="1" s="1"/>
  <c r="D20" i="1"/>
  <c r="C21" i="1"/>
  <c r="B21" i="1" s="1"/>
  <c r="D21" i="1"/>
  <c r="C22" i="1"/>
  <c r="B22" i="1" s="1"/>
  <c r="D22" i="1"/>
  <c r="C23" i="1"/>
  <c r="B23" i="1" s="1"/>
  <c r="D23" i="1"/>
  <c r="C24" i="1"/>
  <c r="B24" i="1" s="1"/>
  <c r="D24" i="1"/>
  <c r="C25" i="1"/>
  <c r="D25" i="1"/>
  <c r="C26" i="1"/>
  <c r="B26" i="1" s="1"/>
  <c r="D26" i="1"/>
  <c r="C27" i="1"/>
  <c r="B27" i="1" s="1"/>
  <c r="D27" i="1"/>
  <c r="C28" i="1"/>
  <c r="D28" i="1"/>
  <c r="C29" i="1"/>
  <c r="B29" i="1" s="1"/>
  <c r="D29" i="1"/>
  <c r="C30" i="1"/>
  <c r="B30" i="1" s="1"/>
  <c r="D30" i="1"/>
  <c r="C31" i="1"/>
  <c r="D31" i="1"/>
  <c r="C32" i="1"/>
  <c r="B32" i="1" s="1"/>
  <c r="D32" i="1"/>
  <c r="C33" i="1"/>
  <c r="B33" i="1" s="1"/>
  <c r="D33" i="1"/>
  <c r="C34" i="1"/>
  <c r="D34" i="1"/>
  <c r="B34" i="1" s="1"/>
  <c r="D35" i="1"/>
  <c r="D2" i="1"/>
  <c r="C2" i="1"/>
  <c r="L103" i="1"/>
  <c r="L100" i="1"/>
  <c r="L97" i="1"/>
  <c r="L94" i="1"/>
  <c r="L91" i="1"/>
  <c r="L88" i="1"/>
  <c r="L85" i="1"/>
  <c r="L82" i="1"/>
  <c r="L79" i="1"/>
  <c r="L76" i="1"/>
  <c r="L73" i="1"/>
  <c r="L70" i="1"/>
  <c r="L67" i="1"/>
  <c r="L64" i="1"/>
  <c r="L61" i="1"/>
  <c r="L58" i="1"/>
  <c r="L55" i="1"/>
  <c r="L52" i="1"/>
  <c r="L49" i="1"/>
  <c r="L46" i="1"/>
  <c r="L43" i="1"/>
  <c r="L40" i="1"/>
  <c r="L37" i="1"/>
  <c r="L34" i="1"/>
  <c r="L31" i="1"/>
  <c r="L28" i="1"/>
  <c r="L25" i="1"/>
  <c r="L22" i="1"/>
  <c r="L19" i="1"/>
  <c r="L16" i="1"/>
  <c r="L13" i="1"/>
  <c r="L10" i="1"/>
  <c r="L7" i="1"/>
  <c r="L4" i="1"/>
  <c r="F35" i="1"/>
  <c r="C35" i="1" s="1"/>
  <c r="C35" i="2" s="1"/>
  <c r="D35" i="2" s="1"/>
  <c r="E35" i="2" s="1"/>
  <c r="B31" i="1" l="1"/>
  <c r="B19" i="1"/>
  <c r="B7" i="1"/>
  <c r="B2" i="1"/>
  <c r="B28" i="1"/>
  <c r="B16" i="1"/>
  <c r="B4" i="1"/>
  <c r="B35" i="1"/>
</calcChain>
</file>

<file path=xl/sharedStrings.xml><?xml version="1.0" encoding="utf-8"?>
<sst xmlns="http://schemas.openxmlformats.org/spreadsheetml/2006/main" count="11" uniqueCount="11">
  <si>
    <t>ratio</t>
  </si>
  <si>
    <t>Ratio base 100</t>
  </si>
  <si>
    <t>Salario bruto SRT</t>
  </si>
  <si>
    <t>Salario neto EPH (con aguinaldo)</t>
  </si>
  <si>
    <t>Salario neto EPH</t>
  </si>
  <si>
    <t>Indice de Salarios Trimestral (ajustado para mismo mes que EPH)</t>
  </si>
  <si>
    <t>EPH IIT16=100</t>
  </si>
  <si>
    <t>IS IIT16=100</t>
  </si>
  <si>
    <t>Salario formal EPH según cuadros de distribución del ingreso</t>
  </si>
  <si>
    <t>Indice de salarios registrados INDEC</t>
  </si>
  <si>
    <t>Ratio EPH vs 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</si>
</sst>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2" formatCode="0.0"/>
    <numFmt numFmtId="177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3" fontId="2" fillId="0" borderId="0" xfId="0" applyNumberFormat="1" applyFont="1"/>
    <xf numFmtId="0" fontId="0" fillId="0" borderId="2" xfId="0" applyFill="1" applyBorder="1" applyAlignment="1">
      <alignment vertical="center" wrapText="1"/>
    </xf>
    <xf numFmtId="172" fontId="4" fillId="2" borderId="0" xfId="1" applyNumberFormat="1" applyFont="1" applyFill="1" applyBorder="1" applyAlignment="1">
      <alignment horizontal="right"/>
    </xf>
    <xf numFmtId="0" fontId="0" fillId="0" borderId="0" xfId="0"/>
    <xf numFmtId="3" fontId="2" fillId="0" borderId="0" xfId="0" applyNumberFormat="1" applyFont="1"/>
    <xf numFmtId="172" fontId="4" fillId="3" borderId="0" xfId="1" applyNumberFormat="1" applyFont="1" applyFill="1" applyBorder="1" applyAlignment="1">
      <alignment horizontal="right"/>
    </xf>
    <xf numFmtId="172" fontId="4" fillId="0" borderId="0" xfId="1" applyNumberFormat="1" applyFont="1" applyFill="1" applyBorder="1" applyAlignment="1">
      <alignment horizontal="right"/>
    </xf>
    <xf numFmtId="172" fontId="4" fillId="0" borderId="3" xfId="1" applyNumberFormat="1" applyFont="1" applyFill="1" applyBorder="1" applyAlignment="1">
      <alignment horizontal="right"/>
    </xf>
    <xf numFmtId="17" fontId="0" fillId="0" borderId="0" xfId="0" applyNumberFormat="1"/>
    <xf numFmtId="172" fontId="0" fillId="0" borderId="0" xfId="0" applyNumberFormat="1"/>
    <xf numFmtId="43" fontId="0" fillId="0" borderId="1" xfId="1" applyFont="1" applyBorder="1" applyAlignment="1">
      <alignment vertical="center" wrapText="1"/>
    </xf>
    <xf numFmtId="177" fontId="0" fillId="0" borderId="1" xfId="1" applyNumberFormat="1" applyFont="1" applyBorder="1" applyAlignment="1">
      <alignment vertical="center" wrapText="1"/>
    </xf>
    <xf numFmtId="177" fontId="0" fillId="0" borderId="0" xfId="1" applyNumberFormat="1" applyFont="1" applyBorder="1" applyAlignment="1">
      <alignment vertical="center" wrapText="1"/>
    </xf>
    <xf numFmtId="0" fontId="0" fillId="4" borderId="0" xfId="0" applyFill="1"/>
    <xf numFmtId="43" fontId="0" fillId="4" borderId="0" xfId="1" applyFont="1" applyFill="1"/>
  </cellXfs>
  <cellStyles count="8">
    <cellStyle name="Millares" xfId="1" builtinId="3"/>
    <cellStyle name="Normal" xfId="0" builtinId="0"/>
    <cellStyle name="Normal 2" xfId="2" xr:uid="{3EF3C1C1-6905-4625-901C-763CCD5DEBE3}"/>
    <cellStyle name="Normal 2 2" xfId="3" xr:uid="{523D14CC-D5EC-481F-A2D4-07AF36BAC963}"/>
    <cellStyle name="Normal 2 2 2" xfId="4" xr:uid="{B95F5F08-E9D4-4E14-A381-7062422B0187}"/>
    <cellStyle name="Normal 3" xfId="5" xr:uid="{5F09DB53-9C55-40DD-A2DB-C078232649EF}"/>
    <cellStyle name="Normal 3 2" xfId="6" xr:uid="{21D0BB90-96AF-4E8D-8C11-2E075D4E6A32}"/>
    <cellStyle name="Normal 4" xfId="7" xr:uid="{D54DE0C1-8E93-48F0-90EF-1EB7D12B42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Salarios formales EPH / Salarios</a:t>
            </a:r>
            <a:r>
              <a:rPr lang="es-AR" baseline="0"/>
              <a:t> formales indice de salarios, II-16=1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'eph vs IS'!$B$1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'eph vs IS'!$A$2:$A$35</c:f>
              <c:numCache>
                <c:formatCode>General</c:formatCode>
                <c:ptCount val="34"/>
                <c:pt idx="0">
                  <c:v>20162</c:v>
                </c:pt>
                <c:pt idx="1">
                  <c:v>20163</c:v>
                </c:pt>
                <c:pt idx="2">
                  <c:v>20164</c:v>
                </c:pt>
                <c:pt idx="3">
                  <c:v>20171</c:v>
                </c:pt>
                <c:pt idx="4">
                  <c:v>20172</c:v>
                </c:pt>
                <c:pt idx="5">
                  <c:v>20173</c:v>
                </c:pt>
                <c:pt idx="6">
                  <c:v>20174</c:v>
                </c:pt>
                <c:pt idx="7">
                  <c:v>20181</c:v>
                </c:pt>
                <c:pt idx="8">
                  <c:v>20182</c:v>
                </c:pt>
                <c:pt idx="9">
                  <c:v>20183</c:v>
                </c:pt>
                <c:pt idx="10">
                  <c:v>20184</c:v>
                </c:pt>
                <c:pt idx="11">
                  <c:v>20191</c:v>
                </c:pt>
                <c:pt idx="12">
                  <c:v>20192</c:v>
                </c:pt>
                <c:pt idx="13">
                  <c:v>20193</c:v>
                </c:pt>
                <c:pt idx="14">
                  <c:v>20194</c:v>
                </c:pt>
                <c:pt idx="15">
                  <c:v>20201</c:v>
                </c:pt>
                <c:pt idx="16">
                  <c:v>20202</c:v>
                </c:pt>
                <c:pt idx="17">
                  <c:v>20203</c:v>
                </c:pt>
                <c:pt idx="18">
                  <c:v>20204</c:v>
                </c:pt>
                <c:pt idx="19">
                  <c:v>20211</c:v>
                </c:pt>
                <c:pt idx="20">
                  <c:v>20212</c:v>
                </c:pt>
                <c:pt idx="21">
                  <c:v>20213</c:v>
                </c:pt>
                <c:pt idx="22">
                  <c:v>20214</c:v>
                </c:pt>
                <c:pt idx="23">
                  <c:v>20221</c:v>
                </c:pt>
                <c:pt idx="24">
                  <c:v>20222</c:v>
                </c:pt>
                <c:pt idx="25">
                  <c:v>20223</c:v>
                </c:pt>
                <c:pt idx="26">
                  <c:v>20224</c:v>
                </c:pt>
                <c:pt idx="27">
                  <c:v>20231</c:v>
                </c:pt>
                <c:pt idx="28">
                  <c:v>20232</c:v>
                </c:pt>
                <c:pt idx="29">
                  <c:v>20233</c:v>
                </c:pt>
                <c:pt idx="30">
                  <c:v>20234</c:v>
                </c:pt>
                <c:pt idx="31">
                  <c:v>20241</c:v>
                </c:pt>
                <c:pt idx="32">
                  <c:v>20242</c:v>
                </c:pt>
                <c:pt idx="33">
                  <c:v>20243</c:v>
                </c:pt>
              </c:numCache>
            </c:numRef>
          </c:cat>
          <c:val>
            <c:numRef>
              <c:f>'eph vs IS'!$B$2:$B$35</c:f>
              <c:numCache>
                <c:formatCode>_(* #,##0.00_);_(* \(#,##0.00\);_(* "-"??_);_(@_)</c:formatCode>
                <c:ptCount val="34"/>
                <c:pt idx="0">
                  <c:v>1</c:v>
                </c:pt>
                <c:pt idx="1">
                  <c:v>0.98034044375034324</c:v>
                </c:pt>
                <c:pt idx="2">
                  <c:v>0.98388628880799833</c:v>
                </c:pt>
                <c:pt idx="3">
                  <c:v>0.99440583149267847</c:v>
                </c:pt>
                <c:pt idx="4">
                  <c:v>0.98579808474307307</c:v>
                </c:pt>
                <c:pt idx="5">
                  <c:v>0.95057351525005362</c:v>
                </c:pt>
                <c:pt idx="6">
                  <c:v>0.97363209642519111</c:v>
                </c:pt>
                <c:pt idx="7">
                  <c:v>1.0218117866790803</c:v>
                </c:pt>
                <c:pt idx="8">
                  <c:v>0.98705936196134547</c:v>
                </c:pt>
                <c:pt idx="9">
                  <c:v>0.98026151389598837</c:v>
                </c:pt>
                <c:pt idx="10">
                  <c:v>0.98124139103127528</c:v>
                </c:pt>
                <c:pt idx="11">
                  <c:v>0.98028760713871677</c:v>
                </c:pt>
                <c:pt idx="12">
                  <c:v>0.97801040294809061</c:v>
                </c:pt>
                <c:pt idx="13">
                  <c:v>0.98293138561619842</c:v>
                </c:pt>
                <c:pt idx="14">
                  <c:v>0.98884333683749348</c:v>
                </c:pt>
                <c:pt idx="15">
                  <c:v>0.98693243656076846</c:v>
                </c:pt>
                <c:pt idx="16">
                  <c:v>0.95305695534029078</c:v>
                </c:pt>
                <c:pt idx="17">
                  <c:v>0.95967037848334125</c:v>
                </c:pt>
                <c:pt idx="18">
                  <c:v>0.9615735108168515</c:v>
                </c:pt>
                <c:pt idx="19">
                  <c:v>1.0327465574444281</c:v>
                </c:pt>
                <c:pt idx="20">
                  <c:v>1.0440689529234377</c:v>
                </c:pt>
                <c:pt idx="21">
                  <c:v>0.98726939930919699</c:v>
                </c:pt>
                <c:pt idx="22">
                  <c:v>0.97783012964931859</c:v>
                </c:pt>
                <c:pt idx="23">
                  <c:v>1.0329626737756197</c:v>
                </c:pt>
                <c:pt idx="24">
                  <c:v>0.98211900500891736</c:v>
                </c:pt>
                <c:pt idx="25">
                  <c:v>0.98398373825104712</c:v>
                </c:pt>
                <c:pt idx="26">
                  <c:v>0.96026619007973291</c:v>
                </c:pt>
                <c:pt idx="27">
                  <c:v>0.98807281800047564</c:v>
                </c:pt>
                <c:pt idx="28">
                  <c:v>0.99394079614034714</c:v>
                </c:pt>
                <c:pt idx="29">
                  <c:v>0.97166990105444762</c:v>
                </c:pt>
                <c:pt idx="30">
                  <c:v>1.018020932479698</c:v>
                </c:pt>
                <c:pt idx="31">
                  <c:v>1.0231133261179215</c:v>
                </c:pt>
                <c:pt idx="32">
                  <c:v>1.0537107219313517</c:v>
                </c:pt>
                <c:pt idx="33">
                  <c:v>1.0992308148004806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4DF3-9A67-5FD32557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575295"/>
        <c:axId val="775576735"/>
      </c:lineChart>
      <c:catAx>
        <c:axId val="7755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576735"/>
        <c:crosses val="autoZero"/>
        <c:auto val="1"/>
        <c:lblAlgn val="ctr"/>
        <c:lblOffset val="100"/>
        <c:noMultiLvlLbl val="0"/>
      </c:catAx>
      <c:valAx>
        <c:axId val="77557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5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Salarios formales (netos) en EPH</a:t>
            </a:r>
            <a:r>
              <a:rPr lang="en-US" baseline="0"/>
              <a:t> vs salarios formales (brutos) en SRT, 2016-2=1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'eph vs srt'!$E$1</c:f>
              <c:strCache>
                <c:ptCount val="1"/>
                <c:pt idx="0">
                  <c:v>Ratio base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"/>
              <c:layout>
                <c:manualLayout>
                  <c:x val="-4.1666666666666768E-2"/>
                  <c:y val="-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2023-4: efecto</a:t>
                    </a:r>
                    <a:r>
                      <a:rPr lang="en-US" baseline="0"/>
                      <a:t> IIGG?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A13-4F14-AE8C-D3F4A3BE9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'eph vs srt'!$A$2:$A$35</c:f>
              <c:numCache>
                <c:formatCode>General</c:formatCode>
                <c:ptCount val="34"/>
                <c:pt idx="0">
                  <c:v>20162</c:v>
                </c:pt>
                <c:pt idx="1">
                  <c:v>20163</c:v>
                </c:pt>
                <c:pt idx="2">
                  <c:v>20164</c:v>
                </c:pt>
                <c:pt idx="3">
                  <c:v>20171</c:v>
                </c:pt>
                <c:pt idx="4">
                  <c:v>20172</c:v>
                </c:pt>
                <c:pt idx="5">
                  <c:v>20173</c:v>
                </c:pt>
                <c:pt idx="6">
                  <c:v>20174</c:v>
                </c:pt>
                <c:pt idx="7">
                  <c:v>20181</c:v>
                </c:pt>
                <c:pt idx="8">
                  <c:v>20182</c:v>
                </c:pt>
                <c:pt idx="9">
                  <c:v>20183</c:v>
                </c:pt>
                <c:pt idx="10">
                  <c:v>20184</c:v>
                </c:pt>
                <c:pt idx="11">
                  <c:v>20191</c:v>
                </c:pt>
                <c:pt idx="12">
                  <c:v>20192</c:v>
                </c:pt>
                <c:pt idx="13">
                  <c:v>20193</c:v>
                </c:pt>
                <c:pt idx="14">
                  <c:v>20194</c:v>
                </c:pt>
                <c:pt idx="15">
                  <c:v>20201</c:v>
                </c:pt>
                <c:pt idx="16">
                  <c:v>20202</c:v>
                </c:pt>
                <c:pt idx="17">
                  <c:v>20203</c:v>
                </c:pt>
                <c:pt idx="18">
                  <c:v>20204</c:v>
                </c:pt>
                <c:pt idx="19">
                  <c:v>20211</c:v>
                </c:pt>
                <c:pt idx="20">
                  <c:v>20212</c:v>
                </c:pt>
                <c:pt idx="21">
                  <c:v>20213</c:v>
                </c:pt>
                <c:pt idx="22">
                  <c:v>20214</c:v>
                </c:pt>
                <c:pt idx="23">
                  <c:v>20221</c:v>
                </c:pt>
                <c:pt idx="24">
                  <c:v>20222</c:v>
                </c:pt>
                <c:pt idx="25">
                  <c:v>20223</c:v>
                </c:pt>
                <c:pt idx="26">
                  <c:v>20224</c:v>
                </c:pt>
                <c:pt idx="27">
                  <c:v>20231</c:v>
                </c:pt>
                <c:pt idx="28">
                  <c:v>20232</c:v>
                </c:pt>
                <c:pt idx="29">
                  <c:v>20233</c:v>
                </c:pt>
                <c:pt idx="30">
                  <c:v>20234</c:v>
                </c:pt>
                <c:pt idx="31">
                  <c:v>20241</c:v>
                </c:pt>
                <c:pt idx="32">
                  <c:v>20242</c:v>
                </c:pt>
                <c:pt idx="33">
                  <c:v>20243</c:v>
                </c:pt>
              </c:numCache>
            </c:numRef>
          </c:cat>
          <c:val>
            <c:numRef>
              <c:f>'eph vs srt'!$E$2:$E$35</c:f>
              <c:numCache>
                <c:formatCode>_(* #,##0.00_);_(* \(#,##0.00\);_(* "-"??_);_(@_)</c:formatCode>
                <c:ptCount val="34"/>
                <c:pt idx="0">
                  <c:v>1</c:v>
                </c:pt>
                <c:pt idx="1">
                  <c:v>0.98296415893642641</c:v>
                </c:pt>
                <c:pt idx="2">
                  <c:v>0.9971761678723482</c:v>
                </c:pt>
                <c:pt idx="3">
                  <c:v>0.9361786309719492</c:v>
                </c:pt>
                <c:pt idx="4">
                  <c:v>0.9600784145379877</c:v>
                </c:pt>
                <c:pt idx="5">
                  <c:v>0.95224384423936226</c:v>
                </c:pt>
                <c:pt idx="6">
                  <c:v>0.9731418039220634</c:v>
                </c:pt>
                <c:pt idx="7">
                  <c:v>0.99399541288227922</c:v>
                </c:pt>
                <c:pt idx="8">
                  <c:v>0.95282035686844335</c:v>
                </c:pt>
                <c:pt idx="9">
                  <c:v>0.96522678720653032</c:v>
                </c:pt>
                <c:pt idx="10">
                  <c:v>0.98221600583366186</c:v>
                </c:pt>
                <c:pt idx="11">
                  <c:v>0.94932342282556559</c:v>
                </c:pt>
                <c:pt idx="12">
                  <c:v>0.94303570326858199</c:v>
                </c:pt>
                <c:pt idx="13">
                  <c:v>0.98456349366130669</c:v>
                </c:pt>
                <c:pt idx="14">
                  <c:v>0.96551204110870004</c:v>
                </c:pt>
                <c:pt idx="15">
                  <c:v>0.9748178198131332</c:v>
                </c:pt>
                <c:pt idx="16">
                  <c:v>0.90163140013945187</c:v>
                </c:pt>
                <c:pt idx="17">
                  <c:v>0.96593495800183338</c:v>
                </c:pt>
                <c:pt idx="18">
                  <c:v>0.94249738825145224</c:v>
                </c:pt>
                <c:pt idx="19">
                  <c:v>0.96315723742738268</c:v>
                </c:pt>
                <c:pt idx="20">
                  <c:v>0.97917239825242741</c:v>
                </c:pt>
                <c:pt idx="21">
                  <c:v>0.95154729500878943</c:v>
                </c:pt>
                <c:pt idx="22">
                  <c:v>0.9602714224692086</c:v>
                </c:pt>
                <c:pt idx="23">
                  <c:v>0.9530379063769272</c:v>
                </c:pt>
                <c:pt idx="24">
                  <c:v>0.93830151793857508</c:v>
                </c:pt>
                <c:pt idx="25">
                  <c:v>0.9571407069449277</c:v>
                </c:pt>
                <c:pt idx="26">
                  <c:v>0.95067914833344092</c:v>
                </c:pt>
                <c:pt idx="27">
                  <c:v>0.93427937542512141</c:v>
                </c:pt>
                <c:pt idx="28">
                  <c:v>0.97235896235671981</c:v>
                </c:pt>
                <c:pt idx="29">
                  <c:v>0.9681874654654099</c:v>
                </c:pt>
                <c:pt idx="30">
                  <c:v>1.0589538623196122</c:v>
                </c:pt>
                <c:pt idx="31">
                  <c:v>1.0324978250068271</c:v>
                </c:pt>
                <c:pt idx="32">
                  <c:v>0.98727754346397756</c:v>
                </c:pt>
                <c:pt idx="33">
                  <c:v>1.0328942862290322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3-4F14-AE8C-D3F4A3BE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33183"/>
        <c:axId val="121734143"/>
      </c:lineChart>
      <c:catAx>
        <c:axId val="12173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734143"/>
        <c:crosses val="autoZero"/>
        <c:auto val="1"/>
        <c:lblAlgn val="ctr"/>
        <c:lblOffset val="100"/>
        <c:noMultiLvlLbl val="0"/>
      </c:catAx>
      <c:valAx>
        <c:axId val="1217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7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144780</xdr:rowOff>
    </xdr:from>
    <xdr:to>
      <xdr:col>7</xdr:col>
      <xdr:colOff>647700</xdr:colOff>
      <xdr:row>30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2BE8E2-3239-C05E-7ADA-F9A94B168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15</xdr:row>
      <xdr:rowOff>175260</xdr:rowOff>
    </xdr:from>
    <xdr:to>
      <xdr:col>11</xdr:col>
      <xdr:colOff>99060</xdr:colOff>
      <xdr:row>32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02C29-4EB7-F692-1ACC-B8311EFD5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B0171-3226-4B06-BC48-E2A5BCB31F6E}">
  <dimension ref="A1:L105"/>
  <sheetViews>
    <sheetView workbookViewId="0">
      <selection activeCell="K2" sqref="K2"/>
    </sheetView>
  </sheetViews>
  <sheetFormatPr baseColWidth="10" defaultRowHeight="14.4" x14ac:dyDescent="0.3"/>
  <cols>
    <col min="2" max="5" width="11.5546875" style="5"/>
  </cols>
  <sheetData>
    <row r="1" spans="1:12" x14ac:dyDescent="0.3">
      <c r="B1" s="5" t="s">
        <v>0</v>
      </c>
      <c r="C1" s="5" t="s">
        <v>6</v>
      </c>
      <c r="D1" s="5" t="s">
        <v>7</v>
      </c>
      <c r="F1" t="s">
        <v>4</v>
      </c>
      <c r="G1" t="s">
        <v>8</v>
      </c>
      <c r="H1" t="s">
        <v>5</v>
      </c>
      <c r="K1" t="s">
        <v>9</v>
      </c>
    </row>
    <row r="2" spans="1:12" x14ac:dyDescent="0.3">
      <c r="A2" s="1">
        <v>20162</v>
      </c>
      <c r="B2" s="12">
        <f>C2/D2</f>
        <v>1</v>
      </c>
      <c r="C2" s="13">
        <f>F2/F$2*100</f>
        <v>100</v>
      </c>
      <c r="D2" s="13">
        <f>H2/H$2*100</f>
        <v>100</v>
      </c>
      <c r="E2" s="13"/>
      <c r="F2" s="1">
        <v>12674.07</v>
      </c>
      <c r="H2">
        <v>85.1</v>
      </c>
      <c r="J2" s="10">
        <v>42430</v>
      </c>
      <c r="K2" s="4">
        <v>81.92</v>
      </c>
    </row>
    <row r="3" spans="1:12" x14ac:dyDescent="0.3">
      <c r="A3" s="1">
        <v>20163</v>
      </c>
      <c r="B3" s="12">
        <f t="shared" ref="B3:B35" si="0">C3/D3</f>
        <v>0.98034044375034324</v>
      </c>
      <c r="C3" s="13">
        <f t="shared" ref="C3:C35" si="1">F3/F$2*100</f>
        <v>107.59553166425624</v>
      </c>
      <c r="D3" s="13">
        <f t="shared" ref="D3:D35" si="2">H3/H$2*100</f>
        <v>109.75323149236193</v>
      </c>
      <c r="E3" s="13"/>
      <c r="F3" s="1">
        <v>13636.733</v>
      </c>
      <c r="H3">
        <v>93.4</v>
      </c>
      <c r="J3" s="10">
        <v>42461</v>
      </c>
      <c r="K3" s="4">
        <v>85.3</v>
      </c>
    </row>
    <row r="4" spans="1:12" x14ac:dyDescent="0.3">
      <c r="A4" s="1">
        <v>20164</v>
      </c>
      <c r="B4" s="12">
        <f t="shared" si="0"/>
        <v>0.98388628880799833</v>
      </c>
      <c r="C4" s="13">
        <f t="shared" si="1"/>
        <v>115.38407946302965</v>
      </c>
      <c r="D4" s="13">
        <f t="shared" si="2"/>
        <v>117.2737955346651</v>
      </c>
      <c r="E4" s="13"/>
      <c r="F4" s="1">
        <v>14623.859</v>
      </c>
      <c r="H4">
        <v>99.8</v>
      </c>
      <c r="J4" s="10">
        <v>42491</v>
      </c>
      <c r="K4" s="4">
        <v>88.13</v>
      </c>
      <c r="L4" s="11">
        <f>AVERAGE(K2:K4)</f>
        <v>85.11666666666666</v>
      </c>
    </row>
    <row r="5" spans="1:12" x14ac:dyDescent="0.3">
      <c r="A5" s="1">
        <v>20171</v>
      </c>
      <c r="B5" s="12">
        <f t="shared" si="0"/>
        <v>0.99440583149267847</v>
      </c>
      <c r="C5" s="13">
        <f t="shared" si="1"/>
        <v>122.10976426672727</v>
      </c>
      <c r="D5" s="13">
        <f t="shared" si="2"/>
        <v>122.7967097532315</v>
      </c>
      <c r="E5" s="13"/>
      <c r="F5" s="1">
        <v>15476.277</v>
      </c>
      <c r="H5">
        <v>104.5</v>
      </c>
      <c r="J5" s="10">
        <v>42522</v>
      </c>
      <c r="K5" s="4">
        <v>89.83</v>
      </c>
    </row>
    <row r="6" spans="1:12" x14ac:dyDescent="0.3">
      <c r="A6" s="1">
        <v>20172</v>
      </c>
      <c r="B6" s="12">
        <f t="shared" si="0"/>
        <v>0.98579808474307307</v>
      </c>
      <c r="C6" s="13">
        <f t="shared" si="1"/>
        <v>129.27739865725846</v>
      </c>
      <c r="D6" s="13">
        <f t="shared" si="2"/>
        <v>131.13983548766157</v>
      </c>
      <c r="E6" s="13"/>
      <c r="F6" s="1">
        <v>16384.707999999999</v>
      </c>
      <c r="H6">
        <v>111.6</v>
      </c>
      <c r="J6" s="10">
        <v>42552</v>
      </c>
      <c r="K6" s="4">
        <v>93.84</v>
      </c>
    </row>
    <row r="7" spans="1:12" x14ac:dyDescent="0.3">
      <c r="A7" s="1">
        <v>20173</v>
      </c>
      <c r="B7" s="12">
        <f t="shared" si="0"/>
        <v>0.95057351525005362</v>
      </c>
      <c r="C7" s="13">
        <f t="shared" si="1"/>
        <v>134.48772178155872</v>
      </c>
      <c r="D7" s="13">
        <f t="shared" si="2"/>
        <v>141.48061104582845</v>
      </c>
      <c r="E7" s="13"/>
      <c r="F7" s="1">
        <v>17045.067999999999</v>
      </c>
      <c r="H7">
        <v>120.4</v>
      </c>
      <c r="J7" s="10">
        <v>42583</v>
      </c>
      <c r="K7" s="4">
        <v>96.42</v>
      </c>
      <c r="L7" s="11">
        <f>AVERAGE(K5:K7)</f>
        <v>93.363333333333344</v>
      </c>
    </row>
    <row r="8" spans="1:12" x14ac:dyDescent="0.3">
      <c r="A8" s="1">
        <v>20174</v>
      </c>
      <c r="B8" s="12">
        <f t="shared" si="0"/>
        <v>0.97363209642519111</v>
      </c>
      <c r="C8" s="13">
        <f t="shared" si="1"/>
        <v>145.52996787930002</v>
      </c>
      <c r="D8" s="13">
        <f t="shared" si="2"/>
        <v>149.47121034077557</v>
      </c>
      <c r="E8" s="13"/>
      <c r="F8" s="1">
        <v>18444.57</v>
      </c>
      <c r="H8">
        <v>127.2</v>
      </c>
      <c r="J8" s="10">
        <v>42614</v>
      </c>
      <c r="K8" s="4">
        <v>97.69</v>
      </c>
    </row>
    <row r="9" spans="1:12" x14ac:dyDescent="0.3">
      <c r="A9" s="1">
        <v>20181</v>
      </c>
      <c r="B9" s="12">
        <f t="shared" si="0"/>
        <v>1.0218117866790803</v>
      </c>
      <c r="C9" s="13">
        <f t="shared" si="1"/>
        <v>157.65439199878176</v>
      </c>
      <c r="D9" s="13">
        <f t="shared" si="2"/>
        <v>154.28907168037605</v>
      </c>
      <c r="E9" s="13"/>
      <c r="F9" s="1">
        <v>19981.227999999999</v>
      </c>
      <c r="H9">
        <v>131.30000000000001</v>
      </c>
      <c r="J9" s="10">
        <v>42644</v>
      </c>
      <c r="K9" s="7">
        <v>100</v>
      </c>
    </row>
    <row r="10" spans="1:12" x14ac:dyDescent="0.3">
      <c r="A10" s="1">
        <v>20182</v>
      </c>
      <c r="B10" s="12">
        <f t="shared" si="0"/>
        <v>0.98705936196134547</v>
      </c>
      <c r="C10" s="13">
        <f t="shared" si="1"/>
        <v>160.64362118877364</v>
      </c>
      <c r="D10" s="13">
        <f t="shared" si="2"/>
        <v>162.74970622796712</v>
      </c>
      <c r="E10" s="13"/>
      <c r="F10" s="1">
        <v>20360.084999999999</v>
      </c>
      <c r="H10">
        <v>138.5</v>
      </c>
      <c r="J10" s="10">
        <v>42675</v>
      </c>
      <c r="K10" s="4">
        <v>101.58</v>
      </c>
      <c r="L10" s="11">
        <f>AVERAGE(K8:K10)</f>
        <v>99.756666666666661</v>
      </c>
    </row>
    <row r="11" spans="1:12" x14ac:dyDescent="0.3">
      <c r="A11" s="1">
        <v>20183</v>
      </c>
      <c r="B11" s="12">
        <f t="shared" si="0"/>
        <v>0.98026151389598837</v>
      </c>
      <c r="C11" s="13">
        <f t="shared" si="1"/>
        <v>169.90431645083231</v>
      </c>
      <c r="D11" s="13">
        <f t="shared" si="2"/>
        <v>173.32549941245594</v>
      </c>
      <c r="E11" s="13"/>
      <c r="F11" s="1">
        <v>21533.792000000001</v>
      </c>
      <c r="H11">
        <v>147.5</v>
      </c>
      <c r="J11" s="10">
        <v>42705</v>
      </c>
      <c r="K11" s="4">
        <v>102.69</v>
      </c>
    </row>
    <row r="12" spans="1:12" x14ac:dyDescent="0.3">
      <c r="A12" s="1">
        <v>20184</v>
      </c>
      <c r="B12" s="12">
        <f t="shared" si="0"/>
        <v>0.98124139103127528</v>
      </c>
      <c r="C12" s="13">
        <f t="shared" si="1"/>
        <v>186.10148121321723</v>
      </c>
      <c r="D12" s="13">
        <f t="shared" si="2"/>
        <v>189.65922444183317</v>
      </c>
      <c r="E12" s="13"/>
      <c r="F12" s="1">
        <v>23586.632000000001</v>
      </c>
      <c r="H12">
        <v>161.4</v>
      </c>
      <c r="J12" s="10">
        <v>42736</v>
      </c>
      <c r="K12" s="4">
        <v>104.98</v>
      </c>
    </row>
    <row r="13" spans="1:12" x14ac:dyDescent="0.3">
      <c r="A13" s="1">
        <v>20191</v>
      </c>
      <c r="B13" s="12">
        <f t="shared" si="0"/>
        <v>0.98028760713871677</v>
      </c>
      <c r="C13" s="13">
        <f t="shared" si="1"/>
        <v>201.01079605840903</v>
      </c>
      <c r="D13" s="13">
        <f t="shared" si="2"/>
        <v>205.05287896592245</v>
      </c>
      <c r="E13" s="13"/>
      <c r="F13" s="1">
        <v>25476.249</v>
      </c>
      <c r="H13">
        <v>174.5</v>
      </c>
      <c r="J13" s="10">
        <v>42767</v>
      </c>
      <c r="K13" s="4">
        <v>105.97</v>
      </c>
      <c r="L13" s="11">
        <f>AVERAGE(K11:K13)</f>
        <v>104.54666666666667</v>
      </c>
    </row>
    <row r="14" spans="1:12" x14ac:dyDescent="0.3">
      <c r="A14" s="1">
        <v>20192</v>
      </c>
      <c r="B14" s="12">
        <f t="shared" si="0"/>
        <v>0.97801040294809061</v>
      </c>
      <c r="C14" s="13">
        <f t="shared" si="1"/>
        <v>221.11539544913356</v>
      </c>
      <c r="D14" s="13">
        <f t="shared" si="2"/>
        <v>226.08695652173915</v>
      </c>
      <c r="E14" s="13"/>
      <c r="F14" s="1">
        <v>28024.32</v>
      </c>
      <c r="H14">
        <v>192.4</v>
      </c>
      <c r="J14" s="10">
        <v>42795</v>
      </c>
      <c r="K14" s="4">
        <v>108.5</v>
      </c>
    </row>
    <row r="15" spans="1:12" x14ac:dyDescent="0.3">
      <c r="A15" s="1">
        <v>20193</v>
      </c>
      <c r="B15" s="12">
        <f t="shared" si="0"/>
        <v>0.98293138561619842</v>
      </c>
      <c r="C15" s="13">
        <f t="shared" si="1"/>
        <v>244.63556694889644</v>
      </c>
      <c r="D15" s="13">
        <f t="shared" si="2"/>
        <v>248.88366627497066</v>
      </c>
      <c r="E15" s="13"/>
      <c r="F15" s="1">
        <v>31005.282999999999</v>
      </c>
      <c r="H15">
        <v>211.8</v>
      </c>
      <c r="J15" s="10">
        <v>42826</v>
      </c>
      <c r="K15" s="8">
        <v>112.14</v>
      </c>
    </row>
    <row r="16" spans="1:12" x14ac:dyDescent="0.3">
      <c r="A16" s="1">
        <v>20194</v>
      </c>
      <c r="B16" s="12">
        <f t="shared" si="0"/>
        <v>0.98884333683749348</v>
      </c>
      <c r="C16" s="13">
        <f t="shared" si="1"/>
        <v>269.81130765413161</v>
      </c>
      <c r="D16" s="13">
        <f t="shared" si="2"/>
        <v>272.85546415981202</v>
      </c>
      <c r="E16" s="13"/>
      <c r="F16" s="1">
        <v>34196.074000000001</v>
      </c>
      <c r="H16">
        <v>232.2</v>
      </c>
      <c r="J16" s="10">
        <v>42856</v>
      </c>
      <c r="K16" s="8">
        <v>114.09</v>
      </c>
      <c r="L16" s="11">
        <f>AVERAGE(K14:K16)</f>
        <v>111.57666666666667</v>
      </c>
    </row>
    <row r="17" spans="1:12" x14ac:dyDescent="0.3">
      <c r="A17" s="1">
        <v>20201</v>
      </c>
      <c r="B17" s="12">
        <f t="shared" si="0"/>
        <v>0.98693243656076846</v>
      </c>
      <c r="C17" s="13">
        <f t="shared" si="1"/>
        <v>298.39919615403733</v>
      </c>
      <c r="D17" s="13">
        <f t="shared" si="2"/>
        <v>302.35017626321979</v>
      </c>
      <c r="E17" s="13"/>
      <c r="F17" s="1">
        <v>37819.322999999997</v>
      </c>
      <c r="H17">
        <v>257.3</v>
      </c>
      <c r="J17" s="10">
        <v>42887</v>
      </c>
      <c r="K17" s="8">
        <v>116.51</v>
      </c>
    </row>
    <row r="18" spans="1:12" x14ac:dyDescent="0.3">
      <c r="A18" s="1">
        <v>20202</v>
      </c>
      <c r="B18" s="12">
        <f t="shared" si="0"/>
        <v>0.95305695534029078</v>
      </c>
      <c r="C18" s="13">
        <f t="shared" si="1"/>
        <v>310.66744936709358</v>
      </c>
      <c r="D18" s="13">
        <f t="shared" si="2"/>
        <v>325.96944770857812</v>
      </c>
      <c r="E18" s="13"/>
      <c r="F18" s="1">
        <v>39374.21</v>
      </c>
      <c r="H18">
        <v>277.39999999999998</v>
      </c>
      <c r="J18" s="10">
        <v>42917</v>
      </c>
      <c r="K18" s="8">
        <v>121.19</v>
      </c>
    </row>
    <row r="19" spans="1:12" x14ac:dyDescent="0.3">
      <c r="A19" s="1">
        <v>20203</v>
      </c>
      <c r="B19" s="12">
        <f t="shared" si="0"/>
        <v>0.95967037848334125</v>
      </c>
      <c r="C19" s="13">
        <f t="shared" si="1"/>
        <v>318.46170961656355</v>
      </c>
      <c r="D19" s="13">
        <f t="shared" si="2"/>
        <v>331.84488836662752</v>
      </c>
      <c r="E19" s="13"/>
      <c r="F19" s="1">
        <v>40362.06</v>
      </c>
      <c r="H19">
        <v>282.39999999999998</v>
      </c>
      <c r="J19" s="10">
        <v>42948</v>
      </c>
      <c r="K19" s="8">
        <v>123.43</v>
      </c>
      <c r="L19" s="11">
        <f>AVERAGE(K17:K19)</f>
        <v>120.37666666666667</v>
      </c>
    </row>
    <row r="20" spans="1:12" x14ac:dyDescent="0.3">
      <c r="A20" s="1">
        <v>20204</v>
      </c>
      <c r="B20" s="12">
        <f t="shared" si="0"/>
        <v>0.9615735108168515</v>
      </c>
      <c r="C20" s="13">
        <f t="shared" si="1"/>
        <v>344.85574089459823</v>
      </c>
      <c r="D20" s="13">
        <f t="shared" si="2"/>
        <v>358.63689776733258</v>
      </c>
      <c r="E20" s="13"/>
      <c r="F20" s="1">
        <v>43707.258000000002</v>
      </c>
      <c r="H20">
        <v>305.2</v>
      </c>
      <c r="J20" s="10">
        <v>42979</v>
      </c>
      <c r="K20" s="8">
        <v>125.21</v>
      </c>
    </row>
    <row r="21" spans="1:12" x14ac:dyDescent="0.3">
      <c r="A21" s="1">
        <v>20211</v>
      </c>
      <c r="B21" s="12">
        <f t="shared" si="0"/>
        <v>1.0327465574444281</v>
      </c>
      <c r="C21" s="13">
        <f t="shared" si="1"/>
        <v>403.99686130816701</v>
      </c>
      <c r="D21" s="13">
        <f t="shared" si="2"/>
        <v>391.18683901292599</v>
      </c>
      <c r="E21" s="13"/>
      <c r="F21" s="1">
        <v>51202.845000000001</v>
      </c>
      <c r="H21">
        <v>332.9</v>
      </c>
      <c r="J21" s="10">
        <v>43009</v>
      </c>
      <c r="K21" s="8">
        <v>127.4</v>
      </c>
    </row>
    <row r="22" spans="1:12" x14ac:dyDescent="0.3">
      <c r="A22" s="1">
        <v>20212</v>
      </c>
      <c r="B22" s="12">
        <f t="shared" si="0"/>
        <v>1.0440689529234377</v>
      </c>
      <c r="C22" s="13">
        <f t="shared" si="1"/>
        <v>463.63531998797544</v>
      </c>
      <c r="D22" s="13">
        <f t="shared" si="2"/>
        <v>444.06580493537018</v>
      </c>
      <c r="E22" s="13"/>
      <c r="F22" s="1">
        <v>58761.464999999997</v>
      </c>
      <c r="H22">
        <v>377.9</v>
      </c>
      <c r="J22" s="10">
        <v>43040</v>
      </c>
      <c r="K22" s="8">
        <v>129.03</v>
      </c>
      <c r="L22" s="11">
        <f>AVERAGE(K20:K22)</f>
        <v>127.21333333333332</v>
      </c>
    </row>
    <row r="23" spans="1:12" x14ac:dyDescent="0.3">
      <c r="A23" s="1">
        <v>20213</v>
      </c>
      <c r="B23" s="12">
        <f t="shared" si="0"/>
        <v>0.98726939930919699</v>
      </c>
      <c r="C23" s="13">
        <f t="shared" si="1"/>
        <v>487.02196689776844</v>
      </c>
      <c r="D23" s="13">
        <f t="shared" si="2"/>
        <v>493.30199764982376</v>
      </c>
      <c r="E23" s="13"/>
      <c r="F23" s="1">
        <v>61725.504999999997</v>
      </c>
      <c r="H23">
        <v>419.8</v>
      </c>
      <c r="J23" s="10">
        <v>43070</v>
      </c>
      <c r="K23" s="8">
        <v>129.86000000000001</v>
      </c>
    </row>
    <row r="24" spans="1:12" x14ac:dyDescent="0.3">
      <c r="A24" s="1">
        <v>20214</v>
      </c>
      <c r="B24" s="12">
        <f t="shared" si="0"/>
        <v>0.97783012964931859</v>
      </c>
      <c r="C24" s="13">
        <f t="shared" si="1"/>
        <v>544.75824261661808</v>
      </c>
      <c r="D24" s="13">
        <f t="shared" si="2"/>
        <v>557.10928319623974</v>
      </c>
      <c r="E24" s="13"/>
      <c r="F24" s="1">
        <v>69043.040999999997</v>
      </c>
      <c r="H24">
        <v>474.1</v>
      </c>
      <c r="J24" s="10">
        <v>43101</v>
      </c>
      <c r="K24" s="8">
        <v>131.46</v>
      </c>
    </row>
    <row r="25" spans="1:12" x14ac:dyDescent="0.3">
      <c r="A25" s="1">
        <v>20221</v>
      </c>
      <c r="B25" s="12">
        <f t="shared" si="0"/>
        <v>1.0329626737756197</v>
      </c>
      <c r="C25" s="13">
        <f t="shared" si="1"/>
        <v>631.67306161319925</v>
      </c>
      <c r="D25" s="13">
        <f t="shared" si="2"/>
        <v>611.51586368977678</v>
      </c>
      <c r="E25" s="13"/>
      <c r="F25" s="1">
        <v>80058.686000000002</v>
      </c>
      <c r="H25">
        <v>520.4</v>
      </c>
      <c r="J25" s="10">
        <v>43132</v>
      </c>
      <c r="K25" s="8">
        <v>132.44</v>
      </c>
      <c r="L25" s="11">
        <f>AVERAGE(K23:K25)</f>
        <v>131.25333333333336</v>
      </c>
    </row>
    <row r="26" spans="1:12" x14ac:dyDescent="0.3">
      <c r="A26" s="1">
        <v>20222</v>
      </c>
      <c r="B26" s="12">
        <f t="shared" si="0"/>
        <v>0.98211900500891736</v>
      </c>
      <c r="C26" s="13">
        <f t="shared" si="1"/>
        <v>706.17934096939666</v>
      </c>
      <c r="D26" s="13">
        <f t="shared" si="2"/>
        <v>719.03642773207991</v>
      </c>
      <c r="E26" s="13"/>
      <c r="F26" s="1">
        <v>89501.664000000004</v>
      </c>
      <c r="H26">
        <v>611.9</v>
      </c>
      <c r="J26" s="10">
        <v>43160</v>
      </c>
      <c r="K26" s="8">
        <v>135.01</v>
      </c>
    </row>
    <row r="27" spans="1:12" x14ac:dyDescent="0.3">
      <c r="A27" s="1">
        <v>20223</v>
      </c>
      <c r="B27" s="12">
        <f t="shared" si="0"/>
        <v>0.98398373825104712</v>
      </c>
      <c r="C27" s="13">
        <f t="shared" si="1"/>
        <v>837.02212470027393</v>
      </c>
      <c r="D27" s="13">
        <f t="shared" si="2"/>
        <v>850.64629847238552</v>
      </c>
      <c r="E27" s="13"/>
      <c r="F27" s="1">
        <v>106084.77</v>
      </c>
      <c r="H27">
        <v>723.9</v>
      </c>
      <c r="J27" s="10">
        <v>43191</v>
      </c>
      <c r="K27" s="8">
        <v>138.77000000000001</v>
      </c>
    </row>
    <row r="28" spans="1:12" x14ac:dyDescent="0.3">
      <c r="A28" s="1">
        <v>20224</v>
      </c>
      <c r="B28" s="12">
        <f t="shared" si="0"/>
        <v>0.96026619007973291</v>
      </c>
      <c r="C28" s="13">
        <f t="shared" si="1"/>
        <v>981.48006125893266</v>
      </c>
      <c r="D28" s="13">
        <f t="shared" si="2"/>
        <v>1022.0916568742656</v>
      </c>
      <c r="E28" s="13"/>
      <c r="F28" s="1">
        <v>124393.47</v>
      </c>
      <c r="H28">
        <v>869.8</v>
      </c>
      <c r="J28" s="10">
        <v>43221</v>
      </c>
      <c r="K28" s="8">
        <v>141.74</v>
      </c>
      <c r="L28" s="11">
        <f>AVERAGE(K26:K28)</f>
        <v>138.50666666666666</v>
      </c>
    </row>
    <row r="29" spans="1:12" x14ac:dyDescent="0.3">
      <c r="A29" s="1">
        <v>20231</v>
      </c>
      <c r="B29" s="12">
        <f t="shared" si="0"/>
        <v>0.98807281800047564</v>
      </c>
      <c r="C29" s="13">
        <f t="shared" si="1"/>
        <v>1194.9759627333603</v>
      </c>
      <c r="D29" s="13">
        <f t="shared" si="2"/>
        <v>1209.4007050528792</v>
      </c>
      <c r="E29" s="13"/>
      <c r="F29" s="1">
        <v>151452.09</v>
      </c>
      <c r="H29">
        <v>1029.2</v>
      </c>
      <c r="J29" s="10">
        <v>43252</v>
      </c>
      <c r="K29" s="8">
        <v>143.66999999999999</v>
      </c>
    </row>
    <row r="30" spans="1:12" x14ac:dyDescent="0.3">
      <c r="A30" s="1">
        <v>20232</v>
      </c>
      <c r="B30" s="12">
        <f t="shared" si="0"/>
        <v>0.99394079614034714</v>
      </c>
      <c r="C30" s="13">
        <f t="shared" si="1"/>
        <v>1497.8022056056184</v>
      </c>
      <c r="D30" s="13">
        <f t="shared" si="2"/>
        <v>1506.9330199764984</v>
      </c>
      <c r="E30" s="13"/>
      <c r="F30" s="1">
        <v>189832.5</v>
      </c>
      <c r="H30">
        <v>1282.4000000000001</v>
      </c>
      <c r="J30" s="10">
        <v>43282</v>
      </c>
      <c r="K30" s="8">
        <v>147.36000000000001</v>
      </c>
    </row>
    <row r="31" spans="1:12" x14ac:dyDescent="0.3">
      <c r="A31" s="1">
        <v>20233</v>
      </c>
      <c r="B31" s="12">
        <f t="shared" si="0"/>
        <v>0.97166990105444762</v>
      </c>
      <c r="C31" s="13">
        <f t="shared" si="1"/>
        <v>1838.2944074003062</v>
      </c>
      <c r="D31" s="13">
        <f t="shared" si="2"/>
        <v>1891.8918918918919</v>
      </c>
      <c r="E31" s="13"/>
      <c r="F31" s="1">
        <v>232986.72</v>
      </c>
      <c r="H31">
        <v>1610</v>
      </c>
      <c r="J31" s="10">
        <v>43313</v>
      </c>
      <c r="K31" s="8">
        <v>151.61000000000001</v>
      </c>
      <c r="L31" s="11">
        <f>AVERAGE(K29:K31)</f>
        <v>147.54666666666665</v>
      </c>
    </row>
    <row r="32" spans="1:12" x14ac:dyDescent="0.3">
      <c r="A32" s="1">
        <v>20234</v>
      </c>
      <c r="B32" s="12">
        <f t="shared" si="0"/>
        <v>1.018020932479698</v>
      </c>
      <c r="C32" s="13">
        <f t="shared" si="1"/>
        <v>2567.3028474673092</v>
      </c>
      <c r="D32" s="13">
        <f t="shared" si="2"/>
        <v>2521.8566392479438</v>
      </c>
      <c r="E32" s="13"/>
      <c r="F32" s="1">
        <v>325381.76000000001</v>
      </c>
      <c r="H32">
        <v>2146.1</v>
      </c>
      <c r="J32" s="10">
        <v>43344</v>
      </c>
      <c r="K32" s="8">
        <v>155.80000000000001</v>
      </c>
    </row>
    <row r="33" spans="1:12" x14ac:dyDescent="0.3">
      <c r="A33" s="1">
        <v>20241</v>
      </c>
      <c r="B33" s="12">
        <f t="shared" si="0"/>
        <v>1.0231133261179215</v>
      </c>
      <c r="C33" s="13">
        <f t="shared" si="1"/>
        <v>3585.3449602219334</v>
      </c>
      <c r="D33" s="13">
        <f t="shared" si="2"/>
        <v>3504.347826086956</v>
      </c>
      <c r="E33" s="13"/>
      <c r="F33" s="1">
        <v>454409.13</v>
      </c>
      <c r="H33">
        <v>2982.2</v>
      </c>
      <c r="J33" s="10">
        <v>43374</v>
      </c>
      <c r="K33" s="8">
        <v>162.24</v>
      </c>
    </row>
    <row r="34" spans="1:12" x14ac:dyDescent="0.3">
      <c r="A34" s="1">
        <v>20242</v>
      </c>
      <c r="B34" s="12">
        <f t="shared" si="0"/>
        <v>1.0537107219313517</v>
      </c>
      <c r="C34" s="13">
        <f t="shared" si="1"/>
        <v>5126.5317297442725</v>
      </c>
      <c r="D34" s="13">
        <f t="shared" si="2"/>
        <v>4865.217391304348</v>
      </c>
      <c r="E34" s="13"/>
      <c r="F34" s="1">
        <v>649740.22</v>
      </c>
      <c r="G34" s="6">
        <v>638811</v>
      </c>
      <c r="H34">
        <v>4140.3</v>
      </c>
      <c r="J34" s="10">
        <v>43405</v>
      </c>
      <c r="K34" s="8">
        <v>166.05</v>
      </c>
      <c r="L34" s="11">
        <f>AVERAGE(K32:K34)</f>
        <v>161.36333333333334</v>
      </c>
    </row>
    <row r="35" spans="1:12" x14ac:dyDescent="0.3">
      <c r="A35" s="3">
        <v>20243</v>
      </c>
      <c r="B35" s="12">
        <f t="shared" si="0"/>
        <v>1.0992308148004806</v>
      </c>
      <c r="C35" s="13">
        <f t="shared" si="1"/>
        <v>6504.8372035884131</v>
      </c>
      <c r="D35" s="13">
        <f t="shared" si="2"/>
        <v>5917.6263219741477</v>
      </c>
      <c r="E35" s="14"/>
      <c r="F35">
        <f>F34*G35/G34</f>
        <v>824427.62056883797</v>
      </c>
      <c r="G35" s="2">
        <v>810560</v>
      </c>
      <c r="H35">
        <v>5035.8999999999996</v>
      </c>
      <c r="J35" s="10">
        <v>43435</v>
      </c>
      <c r="K35" s="8">
        <v>169.29</v>
      </c>
    </row>
    <row r="36" spans="1:12" x14ac:dyDescent="0.3">
      <c r="J36" s="10">
        <v>43466</v>
      </c>
      <c r="K36" s="8">
        <v>174.7</v>
      </c>
    </row>
    <row r="37" spans="1:12" x14ac:dyDescent="0.3">
      <c r="J37" s="10">
        <v>43497</v>
      </c>
      <c r="K37" s="8">
        <v>179.37</v>
      </c>
      <c r="L37" s="11">
        <f>AVERAGE(K35:K37)</f>
        <v>174.45333333333335</v>
      </c>
    </row>
    <row r="38" spans="1:12" x14ac:dyDescent="0.3">
      <c r="J38" s="10">
        <v>43525</v>
      </c>
      <c r="K38" s="8">
        <v>187.04</v>
      </c>
    </row>
    <row r="39" spans="1:12" x14ac:dyDescent="0.3">
      <c r="J39" s="10">
        <v>43556</v>
      </c>
      <c r="K39" s="8">
        <v>191.67</v>
      </c>
    </row>
    <row r="40" spans="1:12" x14ac:dyDescent="0.3">
      <c r="J40" s="10">
        <v>43586</v>
      </c>
      <c r="K40" s="8">
        <v>198.51</v>
      </c>
      <c r="L40" s="11">
        <f>AVERAGE(K38:K40)</f>
        <v>192.40666666666667</v>
      </c>
    </row>
    <row r="41" spans="1:12" x14ac:dyDescent="0.3">
      <c r="J41" s="10">
        <v>43617</v>
      </c>
      <c r="K41" s="8">
        <v>203.34</v>
      </c>
    </row>
    <row r="42" spans="1:12" x14ac:dyDescent="0.3">
      <c r="J42" s="10">
        <v>43647</v>
      </c>
      <c r="K42" s="8">
        <v>213.49</v>
      </c>
    </row>
    <row r="43" spans="1:12" x14ac:dyDescent="0.3">
      <c r="J43" s="10">
        <v>43678</v>
      </c>
      <c r="K43" s="8">
        <v>218.63</v>
      </c>
      <c r="L43" s="11">
        <f>AVERAGE(K41:K43)</f>
        <v>211.82000000000002</v>
      </c>
    </row>
    <row r="44" spans="1:12" x14ac:dyDescent="0.3">
      <c r="J44" s="10">
        <v>43709</v>
      </c>
      <c r="K44" s="8">
        <v>225.13</v>
      </c>
    </row>
    <row r="45" spans="1:12" x14ac:dyDescent="0.3">
      <c r="J45" s="10">
        <v>43739</v>
      </c>
      <c r="K45" s="8">
        <v>233</v>
      </c>
    </row>
    <row r="46" spans="1:12" x14ac:dyDescent="0.3">
      <c r="J46" s="10">
        <v>43770</v>
      </c>
      <c r="K46" s="8">
        <v>238.57</v>
      </c>
      <c r="L46" s="11">
        <f>AVERAGE(K44:K46)</f>
        <v>232.23333333333335</v>
      </c>
    </row>
    <row r="47" spans="1:12" x14ac:dyDescent="0.3">
      <c r="J47" s="10">
        <v>43800</v>
      </c>
      <c r="K47" s="8">
        <v>243.4</v>
      </c>
    </row>
    <row r="48" spans="1:12" x14ac:dyDescent="0.3">
      <c r="J48" s="10">
        <v>43831</v>
      </c>
      <c r="K48" s="8">
        <v>259.01</v>
      </c>
    </row>
    <row r="49" spans="10:12" x14ac:dyDescent="0.3">
      <c r="J49" s="10">
        <v>43862</v>
      </c>
      <c r="K49" s="8">
        <v>269.36</v>
      </c>
      <c r="L49" s="11">
        <f>AVERAGE(K47:K49)</f>
        <v>257.25666666666666</v>
      </c>
    </row>
    <row r="50" spans="10:12" x14ac:dyDescent="0.3">
      <c r="J50" s="10">
        <v>43891</v>
      </c>
      <c r="K50" s="8">
        <v>277.31</v>
      </c>
    </row>
    <row r="51" spans="10:12" x14ac:dyDescent="0.3">
      <c r="J51" s="10">
        <v>43922</v>
      </c>
      <c r="K51" s="8">
        <v>277.45</v>
      </c>
    </row>
    <row r="52" spans="10:12" x14ac:dyDescent="0.3">
      <c r="J52" s="10">
        <v>43952</v>
      </c>
      <c r="K52" s="8">
        <v>277.54000000000002</v>
      </c>
      <c r="L52" s="11">
        <f>AVERAGE(K50:K52)</f>
        <v>277.43333333333334</v>
      </c>
    </row>
    <row r="53" spans="10:12" x14ac:dyDescent="0.3">
      <c r="J53" s="10">
        <v>43983</v>
      </c>
      <c r="K53" s="8">
        <v>278.62</v>
      </c>
    </row>
    <row r="54" spans="10:12" x14ac:dyDescent="0.3">
      <c r="J54" s="10">
        <v>44013</v>
      </c>
      <c r="K54" s="8">
        <v>282.07</v>
      </c>
    </row>
    <row r="55" spans="10:12" x14ac:dyDescent="0.3">
      <c r="J55" s="10">
        <v>44044</v>
      </c>
      <c r="K55" s="8">
        <v>286.56</v>
      </c>
      <c r="L55" s="11">
        <f>AVERAGE(K53:K55)</f>
        <v>282.41666666666669</v>
      </c>
    </row>
    <row r="56" spans="10:12" x14ac:dyDescent="0.3">
      <c r="J56" s="10">
        <v>44075</v>
      </c>
      <c r="K56" s="8">
        <v>293.83999999999997</v>
      </c>
    </row>
    <row r="57" spans="10:12" x14ac:dyDescent="0.3">
      <c r="J57" s="10">
        <v>44105</v>
      </c>
      <c r="K57" s="8">
        <v>307.22000000000003</v>
      </c>
    </row>
    <row r="58" spans="10:12" x14ac:dyDescent="0.3">
      <c r="J58" s="10">
        <v>44136</v>
      </c>
      <c r="K58" s="8">
        <v>314.39999999999998</v>
      </c>
      <c r="L58" s="11">
        <f>AVERAGE(K56:K58)</f>
        <v>305.15333333333331</v>
      </c>
    </row>
    <row r="59" spans="10:12" x14ac:dyDescent="0.3">
      <c r="J59" s="10">
        <v>44166</v>
      </c>
      <c r="K59" s="8">
        <v>320.32</v>
      </c>
    </row>
    <row r="60" spans="10:12" x14ac:dyDescent="0.3">
      <c r="J60" s="10">
        <v>44197</v>
      </c>
      <c r="K60" s="8">
        <v>331.43</v>
      </c>
    </row>
    <row r="61" spans="10:12" x14ac:dyDescent="0.3">
      <c r="J61" s="10">
        <v>44228</v>
      </c>
      <c r="K61" s="8">
        <v>346.94</v>
      </c>
      <c r="L61" s="11">
        <f>AVERAGE(K59:K61)</f>
        <v>332.8966666666667</v>
      </c>
    </row>
    <row r="62" spans="10:12" x14ac:dyDescent="0.3">
      <c r="J62" s="10">
        <v>44256</v>
      </c>
      <c r="K62" s="8">
        <v>364.98</v>
      </c>
    </row>
    <row r="63" spans="10:12" x14ac:dyDescent="0.3">
      <c r="J63" s="10">
        <v>44287</v>
      </c>
      <c r="K63" s="8">
        <v>378.18</v>
      </c>
    </row>
    <row r="64" spans="10:12" x14ac:dyDescent="0.3">
      <c r="J64" s="10">
        <v>44317</v>
      </c>
      <c r="K64" s="8">
        <v>390.62</v>
      </c>
      <c r="L64" s="11">
        <f>AVERAGE(K62:K64)</f>
        <v>377.92666666666673</v>
      </c>
    </row>
    <row r="65" spans="10:12" x14ac:dyDescent="0.3">
      <c r="J65" s="10">
        <v>44348</v>
      </c>
      <c r="K65" s="8">
        <v>400.52</v>
      </c>
    </row>
    <row r="66" spans="10:12" x14ac:dyDescent="0.3">
      <c r="J66" s="10">
        <v>44378</v>
      </c>
      <c r="K66" s="8">
        <v>422.41</v>
      </c>
    </row>
    <row r="67" spans="10:12" x14ac:dyDescent="0.3">
      <c r="J67" s="10">
        <v>44409</v>
      </c>
      <c r="K67" s="8">
        <v>436.4</v>
      </c>
      <c r="L67" s="11">
        <f>AVERAGE(K65:K67)</f>
        <v>419.77666666666664</v>
      </c>
    </row>
    <row r="68" spans="10:12" x14ac:dyDescent="0.3">
      <c r="J68" s="10">
        <v>44440</v>
      </c>
      <c r="K68" s="8">
        <v>456.77</v>
      </c>
    </row>
    <row r="69" spans="10:12" x14ac:dyDescent="0.3">
      <c r="J69" s="10">
        <v>44470</v>
      </c>
      <c r="K69" s="8">
        <v>473.64</v>
      </c>
    </row>
    <row r="70" spans="10:12" x14ac:dyDescent="0.3">
      <c r="J70" s="10">
        <v>44501</v>
      </c>
      <c r="K70" s="8">
        <v>491.89</v>
      </c>
      <c r="L70" s="11">
        <f>AVERAGE(K68:K70)</f>
        <v>474.09999999999997</v>
      </c>
    </row>
    <row r="71" spans="10:12" x14ac:dyDescent="0.3">
      <c r="J71" s="10">
        <v>44531</v>
      </c>
      <c r="K71" s="8">
        <v>501.16</v>
      </c>
    </row>
    <row r="72" spans="10:12" x14ac:dyDescent="0.3">
      <c r="J72" s="10">
        <v>44562</v>
      </c>
      <c r="K72" s="8">
        <v>521.29999999999995</v>
      </c>
    </row>
    <row r="73" spans="10:12" x14ac:dyDescent="0.3">
      <c r="J73" s="10">
        <v>44593</v>
      </c>
      <c r="K73" s="8">
        <v>538.72</v>
      </c>
      <c r="L73" s="11">
        <f>AVERAGE(K71:K73)</f>
        <v>520.39333333333332</v>
      </c>
    </row>
    <row r="74" spans="10:12" x14ac:dyDescent="0.3">
      <c r="J74" s="10">
        <v>44621</v>
      </c>
      <c r="K74" s="8">
        <v>580.53</v>
      </c>
    </row>
    <row r="75" spans="10:12" x14ac:dyDescent="0.3">
      <c r="J75" s="10">
        <v>44652</v>
      </c>
      <c r="K75" s="8">
        <v>606.82000000000005</v>
      </c>
    </row>
    <row r="76" spans="10:12" x14ac:dyDescent="0.3">
      <c r="J76" s="10">
        <v>44682</v>
      </c>
      <c r="K76" s="8">
        <v>648.39</v>
      </c>
      <c r="L76" s="11">
        <f>AVERAGE(K74:K76)</f>
        <v>611.9133333333333</v>
      </c>
    </row>
    <row r="77" spans="10:12" x14ac:dyDescent="0.3">
      <c r="J77" s="10">
        <v>44713</v>
      </c>
      <c r="K77" s="8">
        <v>680.14</v>
      </c>
    </row>
    <row r="78" spans="10:12" x14ac:dyDescent="0.3">
      <c r="J78" s="10">
        <v>44743</v>
      </c>
      <c r="K78" s="8">
        <v>721.44</v>
      </c>
    </row>
    <row r="79" spans="10:12" x14ac:dyDescent="0.3">
      <c r="J79" s="10">
        <v>44774</v>
      </c>
      <c r="K79" s="8">
        <v>770.07</v>
      </c>
      <c r="L79" s="11">
        <f>AVERAGE(K77:K79)</f>
        <v>723.88333333333333</v>
      </c>
    </row>
    <row r="80" spans="10:12" x14ac:dyDescent="0.3">
      <c r="J80" s="10">
        <v>44805</v>
      </c>
      <c r="K80" s="8">
        <v>820.02</v>
      </c>
    </row>
    <row r="81" spans="10:12" x14ac:dyDescent="0.3">
      <c r="J81" s="10">
        <v>44835</v>
      </c>
      <c r="K81" s="8">
        <v>865.46</v>
      </c>
    </row>
    <row r="82" spans="10:12" x14ac:dyDescent="0.3">
      <c r="J82" s="10">
        <v>44866</v>
      </c>
      <c r="K82" s="8">
        <v>923.98</v>
      </c>
      <c r="L82" s="11">
        <f>AVERAGE(K80:K82)</f>
        <v>869.82</v>
      </c>
    </row>
    <row r="83" spans="10:12" x14ac:dyDescent="0.3">
      <c r="J83" s="10">
        <v>44896</v>
      </c>
      <c r="K83" s="8">
        <v>981.09</v>
      </c>
    </row>
    <row r="84" spans="10:12" x14ac:dyDescent="0.3">
      <c r="J84" s="10">
        <v>44927</v>
      </c>
      <c r="K84" s="8">
        <v>1023.66</v>
      </c>
    </row>
    <row r="85" spans="10:12" x14ac:dyDescent="0.3">
      <c r="J85" s="10">
        <v>44958</v>
      </c>
      <c r="K85" s="8">
        <v>1082.99</v>
      </c>
      <c r="L85" s="11">
        <f>AVERAGE(K83:K85)</f>
        <v>1029.2466666666667</v>
      </c>
    </row>
    <row r="86" spans="10:12" x14ac:dyDescent="0.3">
      <c r="J86" s="10">
        <v>44986</v>
      </c>
      <c r="K86" s="8">
        <v>1200.76</v>
      </c>
    </row>
    <row r="87" spans="10:12" x14ac:dyDescent="0.3">
      <c r="J87" s="10">
        <v>45017</v>
      </c>
      <c r="K87" s="8">
        <v>1270.68</v>
      </c>
    </row>
    <row r="88" spans="10:12" x14ac:dyDescent="0.3">
      <c r="J88" s="10">
        <v>45047</v>
      </c>
      <c r="K88" s="8">
        <v>1375.74</v>
      </c>
      <c r="L88" s="11">
        <f>AVERAGE(K86:K88)</f>
        <v>1282.3933333333334</v>
      </c>
    </row>
    <row r="89" spans="10:12" x14ac:dyDescent="0.3">
      <c r="J89" s="10">
        <v>45078</v>
      </c>
      <c r="K89" s="8">
        <v>1455.78</v>
      </c>
    </row>
    <row r="90" spans="10:12" x14ac:dyDescent="0.3">
      <c r="J90" s="10">
        <v>45108</v>
      </c>
      <c r="K90" s="8">
        <v>1626.33</v>
      </c>
    </row>
    <row r="91" spans="10:12" x14ac:dyDescent="0.3">
      <c r="J91" s="10">
        <v>45139</v>
      </c>
      <c r="K91" s="8">
        <v>1747.82</v>
      </c>
      <c r="L91" s="11">
        <f>AVERAGE(K89:K91)</f>
        <v>1609.9766666666665</v>
      </c>
    </row>
    <row r="92" spans="10:12" x14ac:dyDescent="0.3">
      <c r="J92" s="10">
        <v>45170</v>
      </c>
      <c r="K92" s="8">
        <v>1964.34</v>
      </c>
    </row>
    <row r="93" spans="10:12" x14ac:dyDescent="0.3">
      <c r="J93" s="10">
        <v>45200</v>
      </c>
      <c r="K93" s="8">
        <v>2138.81</v>
      </c>
    </row>
    <row r="94" spans="10:12" x14ac:dyDescent="0.3">
      <c r="J94" s="10">
        <v>45231</v>
      </c>
      <c r="K94" s="8">
        <v>2335.04</v>
      </c>
      <c r="L94" s="11">
        <f>AVERAGE(K92:K94)</f>
        <v>2146.063333333333</v>
      </c>
    </row>
    <row r="95" spans="10:12" x14ac:dyDescent="0.3">
      <c r="J95" s="10">
        <v>45261</v>
      </c>
      <c r="K95" s="8">
        <v>2546.1999999999998</v>
      </c>
    </row>
    <row r="96" spans="10:12" x14ac:dyDescent="0.3">
      <c r="J96" s="10">
        <v>45292</v>
      </c>
      <c r="K96" s="8">
        <v>2985</v>
      </c>
    </row>
    <row r="97" spans="10:12" x14ac:dyDescent="0.3">
      <c r="J97" s="10">
        <v>45323</v>
      </c>
      <c r="K97" s="8">
        <v>3415.26</v>
      </c>
      <c r="L97" s="11">
        <f>AVERAGE(K95:K97)</f>
        <v>2982.1533333333332</v>
      </c>
    </row>
    <row r="98" spans="10:12" x14ac:dyDescent="0.3">
      <c r="J98" s="10">
        <v>45352</v>
      </c>
      <c r="K98" s="8">
        <v>3768.21</v>
      </c>
    </row>
    <row r="99" spans="10:12" x14ac:dyDescent="0.3">
      <c r="J99" s="10">
        <v>45383</v>
      </c>
      <c r="K99" s="8">
        <v>4162.57</v>
      </c>
    </row>
    <row r="100" spans="10:12" x14ac:dyDescent="0.3">
      <c r="J100" s="10">
        <v>45413</v>
      </c>
      <c r="K100" s="8">
        <v>4490.03</v>
      </c>
      <c r="L100" s="11">
        <f>AVERAGE(K98:K100)</f>
        <v>4140.2699999999995</v>
      </c>
    </row>
    <row r="101" spans="10:12" x14ac:dyDescent="0.3">
      <c r="J101" s="10">
        <v>45444</v>
      </c>
      <c r="K101" s="8">
        <v>4749.88</v>
      </c>
    </row>
    <row r="102" spans="10:12" x14ac:dyDescent="0.3">
      <c r="J102" s="10">
        <v>45474</v>
      </c>
      <c r="K102" s="8">
        <v>5054.6899999999996</v>
      </c>
    </row>
    <row r="103" spans="10:12" x14ac:dyDescent="0.3">
      <c r="J103" s="10">
        <v>45505</v>
      </c>
      <c r="K103" s="8">
        <v>5303.03</v>
      </c>
      <c r="L103" s="11">
        <f>AVERAGE(K101:K103)</f>
        <v>5035.8666666666659</v>
      </c>
    </row>
    <row r="104" spans="10:12" x14ac:dyDescent="0.3">
      <c r="J104" s="10">
        <v>45536</v>
      </c>
      <c r="K104" s="8">
        <v>5505.4</v>
      </c>
    </row>
    <row r="105" spans="10:12" x14ac:dyDescent="0.3">
      <c r="J105" s="10">
        <v>45566</v>
      </c>
      <c r="K105" s="9">
        <v>5729.85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5739-72A4-44A4-8661-1906DD97A2FA}">
  <dimension ref="A1:E35"/>
  <sheetViews>
    <sheetView tabSelected="1" workbookViewId="0">
      <selection activeCell="E1" sqref="E1:E1048576"/>
    </sheetView>
  </sheetViews>
  <sheetFormatPr baseColWidth="10" defaultRowHeight="14.4" x14ac:dyDescent="0.3"/>
  <cols>
    <col min="5" max="5" width="11.5546875" style="15"/>
  </cols>
  <sheetData>
    <row r="1" spans="1:5" x14ac:dyDescent="0.3">
      <c r="B1" t="s">
        <v>2</v>
      </c>
      <c r="C1" t="s">
        <v>3</v>
      </c>
      <c r="D1" t="s">
        <v>10</v>
      </c>
      <c r="E1" s="15" t="s">
        <v>1</v>
      </c>
    </row>
    <row r="2" spans="1:5" x14ac:dyDescent="0.3">
      <c r="A2" s="1">
        <v>20162</v>
      </c>
      <c r="B2">
        <v>17088</v>
      </c>
      <c r="C2" s="1">
        <v>12710.370999999999</v>
      </c>
      <c r="D2">
        <f>C2/B2</f>
        <v>0.74381852762172285</v>
      </c>
      <c r="E2" s="16">
        <f>D2/D$2</f>
        <v>1</v>
      </c>
    </row>
    <row r="3" spans="1:5" x14ac:dyDescent="0.3">
      <c r="A3" s="1">
        <v>20163</v>
      </c>
      <c r="B3">
        <v>21204</v>
      </c>
      <c r="C3" s="1">
        <v>15503.24</v>
      </c>
      <c r="D3" s="5">
        <f>C3/B3</f>
        <v>0.7311469534050179</v>
      </c>
      <c r="E3" s="16">
        <f>D3/D$2</f>
        <v>0.98296415893642641</v>
      </c>
    </row>
    <row r="4" spans="1:5" x14ac:dyDescent="0.3">
      <c r="A4" s="1">
        <v>20164</v>
      </c>
      <c r="B4">
        <v>19841</v>
      </c>
      <c r="C4" s="1">
        <v>14716.429</v>
      </c>
      <c r="D4" s="5">
        <f>C4/B4</f>
        <v>0.74171810896628199</v>
      </c>
      <c r="E4" s="16">
        <f>D4/D$2</f>
        <v>0.9971761678723482</v>
      </c>
    </row>
    <row r="5" spans="1:5" x14ac:dyDescent="0.3">
      <c r="A5" s="1">
        <v>20171</v>
      </c>
      <c r="B5">
        <v>24907</v>
      </c>
      <c r="C5" s="1">
        <v>17343.915000000001</v>
      </c>
      <c r="D5" s="5">
        <f>C5/B5</f>
        <v>0.69634701088047546</v>
      </c>
      <c r="E5" s="16">
        <f>D5/D$2</f>
        <v>0.9361786309719492</v>
      </c>
    </row>
    <row r="6" spans="1:5" x14ac:dyDescent="0.3">
      <c r="A6" s="1">
        <v>20172</v>
      </c>
      <c r="B6">
        <v>22963</v>
      </c>
      <c r="C6" s="1">
        <v>16398.432000000001</v>
      </c>
      <c r="D6" s="5">
        <f>C6/B6</f>
        <v>0.7141241127030441</v>
      </c>
      <c r="E6" s="16">
        <f>D6/D$2</f>
        <v>0.9600784145379877</v>
      </c>
    </row>
    <row r="7" spans="1:5" x14ac:dyDescent="0.3">
      <c r="A7" s="1">
        <v>20173</v>
      </c>
      <c r="B7">
        <v>27615</v>
      </c>
      <c r="C7" s="1">
        <v>19559.611000000001</v>
      </c>
      <c r="D7" s="5">
        <f>C7/B7</f>
        <v>0.7082966141589716</v>
      </c>
      <c r="E7" s="16">
        <f>D7/D$2</f>
        <v>0.95224384423936226</v>
      </c>
    </row>
    <row r="8" spans="1:5" x14ac:dyDescent="0.3">
      <c r="A8" s="1">
        <v>20174</v>
      </c>
      <c r="B8">
        <v>25582</v>
      </c>
      <c r="C8" s="1">
        <v>18517.297999999999</v>
      </c>
      <c r="D8" s="5">
        <f>C8/B8</f>
        <v>0.72384090376045651</v>
      </c>
      <c r="E8" s="16">
        <f>D8/D$2</f>
        <v>0.9731418039220634</v>
      </c>
    </row>
    <row r="9" spans="1:5" x14ac:dyDescent="0.3">
      <c r="A9" s="1">
        <v>20181</v>
      </c>
      <c r="B9">
        <v>31300</v>
      </c>
      <c r="C9" s="1">
        <v>23141.723999999998</v>
      </c>
      <c r="D9" s="5">
        <f>C9/B9</f>
        <v>0.73935220447284344</v>
      </c>
      <c r="E9" s="16">
        <f>D9/D$2</f>
        <v>0.99399541288227922</v>
      </c>
    </row>
    <row r="10" spans="1:5" x14ac:dyDescent="0.3">
      <c r="A10" s="1">
        <v>20182</v>
      </c>
      <c r="B10">
        <v>28740</v>
      </c>
      <c r="C10" s="1">
        <v>20368.769</v>
      </c>
      <c r="D10" s="5">
        <f>C10/B10</f>
        <v>0.70872543493389006</v>
      </c>
      <c r="E10" s="16">
        <f>D10/D$2</f>
        <v>0.95282035686844335</v>
      </c>
    </row>
    <row r="11" spans="1:5" x14ac:dyDescent="0.3">
      <c r="A11" s="1">
        <v>20183</v>
      </c>
      <c r="B11">
        <v>34308</v>
      </c>
      <c r="C11" s="1">
        <v>24631.550999999999</v>
      </c>
      <c r="D11" s="5">
        <f>C11/B11</f>
        <v>0.71795356768100738</v>
      </c>
      <c r="E11" s="16">
        <f>D11/D$2</f>
        <v>0.96522678720653032</v>
      </c>
    </row>
    <row r="12" spans="1:5" x14ac:dyDescent="0.3">
      <c r="A12" s="1">
        <v>20184</v>
      </c>
      <c r="B12">
        <v>32422</v>
      </c>
      <c r="C12" s="1">
        <v>23687.204000000002</v>
      </c>
      <c r="D12" s="5">
        <f>C12/B12</f>
        <v>0.73059046326568389</v>
      </c>
      <c r="E12" s="16">
        <f>D12/D$2</f>
        <v>0.98221600583366186</v>
      </c>
    </row>
    <row r="13" spans="1:5" x14ac:dyDescent="0.3">
      <c r="A13" s="1">
        <v>20191</v>
      </c>
      <c r="B13">
        <v>41962</v>
      </c>
      <c r="C13" s="1">
        <v>29630.39</v>
      </c>
      <c r="D13" s="5">
        <f>C13/B13</f>
        <v>0.70612435060292644</v>
      </c>
      <c r="E13" s="16">
        <f>D13/D$2</f>
        <v>0.94932342282556559</v>
      </c>
    </row>
    <row r="14" spans="1:5" x14ac:dyDescent="0.3">
      <c r="A14" s="1">
        <v>20192</v>
      </c>
      <c r="B14">
        <v>39993</v>
      </c>
      <c r="C14" s="1">
        <v>28052.987000000001</v>
      </c>
      <c r="D14" s="5">
        <f>C14/B14</f>
        <v>0.70144742829995255</v>
      </c>
      <c r="E14" s="16">
        <f>D14/D$2</f>
        <v>0.94303570326858199</v>
      </c>
    </row>
    <row r="15" spans="1:5" x14ac:dyDescent="0.3">
      <c r="A15" s="1">
        <v>20193</v>
      </c>
      <c r="B15">
        <v>49461</v>
      </c>
      <c r="C15" s="1">
        <v>36222.099000000002</v>
      </c>
      <c r="D15" s="5">
        <f>C15/B15</f>
        <v>0.73233656820525261</v>
      </c>
      <c r="E15" s="16">
        <f>D15/D$2</f>
        <v>0.98456349366130669</v>
      </c>
    </row>
    <row r="16" spans="1:5" x14ac:dyDescent="0.3">
      <c r="A16" s="1">
        <v>20194</v>
      </c>
      <c r="B16">
        <v>47911</v>
      </c>
      <c r="C16" s="1">
        <v>34408.038999999997</v>
      </c>
      <c r="D16" s="5">
        <f>C16/B16</f>
        <v>0.71816574481851758</v>
      </c>
      <c r="E16" s="16">
        <f>D16/D$2</f>
        <v>0.96551204110870004</v>
      </c>
    </row>
    <row r="17" spans="1:5" x14ac:dyDescent="0.3">
      <c r="A17" s="1">
        <v>20201</v>
      </c>
      <c r="B17">
        <v>61561</v>
      </c>
      <c r="C17" s="1">
        <v>44637.114999999998</v>
      </c>
      <c r="D17" s="5">
        <f>C17/B17</f>
        <v>0.72508755543282266</v>
      </c>
      <c r="E17" s="16">
        <f>D17/D$2</f>
        <v>0.9748178198131332</v>
      </c>
    </row>
    <row r="18" spans="1:5" x14ac:dyDescent="0.3">
      <c r="A18" s="1">
        <v>20202</v>
      </c>
      <c r="B18">
        <v>58715</v>
      </c>
      <c r="C18" s="1">
        <v>39377.222999999998</v>
      </c>
      <c r="D18" s="5">
        <f>C18/B18</f>
        <v>0.67065014050923955</v>
      </c>
      <c r="E18" s="16">
        <f>D18/D$2</f>
        <v>0.90163140013945187</v>
      </c>
    </row>
    <row r="19" spans="1:5" x14ac:dyDescent="0.3">
      <c r="A19" s="1">
        <v>20203</v>
      </c>
      <c r="B19">
        <v>67245</v>
      </c>
      <c r="C19" s="1">
        <v>48314.209000000003</v>
      </c>
      <c r="D19" s="5">
        <f>C19/B19</f>
        <v>0.71848031823927438</v>
      </c>
      <c r="E19" s="16">
        <f>D19/D$2</f>
        <v>0.96593495800183338</v>
      </c>
    </row>
    <row r="20" spans="1:5" x14ac:dyDescent="0.3">
      <c r="A20" s="1">
        <v>20204</v>
      </c>
      <c r="B20">
        <v>63314</v>
      </c>
      <c r="C20" s="1">
        <v>44386.091</v>
      </c>
      <c r="D20" s="5">
        <f>C20/B20</f>
        <v>0.7010470196165145</v>
      </c>
      <c r="E20" s="16">
        <f>D20/D$2</f>
        <v>0.94249738825145224</v>
      </c>
    </row>
    <row r="21" spans="1:5" x14ac:dyDescent="0.3">
      <c r="A21" s="1">
        <v>20211</v>
      </c>
      <c r="B21">
        <v>81630</v>
      </c>
      <c r="C21" s="1">
        <v>58480.891000000003</v>
      </c>
      <c r="D21" s="5">
        <f>C21/B21</f>
        <v>0.71641419821144192</v>
      </c>
      <c r="E21" s="16">
        <f>D21/D$2</f>
        <v>0.96315723742738268</v>
      </c>
    </row>
    <row r="22" spans="1:5" x14ac:dyDescent="0.3">
      <c r="A22" s="1">
        <v>20212</v>
      </c>
      <c r="B22">
        <v>80748</v>
      </c>
      <c r="C22" s="1">
        <v>58810.913999999997</v>
      </c>
      <c r="D22" s="5">
        <f>C22/B22</f>
        <v>0.72832657155595182</v>
      </c>
      <c r="E22" s="16">
        <f>D22/D$2</f>
        <v>0.97917239825242741</v>
      </c>
    </row>
    <row r="23" spans="1:5" x14ac:dyDescent="0.3">
      <c r="A23" s="1">
        <v>20213</v>
      </c>
      <c r="B23">
        <v>99674</v>
      </c>
      <c r="C23" s="1">
        <v>70547.115000000005</v>
      </c>
      <c r="D23" s="5">
        <f>C23/B23</f>
        <v>0.70777850793587094</v>
      </c>
      <c r="E23" s="16">
        <f>D23/D$2</f>
        <v>0.95154729500878943</v>
      </c>
    </row>
    <row r="24" spans="1:5" x14ac:dyDescent="0.3">
      <c r="A24" s="1">
        <v>20214</v>
      </c>
      <c r="B24">
        <v>97663</v>
      </c>
      <c r="C24" s="1">
        <v>69757.524000000005</v>
      </c>
      <c r="D24" s="5">
        <f>C24/B24</f>
        <v>0.71426767557826409</v>
      </c>
      <c r="E24" s="16">
        <f>D24/D$2</f>
        <v>0.9602714224692086</v>
      </c>
    </row>
    <row r="25" spans="1:5" x14ac:dyDescent="0.3">
      <c r="A25" s="1">
        <v>20221</v>
      </c>
      <c r="B25">
        <v>127568</v>
      </c>
      <c r="C25" s="1">
        <v>90431.328999999998</v>
      </c>
      <c r="D25" s="5">
        <f>C25/B25</f>
        <v>0.70888725228897531</v>
      </c>
      <c r="E25" s="16">
        <f>D25/D$2</f>
        <v>0.9530379063769272</v>
      </c>
    </row>
    <row r="26" spans="1:5" x14ac:dyDescent="0.3">
      <c r="A26" s="1">
        <v>20222</v>
      </c>
      <c r="B26">
        <v>128282</v>
      </c>
      <c r="C26" s="1">
        <v>89531.35</v>
      </c>
      <c r="D26" s="5">
        <f>C26/B26</f>
        <v>0.69792605353829851</v>
      </c>
      <c r="E26" s="16">
        <f>D26/D$2</f>
        <v>0.93830151793857508</v>
      </c>
    </row>
    <row r="27" spans="1:5" x14ac:dyDescent="0.3">
      <c r="A27" s="1">
        <v>20223</v>
      </c>
      <c r="B27">
        <v>168763</v>
      </c>
      <c r="C27" s="1">
        <v>120148.96</v>
      </c>
      <c r="D27" s="5">
        <f>C27/B27</f>
        <v>0.711938991366591</v>
      </c>
      <c r="E27" s="16">
        <f>D27/D$2</f>
        <v>0.9571407069449277</v>
      </c>
    </row>
    <row r="28" spans="1:5" x14ac:dyDescent="0.3">
      <c r="A28" s="1">
        <v>20224</v>
      </c>
      <c r="B28">
        <v>176222</v>
      </c>
      <c r="C28" s="1">
        <v>124612.35</v>
      </c>
      <c r="D28" s="5">
        <f>C28/B28</f>
        <v>0.70713276435405348</v>
      </c>
      <c r="E28" s="16">
        <f>D28/D$2</f>
        <v>0.95067914833344092</v>
      </c>
    </row>
    <row r="29" spans="1:5" x14ac:dyDescent="0.3">
      <c r="A29" s="1">
        <v>20231</v>
      </c>
      <c r="B29">
        <v>246154</v>
      </c>
      <c r="C29" s="1">
        <v>171060.86</v>
      </c>
      <c r="D29" s="5">
        <f>C29/B29</f>
        <v>0.69493430941605661</v>
      </c>
      <c r="E29" s="16">
        <f>D29/D$2</f>
        <v>0.93427937542512141</v>
      </c>
    </row>
    <row r="30" spans="1:5" x14ac:dyDescent="0.3">
      <c r="A30" s="1">
        <v>20232</v>
      </c>
      <c r="B30">
        <v>262753</v>
      </c>
      <c r="C30" s="1">
        <v>190038.37</v>
      </c>
      <c r="D30" s="5">
        <f>C30/B30</f>
        <v>0.72325861169996153</v>
      </c>
      <c r="E30" s="16">
        <f>D30/D$2</f>
        <v>0.97235896235671981</v>
      </c>
    </row>
    <row r="31" spans="1:5" x14ac:dyDescent="0.3">
      <c r="A31" s="1">
        <v>20233</v>
      </c>
      <c r="B31">
        <v>367453</v>
      </c>
      <c r="C31" s="1">
        <v>264623.40000000002</v>
      </c>
      <c r="D31" s="5">
        <f>C31/B31</f>
        <v>0.72015577502428885</v>
      </c>
      <c r="E31" s="16">
        <f>D31/D$2</f>
        <v>0.9681874654654099</v>
      </c>
    </row>
    <row r="32" spans="1:5" x14ac:dyDescent="0.3">
      <c r="A32" s="1">
        <v>20234</v>
      </c>
      <c r="B32">
        <v>417486</v>
      </c>
      <c r="C32" s="1">
        <v>328840.99</v>
      </c>
      <c r="D32" s="5">
        <f>C32/B32</f>
        <v>0.78766950268991054</v>
      </c>
      <c r="E32" s="16">
        <f>D32/D$2</f>
        <v>1.0589538623196122</v>
      </c>
    </row>
    <row r="33" spans="1:5" x14ac:dyDescent="0.3">
      <c r="A33" s="1">
        <v>20241</v>
      </c>
      <c r="B33">
        <v>674230</v>
      </c>
      <c r="C33" s="1">
        <v>517802.58</v>
      </c>
      <c r="D33" s="5">
        <f>C33/B33</f>
        <v>0.76799101196920938</v>
      </c>
      <c r="E33" s="16">
        <f>D33/D$2</f>
        <v>1.0324978250068271</v>
      </c>
    </row>
    <row r="34" spans="1:5" x14ac:dyDescent="0.3">
      <c r="A34" s="1">
        <v>20242</v>
      </c>
      <c r="B34">
        <v>885079</v>
      </c>
      <c r="C34" s="1">
        <v>649962.48</v>
      </c>
      <c r="D34" s="5">
        <f>C34/B34</f>
        <v>0.73435532873336729</v>
      </c>
      <c r="E34" s="16">
        <f>D34/D$2</f>
        <v>0.98727754346397756</v>
      </c>
    </row>
    <row r="35" spans="1:5" x14ac:dyDescent="0.3">
      <c r="A35" s="3">
        <v>20243</v>
      </c>
      <c r="B35">
        <v>1218784</v>
      </c>
      <c r="C35">
        <f>C31*'eph vs IS'!C35/'eph vs IS'!C31</f>
        <v>936374.57108643732</v>
      </c>
      <c r="D35" s="5">
        <f>C35/B35</f>
        <v>0.76828590717176903</v>
      </c>
      <c r="E35" s="16">
        <f>D35/D$2</f>
        <v>1.0328942862290322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eph vs IS</vt:lpstr>
      <vt:lpstr>eph vs srt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Planificación Productiva</dc:creator>
  <cp:lastModifiedBy>Planificación Productiva</cp:lastModifiedBy>
  <dcterms:created xsi:type="dcterms:W3CDTF">2024-12-21T16:29:52Z</dcterms:created>
  <dcterms:modified xsi:type="dcterms:W3CDTF">2024-12-21T16:58:05Z</dcterms:modified>
</cp:coreProperties>
</file>