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code working folder\AstroWideImageMapper\test files\"/>
    </mc:Choice>
  </mc:AlternateContent>
  <xr:revisionPtr revIDLastSave="0" documentId="13_ncr:1_{6837B695-278A-40DF-B715-69ABCF301C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Sheet1!$A$2:$N$27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N34" i="1"/>
  <c r="N15" i="1"/>
  <c r="L12" i="1"/>
  <c r="L10" i="1"/>
  <c r="L3" i="1"/>
  <c r="L14" i="1"/>
  <c r="L13" i="1"/>
  <c r="L9" i="1"/>
  <c r="L6" i="1"/>
  <c r="L5" i="1"/>
  <c r="L16" i="1"/>
  <c r="L7" i="1"/>
  <c r="G21" i="1"/>
  <c r="H21" i="1"/>
  <c r="J21" i="1"/>
  <c r="C21" i="1"/>
  <c r="E21" i="1"/>
  <c r="G9" i="1"/>
  <c r="H9" i="1"/>
  <c r="J9" i="1"/>
  <c r="C9" i="1"/>
  <c r="E9" i="1"/>
  <c r="G13" i="1"/>
  <c r="H13" i="1"/>
  <c r="J13" i="1"/>
  <c r="C13" i="1"/>
  <c r="E13" i="1"/>
  <c r="J4" i="1"/>
  <c r="H4" i="1"/>
  <c r="G4" i="1"/>
  <c r="E4" i="1"/>
  <c r="C4" i="1"/>
  <c r="H26" i="1"/>
  <c r="H25" i="1"/>
  <c r="H24" i="1"/>
  <c r="H23" i="1"/>
  <c r="I7" i="1"/>
  <c r="H7" i="1" s="1"/>
  <c r="H5" i="1"/>
  <c r="H6" i="1"/>
  <c r="H12" i="1"/>
  <c r="H14" i="1"/>
  <c r="H15" i="1"/>
  <c r="H10" i="1"/>
  <c r="H11" i="1"/>
  <c r="H8" i="1"/>
  <c r="H16" i="1"/>
  <c r="H17" i="1"/>
  <c r="H18" i="1"/>
  <c r="H19" i="1"/>
  <c r="H20" i="1"/>
  <c r="H3" i="1"/>
  <c r="J5" i="1"/>
  <c r="J6" i="1"/>
  <c r="J12" i="1"/>
  <c r="J14" i="1"/>
  <c r="J15" i="1"/>
  <c r="J10" i="1"/>
  <c r="J11" i="1"/>
  <c r="J8" i="1"/>
  <c r="J16" i="1"/>
  <c r="J17" i="1"/>
  <c r="J18" i="1"/>
  <c r="J19" i="1"/>
  <c r="J20" i="1"/>
  <c r="G5" i="1"/>
  <c r="G6" i="1"/>
  <c r="G12" i="1"/>
  <c r="G14" i="1"/>
  <c r="G15" i="1"/>
  <c r="G10" i="1"/>
  <c r="G11" i="1"/>
  <c r="G8" i="1"/>
  <c r="G16" i="1"/>
  <c r="G17" i="1"/>
  <c r="G18" i="1"/>
  <c r="G19" i="1"/>
  <c r="G20" i="1"/>
  <c r="C5" i="1"/>
  <c r="C6" i="1"/>
  <c r="C7" i="1"/>
  <c r="C12" i="1"/>
  <c r="C14" i="1"/>
  <c r="C15" i="1"/>
  <c r="C10" i="1"/>
  <c r="C11" i="1"/>
  <c r="C8" i="1"/>
  <c r="C16" i="1"/>
  <c r="C17" i="1"/>
  <c r="C18" i="1"/>
  <c r="C19" i="1"/>
  <c r="C20" i="1"/>
  <c r="E5" i="1"/>
  <c r="E6" i="1"/>
  <c r="E7" i="1"/>
  <c r="E12" i="1"/>
  <c r="E14" i="1"/>
  <c r="E15" i="1"/>
  <c r="E10" i="1"/>
  <c r="E11" i="1"/>
  <c r="E8" i="1"/>
  <c r="E16" i="1"/>
  <c r="E17" i="1"/>
  <c r="E18" i="1"/>
  <c r="E19" i="1"/>
  <c r="E20" i="1"/>
  <c r="J3" i="1"/>
  <c r="E3" i="1"/>
  <c r="C3" i="1"/>
  <c r="G3" i="1"/>
  <c r="J7" i="1" l="1"/>
  <c r="G7" i="1"/>
</calcChain>
</file>

<file path=xl/sharedStrings.xml><?xml version="1.0" encoding="utf-8"?>
<sst xmlns="http://schemas.openxmlformats.org/spreadsheetml/2006/main" count="52" uniqueCount="50">
  <si>
    <t>elevation</t>
  </si>
  <si>
    <t>latlng</t>
  </si>
  <si>
    <t>time offset from UTC</t>
  </si>
  <si>
    <t>287</t>
  </si>
  <si>
    <t>-4</t>
  </si>
  <si>
    <t>az center</t>
  </si>
  <si>
    <t>alt center</t>
  </si>
  <si>
    <t>camera x max</t>
  </si>
  <si>
    <t>camera y max</t>
  </si>
  <si>
    <t>bottom</t>
  </si>
  <si>
    <t>third line</t>
  </si>
  <si>
    <t>top</t>
  </si>
  <si>
    <t>left</t>
  </si>
  <si>
    <t>right</t>
  </si>
  <si>
    <t>latitude south</t>
  </si>
  <si>
    <t>sunrise</t>
  </si>
  <si>
    <t>sunset</t>
  </si>
  <si>
    <t>zenith</t>
  </si>
  <si>
    <t>polaris</t>
  </si>
  <si>
    <t>polaris high</t>
  </si>
  <si>
    <t>polaris low</t>
  </si>
  <si>
    <t>polaris left</t>
  </si>
  <si>
    <t>polaris right</t>
  </si>
  <si>
    <t>40.2290,-83.2092</t>
  </si>
  <si>
    <t>house NW</t>
  </si>
  <si>
    <t>house NE</t>
  </si>
  <si>
    <t>house SE</t>
  </si>
  <si>
    <t>house SW</t>
  </si>
  <si>
    <t>sunrise summer</t>
  </si>
  <si>
    <t>sunset summer</t>
  </si>
  <si>
    <t>SE</t>
  </si>
  <si>
    <t>SW</t>
  </si>
  <si>
    <t>south horizon</t>
  </si>
  <si>
    <t>north norizon</t>
  </si>
  <si>
    <t>name</t>
  </si>
  <si>
    <t>Az</t>
  </si>
  <si>
    <t>Alt</t>
  </si>
  <si>
    <t xml:space="preserve"> +/- |_____</t>
  </si>
  <si>
    <t xml:space="preserve"> - _____|</t>
  </si>
  <si>
    <t>2022-04-10T23:56:00</t>
  </si>
  <si>
    <t>Moment string</t>
  </si>
  <si>
    <t>SE paris</t>
  </si>
  <si>
    <t>SE swingset</t>
  </si>
  <si>
    <t>reference azimuth</t>
  </si>
  <si>
    <t>Tripod readings at reference then snapshot</t>
  </si>
  <si>
    <t>or pixel of known object in image</t>
  </si>
  <si>
    <t>x,y</t>
  </si>
  <si>
    <t>2102,1543</t>
  </si>
  <si>
    <t>4534,3314</t>
  </si>
  <si>
    <t>camera file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</si>
</sst>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0" xfId="0" applyFill="1"/>
    <xf numFmtId="0" fontId="1" fillId="0" borderId="1" xfId="0" applyFont="1" applyBorder="1"/>
    <xf numFmtId="1" fontId="1" fillId="0" borderId="1" xfId="0" applyNumberFormat="1" applyFont="1" applyBorder="1"/>
    <xf numFmtId="1" fontId="1" fillId="0" borderId="1" xfId="0" applyNumberFormat="1" applyFont="1" applyFill="1" applyBorder="1"/>
    <xf numFmtId="0" fontId="1" fillId="3" borderId="1" xfId="0" applyFont="1" applyFill="1" applyBorder="1"/>
    <xf numFmtId="1" fontId="1" fillId="2" borderId="1" xfId="0" applyNumberFormat="1" applyFont="1" applyFill="1" applyBorder="1"/>
    <xf numFmtId="1" fontId="1" fillId="4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1" fillId="0" borderId="1" xfId="0" applyNumberFormat="1" applyFont="1" applyFill="1" applyBorder="1" applyAlignment="1">
      <alignment wrapText="1"/>
    </xf>
    <xf numFmtId="0" fontId="0" fillId="2" borderId="1" xfId="0" applyFill="1" applyBorder="1"/>
    <xf numFmtId="49" fontId="0" fillId="0" borderId="1" xfId="0" applyNumberFormat="1" applyBorder="1"/>
    <xf numFmtId="0" fontId="0" fillId="0" borderId="1" xfId="0" applyFill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4"/>
  <sheetViews>
    <sheetView tabSelected="1" zoomScale="85" zoomScaleNormal="85" workbookViewId="0">
      <selection activeCell="R11" sqref="R11"/>
    </sheetView>
  </sheetViews>
  <sheetFormatPr defaultRowHeight="14.4" x14ac:dyDescent="0.3"/>
  <cols>
    <col min="1" max="1" width="4.33203125" bestFit="1" customWidth="1"/>
    <col min="2" max="2" width="20.88671875" bestFit="1" customWidth="1"/>
    <col min="3" max="3" width="5.88671875" bestFit="1" customWidth="1"/>
    <col min="4" max="4" width="8.88671875" style="2" bestFit="1" customWidth="1"/>
    <col min="5" max="5" width="6.88671875" style="2" bestFit="1" customWidth="1"/>
    <col min="6" max="6" width="2.6640625" style="2" customWidth="1"/>
    <col min="7" max="7" width="10.33203125" style="2" bestFit="1" customWidth="1"/>
    <col min="8" max="8" width="7" style="2" customWidth="1"/>
    <col min="9" max="9" width="8.88671875" style="2" bestFit="1" customWidth="1"/>
    <col min="10" max="10" width="5.33203125" bestFit="1" customWidth="1"/>
    <col min="11" max="11" width="14.6640625" style="2" bestFit="1" customWidth="1"/>
    <col min="12" max="13" width="8.21875" style="2" customWidth="1"/>
    <col min="14" max="14" width="13.6640625" bestFit="1" customWidth="1"/>
    <col min="15" max="15" width="15.77734375" customWidth="1"/>
    <col min="16" max="16" width="15.109375" customWidth="1"/>
    <col min="17" max="17" width="24.44140625" style="1" bestFit="1" customWidth="1"/>
    <col min="21" max="21" width="18.5546875" bestFit="1" customWidth="1"/>
    <col min="22" max="22" width="15.33203125" style="1" bestFit="1" customWidth="1"/>
  </cols>
  <sheetData>
    <row r="1" spans="1:27" ht="43.2" customHeight="1" x14ac:dyDescent="0.4">
      <c r="A1" s="6"/>
      <c r="B1" s="6"/>
      <c r="C1" s="6"/>
      <c r="D1" s="7"/>
      <c r="E1" s="7"/>
      <c r="F1" s="7"/>
      <c r="G1" s="7"/>
      <c r="H1" s="7"/>
      <c r="I1" s="7"/>
      <c r="J1" s="6"/>
      <c r="K1" s="7"/>
      <c r="L1" s="7"/>
      <c r="M1" s="7"/>
      <c r="N1" s="6"/>
      <c r="O1" s="22" t="s">
        <v>44</v>
      </c>
      <c r="P1" s="22"/>
      <c r="Q1" s="19" t="s">
        <v>45</v>
      </c>
    </row>
    <row r="2" spans="1:27" ht="42" customHeight="1" x14ac:dyDescent="0.4">
      <c r="A2" s="13"/>
      <c r="B2" s="13" t="s">
        <v>34</v>
      </c>
      <c r="C2" s="13" t="s">
        <v>12</v>
      </c>
      <c r="D2" s="14" t="s">
        <v>5</v>
      </c>
      <c r="E2" s="14" t="s">
        <v>13</v>
      </c>
      <c r="F2" s="15"/>
      <c r="G2" s="14" t="s">
        <v>9</v>
      </c>
      <c r="H2" s="14" t="s">
        <v>10</v>
      </c>
      <c r="I2" s="14" t="s">
        <v>6</v>
      </c>
      <c r="J2" s="13" t="s">
        <v>11</v>
      </c>
      <c r="K2" s="14" t="s">
        <v>49</v>
      </c>
      <c r="L2" s="14" t="s">
        <v>35</v>
      </c>
      <c r="M2" s="14" t="s">
        <v>36</v>
      </c>
      <c r="N2" s="13" t="s">
        <v>43</v>
      </c>
      <c r="O2" s="6" t="s">
        <v>37</v>
      </c>
      <c r="P2" s="6" t="s">
        <v>38</v>
      </c>
      <c r="Q2" s="20" t="s">
        <v>46</v>
      </c>
      <c r="Y2" s="5"/>
      <c r="Z2" s="5"/>
      <c r="AA2" s="5"/>
    </row>
    <row r="3" spans="1:27" ht="21" x14ac:dyDescent="0.4">
      <c r="A3" s="6">
        <v>1</v>
      </c>
      <c r="B3" s="9" t="s">
        <v>15</v>
      </c>
      <c r="C3" s="7">
        <f t="shared" ref="C3:C21" si="0">D3-$C$23</f>
        <v>47</v>
      </c>
      <c r="D3" s="10">
        <v>90</v>
      </c>
      <c r="E3" s="7">
        <f t="shared" ref="E3:E21" si="1">D3+$C$23</f>
        <v>133</v>
      </c>
      <c r="F3" s="11"/>
      <c r="G3" s="7">
        <f t="shared" ref="G3:G21" si="2">I3-$C$24</f>
        <v>-18</v>
      </c>
      <c r="H3" s="7">
        <f t="shared" ref="H3:H21" si="3">I3-$C$24/3</f>
        <v>0.66666666666666607</v>
      </c>
      <c r="I3" s="10">
        <v>10</v>
      </c>
      <c r="J3" s="7">
        <f t="shared" ref="J3:J21" si="4">I3+$C$24</f>
        <v>38</v>
      </c>
      <c r="K3" s="7">
        <v>542</v>
      </c>
      <c r="L3" s="7">
        <f>N3+ABS(O3-P3)</f>
        <v>82</v>
      </c>
      <c r="M3" s="7">
        <v>3</v>
      </c>
      <c r="N3" s="6">
        <v>53</v>
      </c>
      <c r="O3" s="6">
        <v>26</v>
      </c>
      <c r="P3" s="6">
        <v>55</v>
      </c>
      <c r="Q3" s="21"/>
      <c r="Y3" s="5"/>
      <c r="Z3" s="5"/>
      <c r="AA3" s="5"/>
    </row>
    <row r="4" spans="1:27" ht="21" x14ac:dyDescent="0.4">
      <c r="A4" s="6">
        <v>2</v>
      </c>
      <c r="B4" s="6" t="s">
        <v>28</v>
      </c>
      <c r="C4" s="7">
        <f t="shared" si="0"/>
        <v>17</v>
      </c>
      <c r="D4" s="10">
        <v>60</v>
      </c>
      <c r="E4" s="7">
        <f t="shared" si="1"/>
        <v>103</v>
      </c>
      <c r="F4" s="11"/>
      <c r="G4" s="7">
        <f t="shared" si="2"/>
        <v>-18</v>
      </c>
      <c r="H4" s="7">
        <f t="shared" si="3"/>
        <v>0.66666666666666607</v>
      </c>
      <c r="I4" s="10">
        <v>10</v>
      </c>
      <c r="J4" s="7">
        <f t="shared" si="4"/>
        <v>38</v>
      </c>
      <c r="K4" s="7">
        <v>457</v>
      </c>
      <c r="L4" s="7">
        <f>N4+ABS(O4-P4)</f>
        <v>66</v>
      </c>
      <c r="M4" s="7">
        <v>10</v>
      </c>
      <c r="N4" s="6">
        <v>53</v>
      </c>
      <c r="O4" s="6">
        <v>146</v>
      </c>
      <c r="P4" s="6">
        <v>159</v>
      </c>
      <c r="Q4" s="21"/>
      <c r="Y4" s="5"/>
      <c r="Z4" s="5"/>
      <c r="AA4" s="5"/>
    </row>
    <row r="5" spans="1:27" ht="21" x14ac:dyDescent="0.4">
      <c r="A5" s="6">
        <v>3</v>
      </c>
      <c r="B5" s="6" t="s">
        <v>41</v>
      </c>
      <c r="C5" s="7">
        <f t="shared" si="0"/>
        <v>77</v>
      </c>
      <c r="D5" s="10">
        <v>120</v>
      </c>
      <c r="E5" s="7">
        <f t="shared" si="1"/>
        <v>163</v>
      </c>
      <c r="F5" s="11"/>
      <c r="G5" s="7">
        <f t="shared" si="2"/>
        <v>-18</v>
      </c>
      <c r="H5" s="7">
        <f t="shared" si="3"/>
        <v>0.66666666666666607</v>
      </c>
      <c r="I5" s="10">
        <v>10</v>
      </c>
      <c r="J5" s="7">
        <f t="shared" si="4"/>
        <v>38</v>
      </c>
      <c r="K5" s="7">
        <v>453</v>
      </c>
      <c r="L5" s="7">
        <f>N5+ABS(O5-P5)</f>
        <v>133</v>
      </c>
      <c r="M5" s="7">
        <v>21</v>
      </c>
      <c r="N5" s="6">
        <v>102</v>
      </c>
      <c r="O5" s="6">
        <v>114</v>
      </c>
      <c r="P5" s="6">
        <v>145</v>
      </c>
      <c r="Q5" s="21"/>
      <c r="Y5" s="5"/>
      <c r="Z5" s="5"/>
      <c r="AA5" s="5"/>
    </row>
    <row r="6" spans="1:27" ht="21" x14ac:dyDescent="0.4">
      <c r="A6" s="6">
        <v>4</v>
      </c>
      <c r="B6" s="6" t="s">
        <v>42</v>
      </c>
      <c r="C6" s="7">
        <f t="shared" si="0"/>
        <v>77</v>
      </c>
      <c r="D6" s="10">
        <v>120</v>
      </c>
      <c r="E6" s="7">
        <f t="shared" si="1"/>
        <v>163</v>
      </c>
      <c r="F6" s="11"/>
      <c r="G6" s="7">
        <f t="shared" si="2"/>
        <v>12</v>
      </c>
      <c r="H6" s="7">
        <f t="shared" si="3"/>
        <v>30.666666666666664</v>
      </c>
      <c r="I6" s="10">
        <v>40</v>
      </c>
      <c r="J6" s="7">
        <f t="shared" si="4"/>
        <v>68</v>
      </c>
      <c r="K6" s="7">
        <v>506</v>
      </c>
      <c r="L6" s="7">
        <f>N6-ABS(O6-P6)</f>
        <v>120</v>
      </c>
      <c r="M6" s="7">
        <v>40</v>
      </c>
      <c r="N6" s="6">
        <v>143</v>
      </c>
      <c r="O6" s="6">
        <v>146</v>
      </c>
      <c r="P6" s="6">
        <v>123</v>
      </c>
      <c r="Q6" s="21"/>
      <c r="Y6" s="5"/>
      <c r="Z6" s="5"/>
      <c r="AA6" s="5"/>
    </row>
    <row r="7" spans="1:27" ht="21" x14ac:dyDescent="0.4">
      <c r="A7" s="6">
        <v>5</v>
      </c>
      <c r="B7" s="9" t="s">
        <v>14</v>
      </c>
      <c r="C7" s="7">
        <f t="shared" si="0"/>
        <v>137</v>
      </c>
      <c r="D7" s="10">
        <v>180</v>
      </c>
      <c r="E7" s="7">
        <f t="shared" si="1"/>
        <v>223</v>
      </c>
      <c r="F7" s="11"/>
      <c r="G7" s="7">
        <f t="shared" si="2"/>
        <v>22</v>
      </c>
      <c r="H7" s="7">
        <f t="shared" si="3"/>
        <v>40.666666666666664</v>
      </c>
      <c r="I7" s="10">
        <f>90-40</f>
        <v>50</v>
      </c>
      <c r="J7" s="7">
        <f t="shared" si="4"/>
        <v>78</v>
      </c>
      <c r="K7" s="7">
        <v>456</v>
      </c>
      <c r="L7" s="7">
        <f>N7+ABS(O7-P7)</f>
        <v>182</v>
      </c>
      <c r="M7" s="7">
        <v>47</v>
      </c>
      <c r="N7" s="6">
        <v>143</v>
      </c>
      <c r="O7" s="6">
        <v>107</v>
      </c>
      <c r="P7" s="8">
        <v>146</v>
      </c>
      <c r="Q7" s="21"/>
      <c r="Y7" s="5"/>
      <c r="Z7" s="5"/>
      <c r="AA7" s="5"/>
    </row>
    <row r="8" spans="1:27" ht="21" x14ac:dyDescent="0.4">
      <c r="A8" s="6">
        <v>6</v>
      </c>
      <c r="B8" s="6" t="s">
        <v>17</v>
      </c>
      <c r="C8" s="7">
        <f t="shared" si="0"/>
        <v>137</v>
      </c>
      <c r="D8" s="10">
        <v>180</v>
      </c>
      <c r="E8" s="7">
        <f t="shared" si="1"/>
        <v>223</v>
      </c>
      <c r="F8" s="11"/>
      <c r="G8" s="7">
        <f t="shared" si="2"/>
        <v>42</v>
      </c>
      <c r="H8" s="7">
        <f t="shared" si="3"/>
        <v>60.666666666666664</v>
      </c>
      <c r="I8" s="10">
        <v>70</v>
      </c>
      <c r="J8" s="7">
        <f t="shared" si="4"/>
        <v>98</v>
      </c>
      <c r="K8" s="7">
        <v>543</v>
      </c>
      <c r="L8" s="7">
        <v>233</v>
      </c>
      <c r="M8" s="7">
        <v>85</v>
      </c>
      <c r="N8" s="6">
        <v>233</v>
      </c>
      <c r="O8" s="6">
        <v>0</v>
      </c>
      <c r="P8" s="6">
        <v>0</v>
      </c>
      <c r="Q8" s="21"/>
      <c r="Y8" s="5"/>
      <c r="Z8" s="5"/>
      <c r="AA8" s="5"/>
    </row>
    <row r="9" spans="1:27" ht="21" x14ac:dyDescent="0.4">
      <c r="A9" s="6">
        <v>7</v>
      </c>
      <c r="B9" s="12" t="s">
        <v>32</v>
      </c>
      <c r="C9" s="8">
        <f t="shared" si="0"/>
        <v>137</v>
      </c>
      <c r="D9" s="10">
        <v>180</v>
      </c>
      <c r="E9" s="7">
        <f t="shared" si="1"/>
        <v>223</v>
      </c>
      <c r="F9" s="11"/>
      <c r="G9" s="7">
        <f t="shared" si="2"/>
        <v>-18</v>
      </c>
      <c r="H9" s="7">
        <f t="shared" si="3"/>
        <v>0.66666666666666607</v>
      </c>
      <c r="I9" s="10">
        <v>10</v>
      </c>
      <c r="J9" s="8">
        <f t="shared" si="4"/>
        <v>38</v>
      </c>
      <c r="K9" s="7">
        <v>549</v>
      </c>
      <c r="L9" s="7">
        <f>N9-ABS(O9-P9)</f>
        <v>157</v>
      </c>
      <c r="M9" s="7">
        <v>24</v>
      </c>
      <c r="N9" s="6">
        <v>174</v>
      </c>
      <c r="O9" s="6">
        <v>48</v>
      </c>
      <c r="P9" s="6">
        <v>31</v>
      </c>
      <c r="Q9" s="21"/>
    </row>
    <row r="10" spans="1:27" ht="21" x14ac:dyDescent="0.4">
      <c r="A10" s="6">
        <v>8</v>
      </c>
      <c r="B10" s="6" t="s">
        <v>30</v>
      </c>
      <c r="C10" s="7">
        <f t="shared" si="0"/>
        <v>107</v>
      </c>
      <c r="D10" s="10">
        <v>150</v>
      </c>
      <c r="E10" s="7">
        <f t="shared" si="1"/>
        <v>193</v>
      </c>
      <c r="F10" s="11"/>
      <c r="G10" s="7">
        <f t="shared" si="2"/>
        <v>12</v>
      </c>
      <c r="H10" s="7">
        <f t="shared" si="3"/>
        <v>30.666666666666664</v>
      </c>
      <c r="I10" s="10">
        <v>40</v>
      </c>
      <c r="J10" s="7">
        <f t="shared" si="4"/>
        <v>68</v>
      </c>
      <c r="K10" s="7">
        <v>550</v>
      </c>
      <c r="L10" s="7">
        <f>N10-ABS(O10-P10)</f>
        <v>139</v>
      </c>
      <c r="M10" s="7">
        <v>21</v>
      </c>
      <c r="N10" s="6">
        <v>174</v>
      </c>
      <c r="O10" s="6">
        <v>32</v>
      </c>
      <c r="P10" s="6">
        <v>-3</v>
      </c>
      <c r="Q10" s="21"/>
    </row>
    <row r="11" spans="1:27" ht="21" x14ac:dyDescent="0.4">
      <c r="A11" s="6">
        <v>9</v>
      </c>
      <c r="B11" s="6" t="s">
        <v>31</v>
      </c>
      <c r="C11" s="7">
        <f t="shared" si="0"/>
        <v>167</v>
      </c>
      <c r="D11" s="10">
        <v>210</v>
      </c>
      <c r="E11" s="7">
        <f t="shared" si="1"/>
        <v>253</v>
      </c>
      <c r="F11" s="11"/>
      <c r="G11" s="7">
        <f t="shared" si="2"/>
        <v>12</v>
      </c>
      <c r="H11" s="7">
        <f t="shared" si="3"/>
        <v>30.666666666666664</v>
      </c>
      <c r="I11" s="10">
        <v>40</v>
      </c>
      <c r="J11" s="7">
        <f t="shared" si="4"/>
        <v>68</v>
      </c>
      <c r="K11" s="8">
        <v>552</v>
      </c>
      <c r="L11" s="8">
        <v>234</v>
      </c>
      <c r="M11" s="8">
        <v>14</v>
      </c>
      <c r="N11" s="12">
        <v>240</v>
      </c>
      <c r="O11" s="12"/>
      <c r="P11" s="12"/>
      <c r="Q11" s="23" t="s">
        <v>47</v>
      </c>
    </row>
    <row r="12" spans="1:27" ht="21" x14ac:dyDescent="0.4">
      <c r="A12" s="6">
        <v>10</v>
      </c>
      <c r="B12" s="9" t="s">
        <v>16</v>
      </c>
      <c r="C12" s="7">
        <f t="shared" si="0"/>
        <v>227</v>
      </c>
      <c r="D12" s="10">
        <v>270</v>
      </c>
      <c r="E12" s="7">
        <f t="shared" si="1"/>
        <v>313</v>
      </c>
      <c r="F12" s="11"/>
      <c r="G12" s="7">
        <f t="shared" si="2"/>
        <v>-18</v>
      </c>
      <c r="H12" s="7">
        <f t="shared" si="3"/>
        <v>0.66666666666666607</v>
      </c>
      <c r="I12" s="10">
        <v>10</v>
      </c>
      <c r="J12" s="7">
        <f t="shared" si="4"/>
        <v>38</v>
      </c>
      <c r="K12" s="7">
        <v>531</v>
      </c>
      <c r="L12" s="7">
        <f>N12+ABS(O12-P12)</f>
        <v>268</v>
      </c>
      <c r="M12" s="7">
        <v>10</v>
      </c>
      <c r="N12" s="6">
        <v>233</v>
      </c>
      <c r="O12" s="6">
        <v>139</v>
      </c>
      <c r="P12" s="6">
        <v>174</v>
      </c>
      <c r="Q12" s="21"/>
    </row>
    <row r="13" spans="1:27" ht="21" x14ac:dyDescent="0.4">
      <c r="A13" s="6">
        <v>11</v>
      </c>
      <c r="B13" s="6" t="s">
        <v>29</v>
      </c>
      <c r="C13" s="7">
        <f t="shared" si="0"/>
        <v>257</v>
      </c>
      <c r="D13" s="10">
        <v>300</v>
      </c>
      <c r="E13" s="7">
        <f t="shared" si="1"/>
        <v>343</v>
      </c>
      <c r="F13" s="11"/>
      <c r="G13" s="7">
        <f t="shared" si="2"/>
        <v>-18</v>
      </c>
      <c r="H13" s="7">
        <f t="shared" si="3"/>
        <v>0.66666666666666607</v>
      </c>
      <c r="I13" s="10">
        <v>10</v>
      </c>
      <c r="J13" s="7">
        <f t="shared" si="4"/>
        <v>38</v>
      </c>
      <c r="K13" s="7">
        <v>541</v>
      </c>
      <c r="L13" s="7">
        <f>N13+ABS(O13-P13)</f>
        <v>309</v>
      </c>
      <c r="M13" s="7">
        <v>12</v>
      </c>
      <c r="N13" s="6">
        <v>270</v>
      </c>
      <c r="O13" s="6">
        <v>71</v>
      </c>
      <c r="P13" s="6">
        <v>110</v>
      </c>
      <c r="Q13" s="21"/>
    </row>
    <row r="14" spans="1:27" ht="21" x14ac:dyDescent="0.4">
      <c r="A14" s="6">
        <v>12</v>
      </c>
      <c r="B14" s="6" t="s">
        <v>31</v>
      </c>
      <c r="C14" s="7">
        <f t="shared" si="0"/>
        <v>197</v>
      </c>
      <c r="D14" s="10">
        <v>240</v>
      </c>
      <c r="E14" s="7">
        <f t="shared" si="1"/>
        <v>283</v>
      </c>
      <c r="F14" s="11"/>
      <c r="G14" s="7">
        <f t="shared" si="2"/>
        <v>-18</v>
      </c>
      <c r="H14" s="7">
        <f t="shared" si="3"/>
        <v>0.66666666666666607</v>
      </c>
      <c r="I14" s="10">
        <v>10</v>
      </c>
      <c r="J14" s="7">
        <f t="shared" si="4"/>
        <v>38</v>
      </c>
      <c r="K14" s="7">
        <v>540</v>
      </c>
      <c r="L14" s="7">
        <f>N14-ABS(O14-P14)</f>
        <v>254</v>
      </c>
      <c r="M14" s="7">
        <v>9</v>
      </c>
      <c r="N14" s="6">
        <v>270</v>
      </c>
      <c r="O14" s="6">
        <v>126</v>
      </c>
      <c r="P14" s="6">
        <v>110</v>
      </c>
      <c r="Q14" s="21"/>
    </row>
    <row r="15" spans="1:27" ht="21" x14ac:dyDescent="0.4">
      <c r="A15" s="6">
        <v>13</v>
      </c>
      <c r="B15" s="6" t="s">
        <v>31</v>
      </c>
      <c r="C15" s="7">
        <f t="shared" si="0"/>
        <v>197</v>
      </c>
      <c r="D15" s="10">
        <v>240</v>
      </c>
      <c r="E15" s="7">
        <f t="shared" si="1"/>
        <v>283</v>
      </c>
      <c r="F15" s="11"/>
      <c r="G15" s="7">
        <f t="shared" si="2"/>
        <v>12</v>
      </c>
      <c r="H15" s="7">
        <f t="shared" si="3"/>
        <v>30.666666666666664</v>
      </c>
      <c r="I15" s="10">
        <v>40</v>
      </c>
      <c r="J15" s="7">
        <f t="shared" si="4"/>
        <v>68</v>
      </c>
      <c r="K15" s="8">
        <v>553</v>
      </c>
      <c r="L15" s="8">
        <v>196</v>
      </c>
      <c r="M15" s="8">
        <v>28</v>
      </c>
      <c r="N15" s="6">
        <f>270-34</f>
        <v>236</v>
      </c>
      <c r="O15" s="6"/>
      <c r="P15" s="6"/>
      <c r="Q15" s="21" t="s">
        <v>48</v>
      </c>
    </row>
    <row r="16" spans="1:27" ht="21" x14ac:dyDescent="0.4">
      <c r="A16" s="6">
        <v>14</v>
      </c>
      <c r="B16" s="9" t="s">
        <v>18</v>
      </c>
      <c r="C16" s="7">
        <f t="shared" si="0"/>
        <v>-43</v>
      </c>
      <c r="D16" s="10">
        <v>0</v>
      </c>
      <c r="E16" s="7">
        <f t="shared" si="1"/>
        <v>43</v>
      </c>
      <c r="F16" s="11"/>
      <c r="G16" s="7">
        <f t="shared" si="2"/>
        <v>12</v>
      </c>
      <c r="H16" s="7">
        <f t="shared" si="3"/>
        <v>30.666666666666664</v>
      </c>
      <c r="I16" s="10">
        <v>40</v>
      </c>
      <c r="J16" s="7">
        <f t="shared" si="4"/>
        <v>68</v>
      </c>
      <c r="K16" s="7">
        <v>537</v>
      </c>
      <c r="L16" s="7">
        <f>N16+ABS(O16-P16)</f>
        <v>360</v>
      </c>
      <c r="M16" s="7">
        <v>38</v>
      </c>
      <c r="N16" s="6">
        <v>323</v>
      </c>
      <c r="O16" s="6">
        <v>104</v>
      </c>
      <c r="P16" s="6">
        <v>141</v>
      </c>
      <c r="Q16" s="21"/>
    </row>
    <row r="17" spans="1:17" ht="21" x14ac:dyDescent="0.4">
      <c r="A17" s="6">
        <v>15</v>
      </c>
      <c r="B17" s="6" t="s">
        <v>19</v>
      </c>
      <c r="C17" s="7">
        <f t="shared" si="0"/>
        <v>-43</v>
      </c>
      <c r="D17" s="10">
        <v>0</v>
      </c>
      <c r="E17" s="7">
        <f t="shared" si="1"/>
        <v>43</v>
      </c>
      <c r="F17" s="11"/>
      <c r="G17" s="7">
        <f t="shared" si="2"/>
        <v>27</v>
      </c>
      <c r="H17" s="7">
        <f t="shared" si="3"/>
        <v>45.666666666666664</v>
      </c>
      <c r="I17" s="10">
        <v>55</v>
      </c>
      <c r="J17" s="7">
        <f t="shared" si="4"/>
        <v>83</v>
      </c>
      <c r="K17" s="7"/>
      <c r="L17" s="7"/>
      <c r="M17" s="7"/>
      <c r="N17" s="6"/>
      <c r="O17" s="6"/>
      <c r="P17" s="6"/>
      <c r="Q17" s="21"/>
    </row>
    <row r="18" spans="1:17" ht="21" x14ac:dyDescent="0.4">
      <c r="A18" s="6">
        <v>16</v>
      </c>
      <c r="B18" s="6" t="s">
        <v>20</v>
      </c>
      <c r="C18" s="7">
        <f t="shared" si="0"/>
        <v>-43</v>
      </c>
      <c r="D18" s="10">
        <v>0</v>
      </c>
      <c r="E18" s="7">
        <f t="shared" si="1"/>
        <v>43</v>
      </c>
      <c r="F18" s="11"/>
      <c r="G18" s="7">
        <f t="shared" si="2"/>
        <v>-3</v>
      </c>
      <c r="H18" s="7">
        <f t="shared" si="3"/>
        <v>15.666666666666666</v>
      </c>
      <c r="I18" s="10">
        <v>25</v>
      </c>
      <c r="J18" s="7">
        <f t="shared" si="4"/>
        <v>53</v>
      </c>
      <c r="K18" s="7"/>
      <c r="L18" s="7"/>
      <c r="M18" s="7"/>
      <c r="N18" s="6"/>
      <c r="O18" s="6"/>
      <c r="P18" s="6"/>
      <c r="Q18" s="21"/>
    </row>
    <row r="19" spans="1:17" ht="21" x14ac:dyDescent="0.4">
      <c r="A19" s="6">
        <v>17</v>
      </c>
      <c r="B19" s="6" t="s">
        <v>21</v>
      </c>
      <c r="C19" s="7">
        <f t="shared" si="0"/>
        <v>302</v>
      </c>
      <c r="D19" s="10">
        <v>345</v>
      </c>
      <c r="E19" s="7">
        <f t="shared" si="1"/>
        <v>388</v>
      </c>
      <c r="F19" s="11"/>
      <c r="G19" s="7">
        <f t="shared" si="2"/>
        <v>12</v>
      </c>
      <c r="H19" s="7">
        <f t="shared" si="3"/>
        <v>30.666666666666664</v>
      </c>
      <c r="I19" s="10">
        <v>40</v>
      </c>
      <c r="J19" s="7">
        <f t="shared" si="4"/>
        <v>68</v>
      </c>
      <c r="K19" s="7"/>
      <c r="L19" s="7"/>
      <c r="M19" s="7"/>
      <c r="N19" s="6"/>
      <c r="O19" s="6"/>
      <c r="P19" s="6"/>
      <c r="Q19" s="21"/>
    </row>
    <row r="20" spans="1:17" ht="21" x14ac:dyDescent="0.4">
      <c r="A20" s="6">
        <v>18</v>
      </c>
      <c r="B20" s="6" t="s">
        <v>22</v>
      </c>
      <c r="C20" s="7">
        <f t="shared" si="0"/>
        <v>-28</v>
      </c>
      <c r="D20" s="10">
        <v>15</v>
      </c>
      <c r="E20" s="7">
        <f t="shared" si="1"/>
        <v>58</v>
      </c>
      <c r="F20" s="11"/>
      <c r="G20" s="7">
        <f t="shared" si="2"/>
        <v>12</v>
      </c>
      <c r="H20" s="7">
        <f t="shared" si="3"/>
        <v>30.666666666666664</v>
      </c>
      <c r="I20" s="10">
        <v>40</v>
      </c>
      <c r="J20" s="7">
        <f t="shared" si="4"/>
        <v>68</v>
      </c>
      <c r="K20" s="7"/>
      <c r="L20" s="7"/>
      <c r="M20" s="7"/>
      <c r="N20" s="6"/>
      <c r="O20" s="6"/>
      <c r="P20" s="6"/>
      <c r="Q20" s="21"/>
    </row>
    <row r="21" spans="1:17" ht="21" x14ac:dyDescent="0.4">
      <c r="A21" s="6">
        <v>19</v>
      </c>
      <c r="B21" s="12" t="s">
        <v>33</v>
      </c>
      <c r="C21" s="8">
        <f t="shared" si="0"/>
        <v>-43</v>
      </c>
      <c r="D21" s="10">
        <v>0</v>
      </c>
      <c r="E21" s="7">
        <f t="shared" si="1"/>
        <v>43</v>
      </c>
      <c r="F21" s="11"/>
      <c r="G21" s="7">
        <f t="shared" si="2"/>
        <v>-18</v>
      </c>
      <c r="H21" s="7">
        <f t="shared" si="3"/>
        <v>0.66666666666666607</v>
      </c>
      <c r="I21" s="10">
        <v>10</v>
      </c>
      <c r="J21" s="8">
        <f t="shared" si="4"/>
        <v>38</v>
      </c>
      <c r="K21" s="7"/>
      <c r="L21" s="7"/>
      <c r="M21" s="7"/>
      <c r="N21" s="6"/>
      <c r="O21" s="6"/>
      <c r="P21" s="6"/>
      <c r="Q21" s="21"/>
    </row>
    <row r="23" spans="1:17" x14ac:dyDescent="0.3">
      <c r="B23" s="3" t="s">
        <v>7</v>
      </c>
      <c r="C23" s="16">
        <v>43</v>
      </c>
      <c r="D23" s="4"/>
      <c r="E23" s="4"/>
      <c r="F23" s="4"/>
      <c r="G23" s="3" t="s">
        <v>24</v>
      </c>
      <c r="H23" s="3">
        <f>360-37</f>
        <v>323</v>
      </c>
    </row>
    <row r="24" spans="1:17" x14ac:dyDescent="0.3">
      <c r="B24" s="3" t="s">
        <v>8</v>
      </c>
      <c r="C24" s="16">
        <v>28</v>
      </c>
      <c r="D24" s="4"/>
      <c r="E24" s="4"/>
      <c r="F24" s="4"/>
      <c r="G24" s="3" t="s">
        <v>25</v>
      </c>
      <c r="H24" s="3">
        <f>90-37</f>
        <v>53</v>
      </c>
    </row>
    <row r="25" spans="1:17" x14ac:dyDescent="0.3">
      <c r="B25" s="3" t="s">
        <v>1</v>
      </c>
      <c r="C25" s="17" t="s">
        <v>23</v>
      </c>
      <c r="D25" s="4"/>
      <c r="E25" s="4"/>
      <c r="F25" s="4"/>
      <c r="G25" s="3" t="s">
        <v>26</v>
      </c>
      <c r="H25" s="3">
        <f>180-37</f>
        <v>143</v>
      </c>
    </row>
    <row r="26" spans="1:17" x14ac:dyDescent="0.3">
      <c r="B26" s="3" t="s">
        <v>0</v>
      </c>
      <c r="C26" s="17" t="s">
        <v>3</v>
      </c>
      <c r="D26" s="4"/>
      <c r="E26" s="4"/>
      <c r="F26" s="4"/>
      <c r="G26" s="3" t="s">
        <v>27</v>
      </c>
      <c r="H26" s="3">
        <f>270-37</f>
        <v>233</v>
      </c>
    </row>
    <row r="27" spans="1:17" x14ac:dyDescent="0.3">
      <c r="B27" s="3" t="s">
        <v>2</v>
      </c>
      <c r="C27" s="17" t="s">
        <v>4</v>
      </c>
      <c r="D27" s="4"/>
      <c r="E27" s="4"/>
      <c r="F27" s="4"/>
      <c r="G27" s="4"/>
      <c r="H27" s="4"/>
    </row>
    <row r="28" spans="1:17" x14ac:dyDescent="0.3">
      <c r="B28" s="18" t="s">
        <v>40</v>
      </c>
      <c r="C28" s="3" t="s">
        <v>39</v>
      </c>
      <c r="D28" s="4"/>
      <c r="E28" s="4"/>
      <c r="F28" s="4"/>
      <c r="G28" s="4"/>
      <c r="H28" s="4"/>
    </row>
    <row r="34" spans="14:14" x14ac:dyDescent="0.3">
      <c r="N34">
        <f>16/9-3840/2161</f>
        <v>8.2266440433942378E-4</v>
      </c>
    </row>
  </sheetData>
  <mergeCells count="1">
    <mergeCell ref="O1:P1"/>
  </mergeCells>
  <pageMargins left="0.25" right="0.25" top="0.75" bottom="0.7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Ruffing</dc:creator>
  <cp:lastModifiedBy>Nathan Ruffing</cp:lastModifiedBy>
  <cp:lastPrinted>2022-04-10T20:44:50Z</cp:lastPrinted>
  <dcterms:created xsi:type="dcterms:W3CDTF">2015-06-05T18:17:20Z</dcterms:created>
  <dcterms:modified xsi:type="dcterms:W3CDTF">2022-04-28T11:00:38Z</dcterms:modified>
</cp:coreProperties>
</file>