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Repos\Puzzles\TopCoder\Marathon\121\FootballPrediction\"/>
    </mc:Choice>
  </mc:AlternateContent>
  <xr:revisionPtr revIDLastSave="0" documentId="13_ncr:1_{0A76C50A-67DE-48DB-9CE8-E0FC47D4B895}" xr6:coauthVersionLast="45" xr6:coauthVersionMax="45" xr10:uidLastSave="{00000000-0000-0000-0000-000000000000}"/>
  <bookViews>
    <workbookView xWindow="-120" yWindow="-120" windowWidth="29040" windowHeight="15840" activeTab="1" xr2:uid="{BD7F37D5-5894-4024-8BBC-1093E37F6403}"/>
  </bookViews>
  <sheets>
    <sheet name="2 teams (2)" sheetId="4" r:id="rId1"/>
    <sheet name="2 teams" sheetId="1" r:id="rId2"/>
    <sheet name="3 team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H7" i="1"/>
  <c r="H8" i="1"/>
  <c r="H9" i="1"/>
  <c r="G7" i="1"/>
  <c r="G8" i="1"/>
  <c r="G9" i="1"/>
  <c r="F7" i="1"/>
  <c r="F8" i="1"/>
  <c r="F9" i="1"/>
  <c r="E7" i="1"/>
  <c r="E8" i="1"/>
  <c r="E9" i="1"/>
  <c r="D7" i="1"/>
  <c r="D8" i="1"/>
  <c r="D9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Y2" i="1"/>
  <c r="F7" i="4"/>
  <c r="F6" i="4"/>
  <c r="F5" i="4"/>
  <c r="F4" i="4"/>
  <c r="F3" i="4"/>
  <c r="F2" i="4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AF2" i="1"/>
</calcChain>
</file>

<file path=xl/sharedStrings.xml><?xml version="1.0" encoding="utf-8"?>
<sst xmlns="http://schemas.openxmlformats.org/spreadsheetml/2006/main" count="79" uniqueCount="32">
  <si>
    <t>Team</t>
  </si>
  <si>
    <t>Lost</t>
  </si>
  <si>
    <t>Won</t>
  </si>
  <si>
    <t>Drawn</t>
  </si>
  <si>
    <t>Points</t>
  </si>
  <si>
    <t>Seed</t>
  </si>
  <si>
    <t>Result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</si>
  <si>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</si>
  <si>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</si>
  <si>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</si>
  <si>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</si>
  <si>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</si>
  <si>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</si>
  <si>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</si>
  <si>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</si>
  <si>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</si>
  <si>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</si>
  <si>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</si>
  <si>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</si>
  <si>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</si>
  <si>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</si>
  <si>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</si>
  <si>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</si>
  <si>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</si>
  <si>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</si>
  <si>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</si>
  <si>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</si>
  <si>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G</t>
  </si>
  <si>
    <t>P1</t>
  </si>
  <si>
    <t>P2</t>
  </si>
  <si>
    <t>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</si>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</sst>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F40E5D-A74E-4A81-BD71-63CE9134942B}" name="Table16" displayName="Table16" ref="A1:F7" totalsRowShown="0">
  <autoFilter ref="A1:F7" xr:uid="{24A4AF52-4F7B-458A-A663-0F4F8C20721D}"/>
  <tableColumns count="6">
    <tableColumn id="1" xr3:uid="{C50538FB-0058-4C14-82D4-938188AAC3AB}" name="Seed"/>
    <tableColumn id="2" xr3:uid="{57AA8C6C-48E4-42DB-BB32-F2284073D976}" name="Team"/>
    <tableColumn id="3" xr3:uid="{7000AFF2-5A55-4155-A68E-F360716E46EE}" name="Won"/>
    <tableColumn id="4" xr3:uid="{7F513371-B4AB-4462-99D8-FC43D2C7B87C}" name="Lost"/>
    <tableColumn id="5" xr3:uid="{F823418C-9709-42C9-A5E3-14E8CF8B3939}" name="Drawn"/>
    <tableColumn id="6" xr3:uid="{0C8EA556-DFAB-4E5A-8C41-19DAA049B4D7}" name="Points" dataDxfId="9">
      <calculatedColumnFormula>Table16[[#This Row],[Won]]*VLOOKUP(Table16[[#Headers],[Won]],Table27[],2,FALSE)+Table16[[#This Row],[Lost]]*VLOOKUP(Table16[[#Headers],[Lost]],Table27[],2,FALSE)+Table16[[#This Row],[Drawn]]*VLOOKUP(Table16[[#Headers],[Drawn]],Table27[],2,FALSE)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38A8CD-2542-48B6-93D8-320C647D851A}" name="Table27" displayName="Table27" ref="L1:M4" totalsRowShown="0">
  <autoFilter ref="L1:M4" xr:uid="{957902B4-B411-48CA-A81C-903718F3C1EF}"/>
  <tableColumns count="2">
    <tableColumn id="1" xr3:uid="{E68DC110-6273-477E-AF6A-110147A7A236}" name="Result"/>
    <tableColumn id="2" xr3:uid="{FBAA26C4-11EB-4FC8-ABBE-7F02C0A549CC}" name="Poin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FBA7B-9E7F-4834-91BC-45835AC41720}" name="Table1" displayName="Table1" ref="Y1:AF21" totalsRowShown="0">
  <autoFilter ref="Y1:AF21" xr:uid="{24A4AF52-4F7B-458A-A663-0F4F8C20721D}"/>
  <tableColumns count="8">
    <tableColumn id="1" xr3:uid="{2876EFC5-1691-4D12-8B40-DAE4E83320D0}" name="Seed"/>
    <tableColumn id="2" xr3:uid="{44CBDF35-6B29-489D-938C-ADFCEAC67625}" name="0"/>
    <tableColumn id="12" xr3:uid="{1551AC3C-5094-4CE1-85BB-0483E13D76F0}" name="1"/>
    <tableColumn id="13" xr3:uid="{E4AF142D-8EDE-4480-A9CF-D559FDA79571}" name="2"/>
    <tableColumn id="3" xr3:uid="{23148601-14F5-4EFA-A192-CDF2DF4F2191}" name="Won"/>
    <tableColumn id="4" xr3:uid="{12F65366-17D6-45C3-85CB-8BEE780D6F8E}" name="Lost"/>
    <tableColumn id="5" xr3:uid="{D488ED63-08FD-4455-92A7-C8271AF2999C}" name="Drawn"/>
    <tableColumn id="6" xr3:uid="{E549B2B3-8B5F-4E1B-8EB7-83B7A9DF831D}" name="Points" dataDxfId="11">
      <calculatedColumnFormula>Table1[[#This Row],[Won]]*VLOOKUP(Table1[[#Headers],[Won]],Table2[],2,FALSE)+Table1[[#This Row],[Lost]]*VLOOKUP(Table1[[#Headers],[Lost]],Table2[],2,FALSE)+Table1[[#This Row],[Drawn]]*VLOOKUP(Table1[[#Headers],[Drawn]],Table2[],2,FALSE)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88175-31CA-4522-8592-061AC4D0DDFC}" name="Table2" displayName="Table2" ref="AH1:AI4" totalsRowShown="0">
  <autoFilter ref="AH1:AI4" xr:uid="{957902B4-B411-48CA-A81C-903718F3C1EF}"/>
  <tableColumns count="2">
    <tableColumn id="1" xr3:uid="{E9C20E4B-7D16-46BB-964D-FC9476FB6E6B}" name="Result"/>
    <tableColumn id="2" xr3:uid="{9A7FAFA4-B84D-4E98-B359-63FACC4D3A37}" name="Poin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51A857-5E10-4164-9394-8F3359CDDD5D}" name="Table7" displayName="Table7" ref="A1:W4" totalsRowShown="0">
  <autoFilter ref="A1:W4" xr:uid="{A4A877A9-5525-4320-9841-51010D3E665A}"/>
  <tableColumns count="23">
    <tableColumn id="1" xr3:uid="{78F1A6C0-BFB5-47FC-A021-A7DB68B7B4BE}" name="G"/>
    <tableColumn id="2" xr3:uid="{55DE9EEE-FEFF-4278-8BAD-176898EE4FF7}" name="P1"/>
    <tableColumn id="3" xr3:uid="{7EB83511-8920-4253-AA39-F270729ECF62}" name="P2"/>
    <tableColumn id="4" xr3:uid="{4007790E-17E0-478F-A0F3-A984CDC37D86}" name="1"/>
    <tableColumn id="5" xr3:uid="{BD15F7E8-F28B-4372-B30D-17C2F66E9B8D}" name="2"/>
    <tableColumn id="6" xr3:uid="{80E5BC7F-897E-4D11-8850-E58D8A5271D1}" name="3"/>
    <tableColumn id="7" xr3:uid="{D366F8B3-D644-41F6-9656-ECDA4BE688A1}" name="4"/>
    <tableColumn id="8" xr3:uid="{7E27D2E7-960C-4D24-9AD5-29EB12E5912D}" name="5"/>
    <tableColumn id="9" xr3:uid="{DB422B22-876D-4886-81A1-327E62986B35}" name="6"/>
    <tableColumn id="10" xr3:uid="{DF9F2539-9E3C-4150-B96F-3E6C706E083A}" name="7"/>
    <tableColumn id="11" xr3:uid="{CACF7EB8-85DF-4CBF-AE48-58BAB50518E5}" name="8"/>
    <tableColumn id="12" xr3:uid="{9ECAF3B9-C84C-47C4-92CC-308B3075AD00}" name="9"/>
    <tableColumn id="13" xr3:uid="{BB57FE16-4C0B-4AE2-94AE-E578429C0CD3}" name="10"/>
    <tableColumn id="14" xr3:uid="{3B093B4F-F7BF-4539-AB3C-655232575B53}" name="11"/>
    <tableColumn id="15" xr3:uid="{7CBFCF1E-E77D-4038-9DB1-44C3F1810F68}" name="12"/>
    <tableColumn id="16" xr3:uid="{CA47A1DF-DA61-4CED-8DBB-4CFF3DFAB490}" name="13"/>
    <tableColumn id="17" xr3:uid="{AFF358C4-8205-475C-9CC0-FFBEB6C51344}" name="14"/>
    <tableColumn id="18" xr3:uid="{4ADE153E-7F02-4CA7-B2E2-6331B00D8BF5}" name="15"/>
    <tableColumn id="19" xr3:uid="{B4FC95B4-FD6E-41E7-ADDF-1105378D511C}" name="16"/>
    <tableColumn id="20" xr3:uid="{BE5C58DE-73AF-4874-A2EC-0751A7480AD7}" name="17"/>
    <tableColumn id="21" xr3:uid="{C1ED533C-9B32-4E70-BD53-2BFA565FF853}" name="18"/>
    <tableColumn id="22" xr3:uid="{82ED2BFC-F8B7-438D-B1A5-99E160A02496}" name="19"/>
    <tableColumn id="23" xr3:uid="{E4AECAB1-78DE-43B1-AA0D-7028A24892B5}" name="2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B37A5-F105-439B-8ADA-2B8AA838F5BC}" name="Table9" displayName="Table9" ref="C6:W9" totalsRowShown="0">
  <autoFilter ref="C6:W9" xr:uid="{4DC786B5-6B12-46E9-8792-61CCC8A4D93F}"/>
  <tableColumns count="21">
    <tableColumn id="1" xr3:uid="{66A3653B-2BE9-4E82-B69B-30F52D5BBEB8}" name="T"/>
    <tableColumn id="2" xr3:uid="{0FC25B50-990F-40DF-A7EF-926C059E12CC}" name="1" dataDxfId="8">
      <calculatedColumnFormula>COUNTIF(Table7[1],Table9[[#This Row],[T]])</calculatedColumnFormula>
    </tableColumn>
    <tableColumn id="3" xr3:uid="{93D95A05-8224-4422-BD80-681979EBEF8C}" name="2" dataDxfId="7">
      <calculatedColumnFormula>COUNTIF(Table7[2],Table9[[#This Row],[T]])</calculatedColumnFormula>
    </tableColumn>
    <tableColumn id="4" xr3:uid="{DB7B3014-73D8-4EB7-BB3F-D60178FA8CEB}" name="3" dataDxfId="6">
      <calculatedColumnFormula>COUNTIF(Table7[3],Table9[[#This Row],[T]])</calculatedColumnFormula>
    </tableColumn>
    <tableColumn id="5" xr3:uid="{F5DEBEED-C6C7-42ED-9AA5-0C7E3587B27B}" name="4" dataDxfId="5">
      <calculatedColumnFormula>COUNTIF(Table7[4],Table9[[#This Row],[T]])</calculatedColumnFormula>
    </tableColumn>
    <tableColumn id="6" xr3:uid="{1C9A008B-3A5D-4F90-9B38-FD479DB3F2B0}" name="5" dataDxfId="4">
      <calculatedColumnFormula>COUNTIF(Table7[5],Table9[[#This Row],[T]])</calculatedColumnFormula>
    </tableColumn>
    <tableColumn id="7" xr3:uid="{97576E5B-AF3C-49E8-AA77-241BCA35359B}" name="6" dataDxfId="3">
      <calculatedColumnFormula>COUNTIF(Table7[6],Table9[[#This Row],[T]])</calculatedColumnFormula>
    </tableColumn>
    <tableColumn id="8" xr3:uid="{22D16363-F171-46E5-85EF-C669A20A39D7}" name="7" dataDxfId="2">
      <calculatedColumnFormula>COUNTIF(Table7[7],Table9[[#This Row],[T]])</calculatedColumnFormula>
    </tableColumn>
    <tableColumn id="9" xr3:uid="{69E35806-6004-44B9-B139-B8DF63C2799B}" name="8" dataDxfId="1">
      <calculatedColumnFormula>COUNTIF(Table7[8],Table9[[#This Row],[T]])</calculatedColumnFormula>
    </tableColumn>
    <tableColumn id="10" xr3:uid="{35C3D8F6-A31E-4039-BD3F-0F0B2D74152E}" name="9" dataDxfId="0">
      <calculatedColumnFormula>COUNTIF(Table7[9],Table9[[#This Row],[T]])</calculatedColumnFormula>
    </tableColumn>
    <tableColumn id="11" xr3:uid="{AC7DC125-4694-4D35-866E-568E23EFB497}" name="10"/>
    <tableColumn id="12" xr3:uid="{A416596E-62EE-40FF-8F77-DFCCBF27514A}" name="11"/>
    <tableColumn id="13" xr3:uid="{ABDC2247-078F-418C-AD04-D90D62AAFE7B}" name="12"/>
    <tableColumn id="14" xr3:uid="{3A0B9000-E208-4880-B17D-EC8F8C831254}" name="13"/>
    <tableColumn id="15" xr3:uid="{8445AEC3-DC50-4083-9F78-7F3CBBEE657B}" name="14"/>
    <tableColumn id="16" xr3:uid="{6631979D-F99C-43BB-A780-E68D3900DA76}" name="15"/>
    <tableColumn id="17" xr3:uid="{C8C03CDA-82B4-47DA-93B3-088A91E61B24}" name="16"/>
    <tableColumn id="18" xr3:uid="{F2474661-6B52-46E9-808D-DBEE27809309}" name="17"/>
    <tableColumn id="19" xr3:uid="{CDD5213B-ABC9-443D-8476-EBAE67B55A01}" name="18"/>
    <tableColumn id="20" xr3:uid="{777EEC98-6284-4B9F-A27C-4D9FC17934E6}" name="19"/>
    <tableColumn id="21" xr3:uid="{4DF232DE-F106-4182-B865-968919045032}" name="2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786FC8-2EE5-41AC-8EBA-48274C78D72B}" name="Table14" displayName="Table14" ref="A1:F200" totalsRowShown="0">
  <autoFilter ref="A1:F200" xr:uid="{24A4AF52-4F7B-458A-A663-0F4F8C20721D}"/>
  <tableColumns count="6">
    <tableColumn id="1" xr3:uid="{6F6D6A07-4FCC-4D77-87A8-75FF76E4DC3A}" name="Seed"/>
    <tableColumn id="2" xr3:uid="{E5229672-EA5C-48F6-A2EE-C25362B3002D}" name="Team"/>
    <tableColumn id="3" xr3:uid="{BC037CE5-FAC8-47FD-8B84-3EEE35F9AF6E}" name="Won"/>
    <tableColumn id="4" xr3:uid="{C8AA8992-D212-4408-A783-ABD4A7CB9B36}" name="Lost"/>
    <tableColumn id="5" xr3:uid="{5BD07A48-634E-4F18-83D2-FEC1FE58EDC4}" name="Drawn"/>
    <tableColumn id="6" xr3:uid="{57899ABF-012C-4D1D-BA2A-413DC0289CCF}" name="Points" dataDxfId="10">
      <calculatedColumnFormula>Table14[[#This Row],[Won]]*VLOOKUP(Table14[[#Headers],[Won]],Table25[],2,FALSE)+Table14[[#This Row],[Lost]]*VLOOKUP(Table14[[#Headers],[Lost]],Table25[],2,FALSE)+Table14[[#This Row],[Drawn]]*VLOOKUP(Table14[[#Headers],[Drawn]],Table25[],2,FALSE)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4F09F7-BDE8-49BB-A1F7-B05E823C3E91}" name="Table25" displayName="Table25" ref="L1:M4" totalsRowShown="0">
  <autoFilter ref="L1:M4" xr:uid="{957902B4-B411-48CA-A81C-903718F3C1EF}"/>
  <tableColumns count="2">
    <tableColumn id="1" xr3:uid="{E787A517-7D74-47FB-87F4-C5684C572916}" name="Result"/>
    <tableColumn id="2" xr3:uid="{40D721C0-9CD6-4884-816E-0755B0281687}" name="Poi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B5F4-1844-4420-8F31-3B7EA7862C42}">
  <dimension ref="A1:M7"/>
  <sheetViews>
    <sheetView workbookViewId="0">
      <selection activeCell="B2" sqref="B2"/>
    </sheetView>
  </sheetViews>
  <sheetFormatPr defaultRowHeight="15" x14ac:dyDescent="0.25"/>
  <sheetData>
    <row r="1" spans="1:13" x14ac:dyDescent="0.25">
      <c r="A1" t="s">
        <v>5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L1" t="s">
        <v>6</v>
      </c>
      <c r="M1" t="s">
        <v>4</v>
      </c>
    </row>
    <row r="2" spans="1:13" x14ac:dyDescent="0.25">
      <c r="A2">
        <v>1</v>
      </c>
      <c r="B2">
        <v>0</v>
      </c>
      <c r="C2">
        <v>1</v>
      </c>
      <c r="D2">
        <v>0</v>
      </c>
      <c r="E2">
        <v>0</v>
      </c>
      <c r="F2">
        <f>Table16[[#This Row],[Won]]*VLOOKUP(Table16[[#Headers],[Won]],Table27[],2,FALSE)+Table16[[#This Row],[Lost]]*VLOOKUP(Table16[[#Headers],[Lost]],Table27[],2,FALSE)+Table16[[#This Row],[Drawn]]*VLOOKUP(Table16[[#Headers],[Drawn]],Table27[],2,FALSE)</f>
        <v>3</v>
      </c>
      <c r="L2" t="s">
        <v>2</v>
      </c>
      <c r="M2">
        <v>3</v>
      </c>
    </row>
    <row r="3" spans="1:13" x14ac:dyDescent="0.25">
      <c r="A3">
        <v>1</v>
      </c>
      <c r="B3">
        <v>1</v>
      </c>
      <c r="C3">
        <v>0</v>
      </c>
      <c r="D3">
        <v>1</v>
      </c>
      <c r="E3">
        <v>0</v>
      </c>
      <c r="F3">
        <f>Table16[[#This Row],[Won]]*VLOOKUP(Table16[[#Headers],[Won]],Table27[],2,FALSE)+Table16[[#This Row],[Lost]]*VLOOKUP(Table16[[#Headers],[Lost]],Table27[],2,FALSE)+Table16[[#This Row],[Drawn]]*VLOOKUP(Table16[[#Headers],[Drawn]],Table27[],2,FALSE)</f>
        <v>0</v>
      </c>
      <c r="L3" t="s">
        <v>3</v>
      </c>
      <c r="M3">
        <v>1</v>
      </c>
    </row>
    <row r="4" spans="1:13" x14ac:dyDescent="0.25">
      <c r="A4">
        <v>2</v>
      </c>
      <c r="B4">
        <v>0</v>
      </c>
      <c r="C4">
        <v>0</v>
      </c>
      <c r="D4">
        <v>1</v>
      </c>
      <c r="E4">
        <v>0</v>
      </c>
      <c r="F4">
        <f>Table16[[#This Row],[Won]]*VLOOKUP(Table16[[#Headers],[Won]],Table27[],2,FALSE)+Table16[[#This Row],[Lost]]*VLOOKUP(Table16[[#Headers],[Lost]],Table27[],2,FALSE)+Table16[[#This Row],[Drawn]]*VLOOKUP(Table16[[#Headers],[Drawn]],Table27[],2,FALSE)</f>
        <v>0</v>
      </c>
      <c r="L4" t="s">
        <v>1</v>
      </c>
      <c r="M4">
        <v>0</v>
      </c>
    </row>
    <row r="5" spans="1:13" x14ac:dyDescent="0.25">
      <c r="A5">
        <v>2</v>
      </c>
      <c r="B5">
        <v>1</v>
      </c>
      <c r="C5">
        <v>1</v>
      </c>
      <c r="D5">
        <v>0</v>
      </c>
      <c r="E5">
        <v>0</v>
      </c>
      <c r="F5">
        <f>Table16[[#This Row],[Won]]*VLOOKUP(Table16[[#Headers],[Won]],Table27[],2,FALSE)+Table16[[#This Row],[Lost]]*VLOOKUP(Table16[[#Headers],[Lost]],Table27[],2,FALSE)+Table16[[#This Row],[Drawn]]*VLOOKUP(Table16[[#Headers],[Drawn]],Table27[],2,FALSE)</f>
        <v>3</v>
      </c>
    </row>
    <row r="6" spans="1:13" x14ac:dyDescent="0.25">
      <c r="A6">
        <v>3</v>
      </c>
      <c r="B6">
        <v>0</v>
      </c>
      <c r="C6">
        <v>0</v>
      </c>
      <c r="D6">
        <v>0</v>
      </c>
      <c r="E6">
        <v>1</v>
      </c>
      <c r="F6">
        <f>Table16[[#This Row],[Won]]*VLOOKUP(Table16[[#Headers],[Won]],Table27[],2,FALSE)+Table16[[#This Row],[Lost]]*VLOOKUP(Table16[[#Headers],[Lost]],Table27[],2,FALSE)+Table16[[#This Row],[Drawn]]*VLOOKUP(Table16[[#Headers],[Drawn]],Table27[],2,FALSE)</f>
        <v>1</v>
      </c>
    </row>
    <row r="7" spans="1:13" x14ac:dyDescent="0.25">
      <c r="A7">
        <v>3</v>
      </c>
      <c r="B7">
        <v>1</v>
      </c>
      <c r="C7">
        <v>0</v>
      </c>
      <c r="D7">
        <v>0</v>
      </c>
      <c r="E7">
        <v>1</v>
      </c>
      <c r="F7">
        <f>Table16[[#This Row],[Won]]*VLOOKUP(Table16[[#Headers],[Won]],Table27[],2,FALSE)+Table16[[#This Row],[Lost]]*VLOOKUP(Table16[[#Headers],[Lost]],Table27[],2,FALSE)+Table16[[#This Row],[Drawn]]*VLOOKUP(Table16[[#Headers],[Drawn]],Table27[],2,FALSE)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958-707A-42C0-91DC-7E0212CCE5DD}">
  <dimension ref="A1:AI21"/>
  <sheetViews>
    <sheetView tabSelected="1" workbookViewId="0">
      <selection activeCell="M12" sqref="M12"/>
    </sheetView>
  </sheetViews>
  <sheetFormatPr defaultRowHeight="15" x14ac:dyDescent="0.25"/>
  <cols>
    <col min="1" max="23" width="5.28515625" customWidth="1"/>
    <col min="25" max="25" width="7.7109375" bestFit="1" customWidth="1"/>
    <col min="26" max="26" width="5.28515625" bestFit="1" customWidth="1"/>
    <col min="27" max="27" width="7.5703125" bestFit="1" customWidth="1"/>
    <col min="28" max="28" width="6.85546875" bestFit="1" customWidth="1"/>
    <col min="29" max="29" width="9" bestFit="1" customWidth="1"/>
    <col min="30" max="30" width="8.85546875" bestFit="1" customWidth="1"/>
    <col min="32" max="33" width="8.85546875" bestFit="1" customWidth="1"/>
  </cols>
  <sheetData>
    <row r="1" spans="1:35" x14ac:dyDescent="0.25">
      <c r="A1" t="s">
        <v>27</v>
      </c>
      <c r="B1" t="s">
        <v>28</v>
      </c>
      <c r="C1" t="s">
        <v>29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Y1" t="s">
        <v>5</v>
      </c>
      <c r="Z1" t="s">
        <v>30</v>
      </c>
      <c r="AA1" t="s">
        <v>7</v>
      </c>
      <c r="AB1" t="s">
        <v>8</v>
      </c>
      <c r="AC1" t="s">
        <v>2</v>
      </c>
      <c r="AD1" t="s">
        <v>1</v>
      </c>
      <c r="AE1" t="s">
        <v>3</v>
      </c>
      <c r="AF1" t="s">
        <v>4</v>
      </c>
      <c r="AH1" t="s">
        <v>6</v>
      </c>
      <c r="AI1" t="s">
        <v>4</v>
      </c>
    </row>
    <row r="2" spans="1:35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-1</v>
      </c>
      <c r="M2">
        <v>-1</v>
      </c>
      <c r="N2">
        <v>-1</v>
      </c>
      <c r="O2">
        <v>-1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1</v>
      </c>
      <c r="Y2" t="str">
        <f>Table7[[#Headers],[1]]</f>
        <v>1</v>
      </c>
      <c r="Z2">
        <v>0</v>
      </c>
      <c r="AC2">
        <v>1</v>
      </c>
      <c r="AD2">
        <v>0</v>
      </c>
      <c r="AE2">
        <v>0</v>
      </c>
      <c r="AF2">
        <f>Table1[[#This Row],[Won]]*VLOOKUP(Table1[[#Headers],[Won]],Table2[],2,FALSE)+Table1[[#This Row],[Lost]]*VLOOKUP(Table1[[#Headers],[Lost]],Table2[],2,FALSE)+Table1[[#This Row],[Drawn]]*VLOOKUP(Table1[[#Headers],[Drawn]],Table2[],2,FALSE)</f>
        <v>3</v>
      </c>
      <c r="AH2" t="s">
        <v>2</v>
      </c>
      <c r="AI2">
        <v>3</v>
      </c>
    </row>
    <row r="3" spans="1:35" x14ac:dyDescent="0.25">
      <c r="A3">
        <v>1</v>
      </c>
      <c r="B3">
        <v>0</v>
      </c>
      <c r="C3">
        <v>2</v>
      </c>
      <c r="D3">
        <v>0</v>
      </c>
      <c r="E3">
        <v>0</v>
      </c>
      <c r="F3">
        <v>2</v>
      </c>
      <c r="G3">
        <v>2</v>
      </c>
      <c r="H3">
        <v>0</v>
      </c>
      <c r="I3">
        <v>0</v>
      </c>
      <c r="J3">
        <v>2</v>
      </c>
      <c r="K3">
        <v>2</v>
      </c>
      <c r="L3">
        <v>0</v>
      </c>
      <c r="M3">
        <v>0</v>
      </c>
      <c r="N3">
        <v>2</v>
      </c>
      <c r="O3">
        <v>2</v>
      </c>
      <c r="P3">
        <v>-1</v>
      </c>
      <c r="Q3">
        <v>-1</v>
      </c>
      <c r="R3">
        <v>-1</v>
      </c>
      <c r="S3">
        <v>-1</v>
      </c>
      <c r="T3">
        <v>0</v>
      </c>
      <c r="U3">
        <v>2</v>
      </c>
      <c r="V3">
        <v>0</v>
      </c>
      <c r="W3">
        <v>2</v>
      </c>
      <c r="Y3" t="str">
        <f>Table7[[#Headers],[2]]</f>
        <v>2</v>
      </c>
      <c r="AF3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  <c r="AH3" t="s">
        <v>3</v>
      </c>
      <c r="AI3">
        <v>1</v>
      </c>
    </row>
    <row r="4" spans="1:35" x14ac:dyDescent="0.25">
      <c r="A4">
        <v>2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  <c r="N4">
        <v>1</v>
      </c>
      <c r="O4">
        <v>2</v>
      </c>
      <c r="P4">
        <v>1</v>
      </c>
      <c r="Q4">
        <v>2</v>
      </c>
      <c r="R4">
        <v>1</v>
      </c>
      <c r="S4">
        <v>2</v>
      </c>
      <c r="T4">
        <v>-1</v>
      </c>
      <c r="U4">
        <v>-1</v>
      </c>
      <c r="V4">
        <v>-1</v>
      </c>
      <c r="W4">
        <v>-1</v>
      </c>
      <c r="Y4" t="str">
        <f>Table7[[#Headers],[3]]</f>
        <v>3</v>
      </c>
      <c r="AF4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  <c r="AH4" t="s">
        <v>1</v>
      </c>
      <c r="AI4">
        <v>0</v>
      </c>
    </row>
    <row r="5" spans="1:35" x14ac:dyDescent="0.25">
      <c r="Y5" t="str">
        <f>Table7[[#Headers],[4]]</f>
        <v>4</v>
      </c>
      <c r="AF5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6" spans="1:35" x14ac:dyDescent="0.25">
      <c r="C6" t="s">
        <v>31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Y6" t="str">
        <f>Table7[[#Headers],[5]]</f>
        <v>5</v>
      </c>
      <c r="AF6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7" spans="1:35" x14ac:dyDescent="0.25">
      <c r="C7">
        <v>0</v>
      </c>
      <c r="D7">
        <f>COUNTIF(Table7[1],Table9[[#This Row],[T]])</f>
        <v>2</v>
      </c>
      <c r="E7">
        <f>COUNTIF(Table7[2],Table9[[#This Row],[T]])</f>
        <v>2</v>
      </c>
      <c r="F7">
        <f>COUNTIF(Table7[3],Table9[[#This Row],[T]])</f>
        <v>1</v>
      </c>
      <c r="G7">
        <f>COUNTIF(Table7[4],Table9[[#This Row],[T]])</f>
        <v>1</v>
      </c>
      <c r="H7">
        <f>COUNTIF(Table7[5],Table9[[#This Row],[T]])</f>
        <v>1</v>
      </c>
      <c r="I7">
        <f>COUNTIF(Table7[6],Table9[[#This Row],[T]])</f>
        <v>1</v>
      </c>
      <c r="J7">
        <f>COUNTIF(Table7[7],Table9[[#This Row],[T]])</f>
        <v>0</v>
      </c>
      <c r="K7">
        <f>COUNTIF(Table7[8],Table9[[#This Row],[T]])</f>
        <v>0</v>
      </c>
      <c r="L7">
        <f>COUNTIF(Table7[9],Table9[[#This Row],[T]])</f>
        <v>1</v>
      </c>
      <c r="Y7" t="str">
        <f>Table7[[#Headers],[6]]</f>
        <v>6</v>
      </c>
      <c r="AF7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8" spans="1:35" x14ac:dyDescent="0.25">
      <c r="C8">
        <v>1</v>
      </c>
      <c r="D8">
        <f>COUNTIF(Table7[1],Table9[[#This Row],[T]])</f>
        <v>1</v>
      </c>
      <c r="E8">
        <f>COUNTIF(Table7[2],Table9[[#This Row],[T]])</f>
        <v>0</v>
      </c>
      <c r="F8">
        <f>COUNTIF(Table7[3],Table9[[#This Row],[T]])</f>
        <v>1</v>
      </c>
      <c r="G8">
        <f>COUNTIF(Table7[4],Table9[[#This Row],[T]])</f>
        <v>0</v>
      </c>
      <c r="H8">
        <f>COUNTIF(Table7[5],Table9[[#This Row],[T]])</f>
        <v>2</v>
      </c>
      <c r="I8">
        <f>COUNTIF(Table7[6],Table9[[#This Row],[T]])</f>
        <v>1</v>
      </c>
      <c r="J8">
        <f>COUNTIF(Table7[7],Table9[[#This Row],[T]])</f>
        <v>2</v>
      </c>
      <c r="K8">
        <f>COUNTIF(Table7[8],Table9[[#This Row],[T]])</f>
        <v>1</v>
      </c>
      <c r="L8">
        <f>COUNTIF(Table7[9],Table9[[#This Row],[T]])</f>
        <v>1</v>
      </c>
      <c r="Y8" t="str">
        <f>Table7[[#Headers],[7]]</f>
        <v>7</v>
      </c>
      <c r="AF8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9" spans="1:35" x14ac:dyDescent="0.25">
      <c r="C9">
        <v>2</v>
      </c>
      <c r="D9">
        <f>COUNTIF(Table7[1],Table9[[#This Row],[T]])</f>
        <v>0</v>
      </c>
      <c r="E9">
        <f>COUNTIF(Table7[2],Table9[[#This Row],[T]])</f>
        <v>1</v>
      </c>
      <c r="F9">
        <f>COUNTIF(Table7[3],Table9[[#This Row],[T]])</f>
        <v>1</v>
      </c>
      <c r="G9">
        <f>COUNTIF(Table7[4],Table9[[#This Row],[T]])</f>
        <v>2</v>
      </c>
      <c r="H9">
        <f>COUNTIF(Table7[5],Table9[[#This Row],[T]])</f>
        <v>0</v>
      </c>
      <c r="I9">
        <f>COUNTIF(Table7[6],Table9[[#This Row],[T]])</f>
        <v>1</v>
      </c>
      <c r="J9">
        <f>COUNTIF(Table7[7],Table9[[#This Row],[T]])</f>
        <v>1</v>
      </c>
      <c r="K9">
        <f>COUNTIF(Table7[8],Table9[[#This Row],[T]])</f>
        <v>2</v>
      </c>
      <c r="L9">
        <f>COUNTIF(Table7[9],Table9[[#This Row],[T]])</f>
        <v>0</v>
      </c>
      <c r="Y9" t="str">
        <f>Table7[[#Headers],[8]]</f>
        <v>8</v>
      </c>
      <c r="AF9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0" spans="1:35" x14ac:dyDescent="0.25">
      <c r="Y10" t="str">
        <f>Table7[[#Headers],[9]]</f>
        <v>9</v>
      </c>
      <c r="AF10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1" spans="1:35" x14ac:dyDescent="0.25">
      <c r="Y11" t="str">
        <f>Table7[[#Headers],[10]]</f>
        <v>10</v>
      </c>
      <c r="AF11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2" spans="1:35" x14ac:dyDescent="0.25">
      <c r="Y12" t="str">
        <f>Table7[[#Headers],[11]]</f>
        <v>11</v>
      </c>
      <c r="AF12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3" spans="1:35" x14ac:dyDescent="0.25">
      <c r="Y13" t="str">
        <f>Table7[[#Headers],[12]]</f>
        <v>12</v>
      </c>
      <c r="AF13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4" spans="1:35" x14ac:dyDescent="0.25">
      <c r="Y14" t="str">
        <f>Table7[[#Headers],[13]]</f>
        <v>13</v>
      </c>
      <c r="AF14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5" spans="1:35" x14ac:dyDescent="0.25">
      <c r="Y15" t="str">
        <f>Table7[[#Headers],[14]]</f>
        <v>14</v>
      </c>
      <c r="AF15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6" spans="1:35" x14ac:dyDescent="0.25">
      <c r="Y16" t="str">
        <f>Table7[[#Headers],[15]]</f>
        <v>15</v>
      </c>
      <c r="AF16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7" spans="25:32" x14ac:dyDescent="0.25">
      <c r="Y17" t="str">
        <f>Table7[[#Headers],[16]]</f>
        <v>16</v>
      </c>
      <c r="AF17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8" spans="25:32" x14ac:dyDescent="0.25">
      <c r="Y18" t="str">
        <f>Table7[[#Headers],[17]]</f>
        <v>17</v>
      </c>
      <c r="AF18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19" spans="25:32" x14ac:dyDescent="0.25">
      <c r="Y19" t="str">
        <f>Table7[[#Headers],[18]]</f>
        <v>18</v>
      </c>
      <c r="AF19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20" spans="25:32" x14ac:dyDescent="0.25">
      <c r="Y20" t="str">
        <f>Table7[[#Headers],[19]]</f>
        <v>19</v>
      </c>
      <c r="AF20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  <row r="21" spans="25:32" x14ac:dyDescent="0.25">
      <c r="Y21" t="str">
        <f>Table7[[#Headers],[20]]</f>
        <v>20</v>
      </c>
      <c r="AF21" s="1">
        <f>Table1[[#This Row],[Won]]*VLOOKUP(Table1[[#Headers],[Won]],Table2[],2,FALSE)+Table1[[#This Row],[Lost]]*VLOOKUP(Table1[[#Headers],[Lost]],Table2[],2,FALSE)+Table1[[#This Row],[Drawn]]*VLOOKUP(Table1[[#Headers],[Drawn]],Table2[],2,FALSE)</f>
        <v>0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7717-A24B-439F-B0D8-6F2D6991E095}">
  <dimension ref="A1:M200"/>
  <sheetViews>
    <sheetView workbookViewId="0">
      <selection activeCell="B1" sqref="B1:B1048576"/>
    </sheetView>
  </sheetViews>
  <sheetFormatPr defaultRowHeight="15" x14ac:dyDescent="0.25"/>
  <sheetData>
    <row r="1" spans="1:13" x14ac:dyDescent="0.25">
      <c r="A1" t="s">
        <v>5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L1" t="s">
        <v>6</v>
      </c>
      <c r="M1" t="s">
        <v>4</v>
      </c>
    </row>
    <row r="2" spans="1:13" x14ac:dyDescent="0.25">
      <c r="A2">
        <v>1</v>
      </c>
      <c r="B2">
        <v>0</v>
      </c>
      <c r="C2">
        <v>1</v>
      </c>
      <c r="D2">
        <v>0</v>
      </c>
      <c r="E2">
        <v>0</v>
      </c>
      <c r="F2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  <c r="L2" t="s">
        <v>2</v>
      </c>
      <c r="M2">
        <v>3</v>
      </c>
    </row>
    <row r="3" spans="1:13" x14ac:dyDescent="0.25">
      <c r="A3">
        <v>1</v>
      </c>
      <c r="B3">
        <v>1</v>
      </c>
      <c r="C3">
        <v>0</v>
      </c>
      <c r="D3">
        <v>1</v>
      </c>
      <c r="E3">
        <v>0</v>
      </c>
      <c r="F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  <c r="L3" t="s">
        <v>3</v>
      </c>
      <c r="M3">
        <v>1</v>
      </c>
    </row>
    <row r="4" spans="1:13" x14ac:dyDescent="0.25">
      <c r="A4">
        <v>2</v>
      </c>
      <c r="B4">
        <v>0</v>
      </c>
      <c r="C4">
        <v>0</v>
      </c>
      <c r="D4">
        <v>1</v>
      </c>
      <c r="E4">
        <v>0</v>
      </c>
      <c r="F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  <c r="L4" t="s">
        <v>1</v>
      </c>
      <c r="M4">
        <v>0</v>
      </c>
    </row>
    <row r="5" spans="1:13" x14ac:dyDescent="0.25">
      <c r="A5">
        <v>2</v>
      </c>
      <c r="B5">
        <v>1</v>
      </c>
      <c r="C5">
        <v>1</v>
      </c>
      <c r="D5">
        <v>0</v>
      </c>
      <c r="E5">
        <v>0</v>
      </c>
      <c r="F5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6" spans="1:13" x14ac:dyDescent="0.25">
      <c r="A6">
        <v>3</v>
      </c>
      <c r="B6">
        <v>0</v>
      </c>
      <c r="C6">
        <v>0</v>
      </c>
      <c r="D6">
        <v>0</v>
      </c>
      <c r="E6">
        <v>1</v>
      </c>
      <c r="F6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7" spans="1:13" x14ac:dyDescent="0.25">
      <c r="A7">
        <v>3</v>
      </c>
      <c r="B7">
        <v>1</v>
      </c>
      <c r="C7">
        <v>0</v>
      </c>
      <c r="D7">
        <v>0</v>
      </c>
      <c r="E7">
        <v>1</v>
      </c>
      <c r="F7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8" spans="1:13" x14ac:dyDescent="0.25">
      <c r="A8">
        <v>4</v>
      </c>
      <c r="B8">
        <v>0</v>
      </c>
      <c r="C8">
        <v>2</v>
      </c>
      <c r="D8">
        <v>0</v>
      </c>
      <c r="E8">
        <v>0</v>
      </c>
      <c r="F8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9" spans="1:13" x14ac:dyDescent="0.25">
      <c r="A9">
        <v>4</v>
      </c>
      <c r="B9">
        <v>1</v>
      </c>
      <c r="C9">
        <v>1</v>
      </c>
      <c r="D9">
        <v>1</v>
      </c>
      <c r="E9">
        <v>0</v>
      </c>
      <c r="F9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0" spans="1:13" x14ac:dyDescent="0.25">
      <c r="A10">
        <v>4</v>
      </c>
      <c r="B10">
        <v>2</v>
      </c>
      <c r="C10">
        <v>0</v>
      </c>
      <c r="D10">
        <v>2</v>
      </c>
      <c r="E10">
        <v>0</v>
      </c>
      <c r="F1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" spans="1:13" x14ac:dyDescent="0.25">
      <c r="A11">
        <v>5</v>
      </c>
      <c r="B11">
        <v>0</v>
      </c>
      <c r="C11">
        <v>2</v>
      </c>
      <c r="D11">
        <v>0</v>
      </c>
      <c r="E11">
        <v>0</v>
      </c>
      <c r="F11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12" spans="1:13" x14ac:dyDescent="0.25">
      <c r="A12">
        <v>5</v>
      </c>
      <c r="B12">
        <v>1</v>
      </c>
      <c r="C12">
        <v>0</v>
      </c>
      <c r="D12">
        <v>2</v>
      </c>
      <c r="E12">
        <v>0</v>
      </c>
      <c r="F1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" spans="1:13" x14ac:dyDescent="0.25">
      <c r="A13">
        <v>5</v>
      </c>
      <c r="B13">
        <v>2</v>
      </c>
      <c r="C13">
        <v>1</v>
      </c>
      <c r="D13">
        <v>1</v>
      </c>
      <c r="E13">
        <v>0</v>
      </c>
      <c r="F13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4" spans="1:13" x14ac:dyDescent="0.25">
      <c r="A14">
        <v>6</v>
      </c>
      <c r="B14">
        <v>0</v>
      </c>
      <c r="C14">
        <v>1</v>
      </c>
      <c r="D14">
        <v>1</v>
      </c>
      <c r="E14">
        <v>0</v>
      </c>
      <c r="F14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5" spans="1:13" x14ac:dyDescent="0.25">
      <c r="A15">
        <v>6</v>
      </c>
      <c r="B15">
        <v>1</v>
      </c>
      <c r="C15">
        <v>1</v>
      </c>
      <c r="D15">
        <v>1</v>
      </c>
      <c r="E15">
        <v>0</v>
      </c>
      <c r="F15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6" spans="1:13" x14ac:dyDescent="0.25">
      <c r="A16">
        <v>6</v>
      </c>
      <c r="B16">
        <v>2</v>
      </c>
      <c r="C16">
        <v>1</v>
      </c>
      <c r="D16">
        <v>1</v>
      </c>
      <c r="E16">
        <v>0</v>
      </c>
      <c r="F16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7" spans="1:6" x14ac:dyDescent="0.25">
      <c r="A17">
        <v>7</v>
      </c>
      <c r="B17">
        <v>0</v>
      </c>
      <c r="C17">
        <v>1</v>
      </c>
      <c r="D17">
        <v>1</v>
      </c>
      <c r="E17">
        <v>0</v>
      </c>
      <c r="F17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18" spans="1:6" x14ac:dyDescent="0.25">
      <c r="A18">
        <v>7</v>
      </c>
      <c r="B18">
        <v>1</v>
      </c>
      <c r="C18">
        <v>0</v>
      </c>
      <c r="D18">
        <v>2</v>
      </c>
      <c r="E18">
        <v>0</v>
      </c>
      <c r="F1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" spans="1:6" x14ac:dyDescent="0.25">
      <c r="A19">
        <v>7</v>
      </c>
      <c r="B19">
        <v>2</v>
      </c>
      <c r="C19">
        <v>2</v>
      </c>
      <c r="D19">
        <v>0</v>
      </c>
      <c r="E19">
        <v>0</v>
      </c>
      <c r="F19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20" spans="1:6" x14ac:dyDescent="0.25">
      <c r="A20">
        <v>8</v>
      </c>
      <c r="B20">
        <v>0</v>
      </c>
      <c r="C20">
        <v>1</v>
      </c>
      <c r="D20">
        <v>1</v>
      </c>
      <c r="E20">
        <v>0</v>
      </c>
      <c r="F20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21" spans="1:6" x14ac:dyDescent="0.25">
      <c r="A21">
        <v>8</v>
      </c>
      <c r="B21">
        <v>1</v>
      </c>
      <c r="C21">
        <v>2</v>
      </c>
      <c r="D21">
        <v>0</v>
      </c>
      <c r="E21">
        <v>0</v>
      </c>
      <c r="F21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22" spans="1:6" x14ac:dyDescent="0.25">
      <c r="A22">
        <v>8</v>
      </c>
      <c r="B22">
        <v>2</v>
      </c>
      <c r="C22">
        <v>0</v>
      </c>
      <c r="D22">
        <v>2</v>
      </c>
      <c r="E22">
        <v>0</v>
      </c>
      <c r="F2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23" spans="1:6" x14ac:dyDescent="0.25">
      <c r="A23">
        <v>9</v>
      </c>
      <c r="B23">
        <v>0</v>
      </c>
      <c r="C23">
        <v>1</v>
      </c>
      <c r="D23">
        <v>1</v>
      </c>
      <c r="E23">
        <v>0</v>
      </c>
      <c r="F23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24" spans="1:6" x14ac:dyDescent="0.25">
      <c r="A24">
        <v>9</v>
      </c>
      <c r="B24">
        <v>1</v>
      </c>
      <c r="C24">
        <v>1</v>
      </c>
      <c r="D24">
        <v>1</v>
      </c>
      <c r="E24">
        <v>0</v>
      </c>
      <c r="F24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25" spans="1:6" x14ac:dyDescent="0.25">
      <c r="A25">
        <v>9</v>
      </c>
      <c r="B25">
        <v>2</v>
      </c>
      <c r="C25">
        <v>1</v>
      </c>
      <c r="D25">
        <v>1</v>
      </c>
      <c r="E25">
        <v>0</v>
      </c>
      <c r="F25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26" spans="1:6" x14ac:dyDescent="0.25">
      <c r="A26">
        <v>10</v>
      </c>
      <c r="B26">
        <v>0</v>
      </c>
      <c r="C26">
        <v>0</v>
      </c>
      <c r="D26">
        <v>2</v>
      </c>
      <c r="E26">
        <v>0</v>
      </c>
      <c r="F2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27" spans="1:6" x14ac:dyDescent="0.25">
      <c r="A27">
        <v>10</v>
      </c>
      <c r="B27">
        <v>1</v>
      </c>
      <c r="C27">
        <v>2</v>
      </c>
      <c r="D27">
        <v>1</v>
      </c>
      <c r="E27">
        <v>0</v>
      </c>
      <c r="F27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28" spans="1:6" x14ac:dyDescent="0.25">
      <c r="A28">
        <v>10</v>
      </c>
      <c r="B28">
        <v>2</v>
      </c>
      <c r="C28">
        <v>1</v>
      </c>
      <c r="D28">
        <v>2</v>
      </c>
      <c r="E28">
        <v>0</v>
      </c>
      <c r="F28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29" spans="1:6" x14ac:dyDescent="0.25">
      <c r="A29">
        <v>11</v>
      </c>
      <c r="B29">
        <v>0</v>
      </c>
      <c r="C29">
        <v>0</v>
      </c>
      <c r="D29">
        <v>2</v>
      </c>
      <c r="E29">
        <v>0</v>
      </c>
      <c r="F2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30" spans="1:6" x14ac:dyDescent="0.25">
      <c r="A30">
        <v>11</v>
      </c>
      <c r="B30">
        <v>1</v>
      </c>
      <c r="C30">
        <v>1</v>
      </c>
      <c r="D30">
        <v>1</v>
      </c>
      <c r="E30">
        <v>0</v>
      </c>
      <c r="F30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31" spans="1:6" x14ac:dyDescent="0.25">
      <c r="A31">
        <v>11</v>
      </c>
      <c r="B31">
        <v>2</v>
      </c>
      <c r="C31">
        <v>2</v>
      </c>
      <c r="D31">
        <v>0</v>
      </c>
      <c r="E31">
        <v>0</v>
      </c>
      <c r="F31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32" spans="1:6" x14ac:dyDescent="0.25">
      <c r="A32">
        <v>12</v>
      </c>
      <c r="B32">
        <v>0</v>
      </c>
      <c r="C32">
        <v>1</v>
      </c>
      <c r="D32">
        <v>0</v>
      </c>
      <c r="E32">
        <v>1</v>
      </c>
      <c r="F32">
        <f>Table14[[#This Row],[Won]]*VLOOKUP(Table14[[#Headers],[Won]],Table25[],2,FALSE)+Table14[[#This Row],[Lost]]*VLOOKUP(Table14[[#Headers],[Lost]],Table25[],2,FALSE)+Table14[[#This Row],[Drawn]]*VLOOKUP(Table14[[#Headers],[Drawn]],Table25[],2,FALSE)</f>
        <v>4</v>
      </c>
    </row>
    <row r="33" spans="1:6" x14ac:dyDescent="0.25">
      <c r="A33">
        <v>12</v>
      </c>
      <c r="B33">
        <v>1</v>
      </c>
      <c r="C33">
        <v>1</v>
      </c>
      <c r="D33">
        <v>0</v>
      </c>
      <c r="E33">
        <v>1</v>
      </c>
      <c r="F33">
        <f>Table14[[#This Row],[Won]]*VLOOKUP(Table14[[#Headers],[Won]],Table25[],2,FALSE)+Table14[[#This Row],[Lost]]*VLOOKUP(Table14[[#Headers],[Lost]],Table25[],2,FALSE)+Table14[[#This Row],[Drawn]]*VLOOKUP(Table14[[#Headers],[Drawn]],Table25[],2,FALSE)</f>
        <v>4</v>
      </c>
    </row>
    <row r="34" spans="1:6" x14ac:dyDescent="0.25">
      <c r="A34">
        <v>12</v>
      </c>
      <c r="B34">
        <v>2</v>
      </c>
      <c r="C34">
        <v>0</v>
      </c>
      <c r="D34">
        <v>2</v>
      </c>
      <c r="E34">
        <v>0</v>
      </c>
      <c r="F3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35" spans="1:6" x14ac:dyDescent="0.25">
      <c r="A35">
        <v>13</v>
      </c>
      <c r="B35">
        <v>0</v>
      </c>
      <c r="C35">
        <v>1</v>
      </c>
      <c r="D35">
        <v>0</v>
      </c>
      <c r="E35">
        <v>1</v>
      </c>
      <c r="F35">
        <f>Table14[[#This Row],[Won]]*VLOOKUP(Table14[[#Headers],[Won]],Table25[],2,FALSE)+Table14[[#This Row],[Lost]]*VLOOKUP(Table14[[#Headers],[Lost]],Table25[],2,FALSE)+Table14[[#This Row],[Drawn]]*VLOOKUP(Table14[[#Headers],[Drawn]],Table25[],2,FALSE)</f>
        <v>4</v>
      </c>
    </row>
    <row r="36" spans="1:6" x14ac:dyDescent="0.25">
      <c r="A36">
        <v>13</v>
      </c>
      <c r="B36">
        <v>1</v>
      </c>
      <c r="C36">
        <v>0</v>
      </c>
      <c r="D36">
        <v>1</v>
      </c>
      <c r="E36">
        <v>1</v>
      </c>
      <c r="F36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37" spans="1:6" x14ac:dyDescent="0.25">
      <c r="A37">
        <v>13</v>
      </c>
      <c r="B37">
        <v>2</v>
      </c>
      <c r="C37">
        <v>1</v>
      </c>
      <c r="D37">
        <v>1</v>
      </c>
      <c r="E37">
        <v>0</v>
      </c>
      <c r="F37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38" spans="1:6" x14ac:dyDescent="0.25">
      <c r="B38">
        <v>0</v>
      </c>
      <c r="C38">
        <v>0</v>
      </c>
      <c r="D38">
        <v>1</v>
      </c>
      <c r="E38">
        <v>1</v>
      </c>
      <c r="F38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39" spans="1:6" x14ac:dyDescent="0.25">
      <c r="B39">
        <v>1</v>
      </c>
      <c r="C39">
        <v>1</v>
      </c>
      <c r="D39">
        <v>0</v>
      </c>
      <c r="E39">
        <v>1</v>
      </c>
      <c r="F39">
        <f>Table14[[#This Row],[Won]]*VLOOKUP(Table14[[#Headers],[Won]],Table25[],2,FALSE)+Table14[[#This Row],[Lost]]*VLOOKUP(Table14[[#Headers],[Lost]],Table25[],2,FALSE)+Table14[[#This Row],[Drawn]]*VLOOKUP(Table14[[#Headers],[Drawn]],Table25[],2,FALSE)</f>
        <v>4</v>
      </c>
    </row>
    <row r="40" spans="1:6" x14ac:dyDescent="0.25">
      <c r="B40">
        <v>2</v>
      </c>
      <c r="C40">
        <v>1</v>
      </c>
      <c r="D40">
        <v>1</v>
      </c>
      <c r="E40">
        <v>0</v>
      </c>
      <c r="F40">
        <f>Table14[[#This Row],[Won]]*VLOOKUP(Table14[[#Headers],[Won]],Table25[],2,FALSE)+Table14[[#This Row],[Lost]]*VLOOKUP(Table14[[#Headers],[Lost]],Table25[],2,FALSE)+Table14[[#This Row],[Drawn]]*VLOOKUP(Table14[[#Headers],[Drawn]],Table25[],2,FALSE)</f>
        <v>3</v>
      </c>
    </row>
    <row r="41" spans="1:6" x14ac:dyDescent="0.25">
      <c r="B41">
        <v>0</v>
      </c>
      <c r="C41">
        <v>0</v>
      </c>
      <c r="D41">
        <v>1</v>
      </c>
      <c r="E41">
        <v>1</v>
      </c>
      <c r="F41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42" spans="1:6" x14ac:dyDescent="0.25">
      <c r="B42">
        <v>1</v>
      </c>
      <c r="C42">
        <v>0</v>
      </c>
      <c r="D42">
        <v>1</v>
      </c>
      <c r="E42">
        <v>1</v>
      </c>
      <c r="F42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43" spans="1:6" x14ac:dyDescent="0.25">
      <c r="B43">
        <v>2</v>
      </c>
      <c r="C43">
        <v>2</v>
      </c>
      <c r="D43">
        <v>0</v>
      </c>
      <c r="E43">
        <v>0</v>
      </c>
      <c r="F43">
        <f>Table14[[#This Row],[Won]]*VLOOKUP(Table14[[#Headers],[Won]],Table25[],2,FALSE)+Table14[[#This Row],[Lost]]*VLOOKUP(Table14[[#Headers],[Lost]],Table25[],2,FALSE)+Table14[[#This Row],[Drawn]]*VLOOKUP(Table14[[#Headers],[Drawn]],Table25[],2,FALSE)</f>
        <v>6</v>
      </c>
    </row>
    <row r="44" spans="1:6" x14ac:dyDescent="0.25">
      <c r="B44">
        <v>0</v>
      </c>
      <c r="E44">
        <v>1</v>
      </c>
      <c r="F44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45" spans="1:6" x14ac:dyDescent="0.25">
      <c r="B45">
        <v>1</v>
      </c>
      <c r="E45">
        <v>0</v>
      </c>
      <c r="F4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46" spans="1:6" x14ac:dyDescent="0.25">
      <c r="B46">
        <v>2</v>
      </c>
      <c r="E46">
        <v>1</v>
      </c>
      <c r="F46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47" spans="1:6" x14ac:dyDescent="0.25">
      <c r="B47">
        <v>0</v>
      </c>
      <c r="E47">
        <v>1</v>
      </c>
      <c r="F47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48" spans="1:6" x14ac:dyDescent="0.25">
      <c r="B48">
        <v>1</v>
      </c>
      <c r="E48">
        <v>0</v>
      </c>
      <c r="F4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49" spans="2:6" x14ac:dyDescent="0.25">
      <c r="B49">
        <v>2</v>
      </c>
      <c r="E49">
        <v>1</v>
      </c>
      <c r="F49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50" spans="2:6" x14ac:dyDescent="0.25">
      <c r="B50">
        <v>0</v>
      </c>
      <c r="E50">
        <v>1</v>
      </c>
      <c r="F50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51" spans="2:6" x14ac:dyDescent="0.25">
      <c r="B51">
        <v>1</v>
      </c>
      <c r="E51">
        <v>0</v>
      </c>
      <c r="F5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52" spans="2:6" x14ac:dyDescent="0.25">
      <c r="B52">
        <v>2</v>
      </c>
      <c r="E52">
        <v>1</v>
      </c>
      <c r="F52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53" spans="2:6" x14ac:dyDescent="0.25">
      <c r="B53">
        <v>0</v>
      </c>
      <c r="E53">
        <v>1</v>
      </c>
      <c r="F53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54" spans="2:6" x14ac:dyDescent="0.25">
      <c r="B54">
        <v>1</v>
      </c>
      <c r="E54">
        <v>0</v>
      </c>
      <c r="F5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55" spans="2:6" x14ac:dyDescent="0.25">
      <c r="B55">
        <v>2</v>
      </c>
      <c r="E55">
        <v>1</v>
      </c>
      <c r="F55">
        <f>Table14[[#This Row],[Won]]*VLOOKUP(Table14[[#Headers],[Won]],Table25[],2,FALSE)+Table14[[#This Row],[Lost]]*VLOOKUP(Table14[[#Headers],[Lost]],Table25[],2,FALSE)+Table14[[#This Row],[Drawn]]*VLOOKUP(Table14[[#Headers],[Drawn]],Table25[],2,FALSE)</f>
        <v>1</v>
      </c>
    </row>
    <row r="56" spans="2:6" x14ac:dyDescent="0.25">
      <c r="F5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57" spans="2:6" x14ac:dyDescent="0.25">
      <c r="F5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58" spans="2:6" x14ac:dyDescent="0.25">
      <c r="F5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59" spans="2:6" x14ac:dyDescent="0.25">
      <c r="F5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0" spans="2:6" x14ac:dyDescent="0.25">
      <c r="F6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1" spans="2:6" x14ac:dyDescent="0.25">
      <c r="F6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2" spans="2:6" x14ac:dyDescent="0.25">
      <c r="F6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3" spans="2:6" x14ac:dyDescent="0.25">
      <c r="F6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4" spans="2:6" x14ac:dyDescent="0.25">
      <c r="F6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5" spans="6:6" x14ac:dyDescent="0.25">
      <c r="F6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6" spans="6:6" x14ac:dyDescent="0.25">
      <c r="F6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7" spans="6:6" x14ac:dyDescent="0.25">
      <c r="F6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8" spans="6:6" x14ac:dyDescent="0.25">
      <c r="F6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69" spans="6:6" x14ac:dyDescent="0.25">
      <c r="F6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0" spans="6:6" x14ac:dyDescent="0.25">
      <c r="F7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1" spans="6:6" x14ac:dyDescent="0.25">
      <c r="F7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2" spans="6:6" x14ac:dyDescent="0.25">
      <c r="F7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3" spans="6:6" x14ac:dyDescent="0.25">
      <c r="F7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4" spans="6:6" x14ac:dyDescent="0.25">
      <c r="F7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5" spans="6:6" x14ac:dyDescent="0.25">
      <c r="F7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6" spans="6:6" x14ac:dyDescent="0.25">
      <c r="F7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7" spans="6:6" x14ac:dyDescent="0.25">
      <c r="F7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8" spans="6:6" x14ac:dyDescent="0.25">
      <c r="F7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79" spans="6:6" x14ac:dyDescent="0.25">
      <c r="F7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0" spans="6:6" x14ac:dyDescent="0.25">
      <c r="F8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1" spans="6:6" x14ac:dyDescent="0.25">
      <c r="F8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2" spans="6:6" x14ac:dyDescent="0.25">
      <c r="F8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3" spans="6:6" x14ac:dyDescent="0.25">
      <c r="F8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4" spans="6:6" x14ac:dyDescent="0.25">
      <c r="F8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5" spans="6:6" x14ac:dyDescent="0.25">
      <c r="F8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6" spans="6:6" x14ac:dyDescent="0.25">
      <c r="F8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7" spans="6:6" x14ac:dyDescent="0.25">
      <c r="F8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8" spans="6:6" x14ac:dyDescent="0.25">
      <c r="F8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89" spans="6:6" x14ac:dyDescent="0.25">
      <c r="F8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0" spans="6:6" x14ac:dyDescent="0.25">
      <c r="F9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1" spans="6:6" x14ac:dyDescent="0.25">
      <c r="F9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2" spans="6:6" x14ac:dyDescent="0.25">
      <c r="F9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3" spans="6:6" x14ac:dyDescent="0.25">
      <c r="F9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4" spans="6:6" x14ac:dyDescent="0.25">
      <c r="F9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5" spans="6:6" x14ac:dyDescent="0.25">
      <c r="F9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6" spans="6:6" x14ac:dyDescent="0.25">
      <c r="F9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7" spans="6:6" x14ac:dyDescent="0.25">
      <c r="F9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8" spans="6:6" x14ac:dyDescent="0.25">
      <c r="F9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99" spans="6:6" x14ac:dyDescent="0.25">
      <c r="F9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0" spans="6:6" x14ac:dyDescent="0.25">
      <c r="F10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1" spans="6:6" x14ac:dyDescent="0.25">
      <c r="F10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2" spans="6:6" x14ac:dyDescent="0.25">
      <c r="F10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3" spans="6:6" x14ac:dyDescent="0.25">
      <c r="F10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4" spans="6:6" x14ac:dyDescent="0.25">
      <c r="F10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5" spans="6:6" x14ac:dyDescent="0.25">
      <c r="F10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6" spans="6:6" x14ac:dyDescent="0.25">
      <c r="F10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7" spans="6:6" x14ac:dyDescent="0.25">
      <c r="F10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8" spans="6:6" x14ac:dyDescent="0.25">
      <c r="F10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09" spans="6:6" x14ac:dyDescent="0.25">
      <c r="F10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0" spans="6:6" x14ac:dyDescent="0.25">
      <c r="F11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1" spans="6:6" x14ac:dyDescent="0.25">
      <c r="F11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2" spans="6:6" x14ac:dyDescent="0.25">
      <c r="F11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3" spans="6:6" x14ac:dyDescent="0.25">
      <c r="F11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4" spans="6:6" x14ac:dyDescent="0.25">
      <c r="F11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5" spans="6:6" x14ac:dyDescent="0.25">
      <c r="F11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6" spans="6:6" x14ac:dyDescent="0.25">
      <c r="F11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7" spans="6:6" x14ac:dyDescent="0.25">
      <c r="F11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8" spans="6:6" x14ac:dyDescent="0.25">
      <c r="F11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19" spans="6:6" x14ac:dyDescent="0.25">
      <c r="F11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0" spans="6:6" x14ac:dyDescent="0.25">
      <c r="F12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1" spans="6:6" x14ac:dyDescent="0.25">
      <c r="F12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2" spans="6:6" x14ac:dyDescent="0.25">
      <c r="F12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3" spans="6:6" x14ac:dyDescent="0.25">
      <c r="F12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4" spans="6:6" x14ac:dyDescent="0.25">
      <c r="F12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5" spans="6:6" x14ac:dyDescent="0.25">
      <c r="F12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6" spans="6:6" x14ac:dyDescent="0.25">
      <c r="F12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7" spans="6:6" x14ac:dyDescent="0.25">
      <c r="F12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8" spans="6:6" x14ac:dyDescent="0.25">
      <c r="F12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29" spans="6:6" x14ac:dyDescent="0.25">
      <c r="F12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0" spans="6:6" x14ac:dyDescent="0.25">
      <c r="F13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1" spans="6:6" x14ac:dyDescent="0.25">
      <c r="F13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2" spans="6:6" x14ac:dyDescent="0.25">
      <c r="F13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3" spans="6:6" x14ac:dyDescent="0.25">
      <c r="F13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4" spans="6:6" x14ac:dyDescent="0.25">
      <c r="F13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5" spans="6:6" x14ac:dyDescent="0.25">
      <c r="F13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6" spans="6:6" x14ac:dyDescent="0.25">
      <c r="F13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7" spans="6:6" x14ac:dyDescent="0.25">
      <c r="F13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8" spans="6:6" x14ac:dyDescent="0.25">
      <c r="F13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39" spans="6:6" x14ac:dyDescent="0.25">
      <c r="F13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0" spans="6:6" x14ac:dyDescent="0.25">
      <c r="F14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1" spans="6:6" x14ac:dyDescent="0.25">
      <c r="F14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2" spans="6:6" x14ac:dyDescent="0.25">
      <c r="F14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3" spans="6:6" x14ac:dyDescent="0.25">
      <c r="F14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4" spans="6:6" x14ac:dyDescent="0.25">
      <c r="F14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5" spans="6:6" x14ac:dyDescent="0.25">
      <c r="F14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6" spans="6:6" x14ac:dyDescent="0.25">
      <c r="F14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7" spans="6:6" x14ac:dyDescent="0.25">
      <c r="F14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8" spans="6:6" x14ac:dyDescent="0.25">
      <c r="F14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49" spans="6:6" x14ac:dyDescent="0.25">
      <c r="F14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0" spans="6:6" x14ac:dyDescent="0.25">
      <c r="F15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1" spans="6:6" x14ac:dyDescent="0.25">
      <c r="F15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2" spans="6:6" x14ac:dyDescent="0.25">
      <c r="F15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3" spans="6:6" x14ac:dyDescent="0.25">
      <c r="F15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4" spans="6:6" x14ac:dyDescent="0.25">
      <c r="F15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5" spans="6:6" x14ac:dyDescent="0.25">
      <c r="F15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6" spans="6:6" x14ac:dyDescent="0.25">
      <c r="F15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7" spans="6:6" x14ac:dyDescent="0.25">
      <c r="F15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8" spans="6:6" x14ac:dyDescent="0.25">
      <c r="F15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59" spans="6:6" x14ac:dyDescent="0.25">
      <c r="F15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0" spans="6:6" x14ac:dyDescent="0.25">
      <c r="F16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1" spans="6:6" x14ac:dyDescent="0.25">
      <c r="F16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2" spans="6:6" x14ac:dyDescent="0.25">
      <c r="F16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3" spans="6:6" x14ac:dyDescent="0.25">
      <c r="F16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4" spans="6:6" x14ac:dyDescent="0.25">
      <c r="F16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5" spans="6:6" x14ac:dyDescent="0.25">
      <c r="F16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6" spans="6:6" x14ac:dyDescent="0.25">
      <c r="F16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7" spans="6:6" x14ac:dyDescent="0.25">
      <c r="F16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8" spans="6:6" x14ac:dyDescent="0.25">
      <c r="F16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69" spans="6:6" x14ac:dyDescent="0.25">
      <c r="F16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0" spans="6:6" x14ac:dyDescent="0.25">
      <c r="F17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1" spans="6:6" x14ac:dyDescent="0.25">
      <c r="F17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2" spans="6:6" x14ac:dyDescent="0.25">
      <c r="F17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3" spans="6:6" x14ac:dyDescent="0.25">
      <c r="F17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4" spans="6:6" x14ac:dyDescent="0.25">
      <c r="F17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5" spans="6:6" x14ac:dyDescent="0.25">
      <c r="F17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6" spans="6:6" x14ac:dyDescent="0.25">
      <c r="F17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7" spans="6:6" x14ac:dyDescent="0.25">
      <c r="F17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8" spans="6:6" x14ac:dyDescent="0.25">
      <c r="F17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79" spans="6:6" x14ac:dyDescent="0.25">
      <c r="F17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0" spans="6:6" x14ac:dyDescent="0.25">
      <c r="F18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1" spans="6:6" x14ac:dyDescent="0.25">
      <c r="F18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2" spans="6:6" x14ac:dyDescent="0.25">
      <c r="F18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3" spans="6:6" x14ac:dyDescent="0.25">
      <c r="F18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4" spans="6:6" x14ac:dyDescent="0.25">
      <c r="F18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5" spans="6:6" x14ac:dyDescent="0.25">
      <c r="F18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6" spans="6:6" x14ac:dyDescent="0.25">
      <c r="F18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7" spans="6:6" x14ac:dyDescent="0.25">
      <c r="F18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8" spans="6:6" x14ac:dyDescent="0.25">
      <c r="F18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89" spans="6:6" x14ac:dyDescent="0.25">
      <c r="F18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0" spans="6:6" x14ac:dyDescent="0.25">
      <c r="F19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1" spans="6:6" x14ac:dyDescent="0.25">
      <c r="F191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2" spans="6:6" x14ac:dyDescent="0.25">
      <c r="F192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3" spans="6:6" x14ac:dyDescent="0.25">
      <c r="F193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4" spans="6:6" x14ac:dyDescent="0.25">
      <c r="F194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5" spans="6:6" x14ac:dyDescent="0.25">
      <c r="F195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6" spans="6:6" x14ac:dyDescent="0.25">
      <c r="F196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7" spans="6:6" x14ac:dyDescent="0.25">
      <c r="F197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8" spans="6:6" x14ac:dyDescent="0.25">
      <c r="F198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199" spans="6:6" x14ac:dyDescent="0.25">
      <c r="F199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  <row r="200" spans="6:6" x14ac:dyDescent="0.25">
      <c r="F200">
        <f>Table14[[#This Row],[Won]]*VLOOKUP(Table14[[#Headers],[Won]],Table25[],2,FALSE)+Table14[[#This Row],[Lost]]*VLOOKUP(Table14[[#Headers],[Lost]],Table25[],2,FALSE)+Table14[[#This Row],[Drawn]]*VLOOKUP(Table14[[#Headers],[Drawn]],Table25[],2,FALSE)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teams (2)</vt:lpstr>
      <vt:lpstr>2 teams</vt:lpstr>
      <vt:lpstr>3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SriSumi</dc:creator>
  <cp:lastModifiedBy>SriSumi</cp:lastModifiedBy>
  <dcterms:created xsi:type="dcterms:W3CDTF">2020-10-29T11:39:33Z</dcterms:created>
  <dcterms:modified xsi:type="dcterms:W3CDTF">2020-10-29T13:05:01Z</dcterms:modified>
</cp:coreProperties>
</file>