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 Pupil Spending Model" sheetId="1" r:id="rId4"/>
  </sheets>
  <definedNames/>
  <calcPr/>
</workbook>
</file>

<file path=xl/sharedStrings.xml><?xml version="1.0" encoding="utf-8"?>
<sst xmlns="http://schemas.openxmlformats.org/spreadsheetml/2006/main" count="23" uniqueCount="17">
  <si>
    <t>Data From EdSight</t>
  </si>
  <si>
    <t>Summary Statistics</t>
  </si>
  <si>
    <t>Fiscal Year Ending June 30</t>
  </si>
  <si>
    <t>Enrollment</t>
  </si>
  <si>
    <t>Total Spending</t>
  </si>
  <si>
    <t>Per Pupil Spending</t>
  </si>
  <si>
    <t>Year-on-Year Increase</t>
  </si>
  <si>
    <t>Projected Based on Regression (2015-2021)</t>
  </si>
  <si>
    <t>Budget</t>
  </si>
  <si>
    <t>Modifiers</t>
  </si>
  <si>
    <t>Input Year</t>
  </si>
  <si>
    <t>Enrollment Increase (Number of Pupils over Projected)</t>
  </si>
  <si>
    <t>Enrollment Increase (Percentage of Pupils over Projected)</t>
  </si>
  <si>
    <t>Budget Increase (Amount over Projected)</t>
  </si>
  <si>
    <t>Budget Increase (Percentage over Projected)</t>
  </si>
  <si>
    <t>Projected Based on Modifiers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</si>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</sst>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0" xfId="0" applyFont="1" applyNumberFormat="1"/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10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2" fontId="0" numFmtId="1" xfId="0" applyAlignment="1" applyFont="1" applyNumberFormat="1">
      <alignment readingOrder="0"/>
    </xf>
    <xf borderId="0" fillId="0" fontId="5" numFmtId="1" xfId="0" applyFont="1" applyNumberFormat="1"/>
    <xf borderId="0" fillId="0" fontId="5" numFmtId="164" xfId="0" applyFont="1" applyNumberFormat="1"/>
    <xf borderId="0" fillId="0" fontId="4" numFmtId="164" xfId="0" applyAlignment="1" applyFont="1" applyNumberFormat="1">
      <alignment readingOrder="0"/>
    </xf>
    <xf borderId="0" fillId="2" fontId="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R2" s="1"/>
      <c r="S2" s="1"/>
    </row>
    <row r="3">
      <c r="A3" s="2" t="s">
        <v>2</v>
      </c>
      <c r="B3" s="3">
        <v>2006.0</v>
      </c>
      <c r="C3" s="3">
        <v>2007.0</v>
      </c>
      <c r="D3" s="3">
        <v>2008.0</v>
      </c>
      <c r="E3" s="3">
        <v>2009.0</v>
      </c>
      <c r="F3" s="3">
        <v>2010.0</v>
      </c>
      <c r="G3" s="3">
        <v>2011.0</v>
      </c>
      <c r="H3" s="3">
        <v>2012.0</v>
      </c>
      <c r="I3" s="3">
        <v>2013.0</v>
      </c>
      <c r="J3" s="3">
        <v>2014.0</v>
      </c>
      <c r="K3" s="3">
        <v>2015.0</v>
      </c>
      <c r="L3" s="3">
        <v>2016.0</v>
      </c>
      <c r="M3" s="3">
        <v>2017.0</v>
      </c>
      <c r="N3" s="3">
        <v>2018.0</v>
      </c>
      <c r="O3" s="3">
        <v>2019.0</v>
      </c>
      <c r="P3" s="3">
        <v>2020.0</v>
      </c>
      <c r="Q3" s="3">
        <v>2021.0</v>
      </c>
    </row>
    <row r="4">
      <c r="A4" s="2" t="s">
        <v>3</v>
      </c>
      <c r="B4" s="3"/>
      <c r="C4" s="3"/>
      <c r="D4" s="4">
        <v>4384.0</v>
      </c>
      <c r="E4" s="4">
        <v>4396.0</v>
      </c>
      <c r="F4" s="4">
        <v>4358.0</v>
      </c>
      <c r="G4" s="4">
        <v>4340.0</v>
      </c>
      <c r="H4" s="4">
        <v>4336.0</v>
      </c>
      <c r="I4" s="4">
        <v>4312.0</v>
      </c>
      <c r="J4" s="4">
        <v>4299.0</v>
      </c>
      <c r="K4" s="4">
        <v>4272.0</v>
      </c>
      <c r="L4" s="4">
        <v>4173.0</v>
      </c>
      <c r="M4" s="4">
        <v>4078.0</v>
      </c>
      <c r="N4" s="4">
        <v>4050.0</v>
      </c>
      <c r="O4" s="4">
        <v>3955.0</v>
      </c>
      <c r="P4" s="4">
        <v>3870.0</v>
      </c>
      <c r="Q4" s="4">
        <v>3723.0</v>
      </c>
    </row>
    <row r="5">
      <c r="A5" s="5" t="s">
        <v>4</v>
      </c>
      <c r="B5" s="6">
        <v>5.667108E7</v>
      </c>
      <c r="C5" s="6">
        <v>6.1362765E7</v>
      </c>
      <c r="D5" s="6">
        <v>6.6312174E7</v>
      </c>
      <c r="E5" s="6">
        <v>7.0017313E7</v>
      </c>
      <c r="F5" s="6">
        <v>7.1420786E7</v>
      </c>
      <c r="G5" s="6">
        <v>7.0969326E7</v>
      </c>
      <c r="H5" s="6">
        <v>7.4723387E7</v>
      </c>
      <c r="I5" s="6">
        <v>7.6156655E7</v>
      </c>
      <c r="J5" s="6">
        <v>7.8858238E7</v>
      </c>
      <c r="K5" s="6">
        <v>8.2227662E7</v>
      </c>
      <c r="L5" s="6">
        <v>8.3565758E7</v>
      </c>
      <c r="M5" s="6">
        <v>8.4155429E7</v>
      </c>
      <c r="N5" s="7">
        <v>8.5066379E7</v>
      </c>
      <c r="O5" s="7">
        <v>8.6867185E7</v>
      </c>
      <c r="P5" s="7">
        <v>8.6221996E7</v>
      </c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>
      <c r="A6" s="2" t="s">
        <v>5</v>
      </c>
      <c r="D6" s="8">
        <f t="shared" ref="D6:P6" si="1">D5/D4</f>
        <v>15125.9521</v>
      </c>
      <c r="E6" s="8">
        <f t="shared" si="1"/>
        <v>15927.50523</v>
      </c>
      <c r="F6" s="8">
        <f t="shared" si="1"/>
        <v>16388.43185</v>
      </c>
      <c r="G6" s="8">
        <f t="shared" si="1"/>
        <v>16352.37926</v>
      </c>
      <c r="H6" s="8">
        <f t="shared" si="1"/>
        <v>17233.25346</v>
      </c>
      <c r="I6" s="8">
        <f t="shared" si="1"/>
        <v>17661.56192</v>
      </c>
      <c r="J6" s="8">
        <f t="shared" si="1"/>
        <v>18343.39102</v>
      </c>
      <c r="K6" s="8">
        <f t="shared" si="1"/>
        <v>19248.04822</v>
      </c>
      <c r="L6" s="8">
        <f t="shared" si="1"/>
        <v>20025.3434</v>
      </c>
      <c r="M6" s="8">
        <f t="shared" si="1"/>
        <v>20636.44654</v>
      </c>
      <c r="N6" s="8">
        <f t="shared" si="1"/>
        <v>21004.0442</v>
      </c>
      <c r="O6" s="8">
        <f t="shared" si="1"/>
        <v>21963.89001</v>
      </c>
      <c r="P6" s="8">
        <f t="shared" si="1"/>
        <v>22279.58553</v>
      </c>
    </row>
    <row r="7">
      <c r="A7" s="2" t="s">
        <v>6</v>
      </c>
      <c r="B7" s="9"/>
      <c r="C7" s="9">
        <f t="shared" ref="C7:P7" si="2">C5/B5-1</f>
        <v>0.08278799345</v>
      </c>
      <c r="D7" s="9">
        <f t="shared" si="2"/>
        <v>0.0806581809</v>
      </c>
      <c r="E7" s="9">
        <f t="shared" si="2"/>
        <v>0.05587418986</v>
      </c>
      <c r="F7" s="9">
        <f t="shared" si="2"/>
        <v>0.02004465667</v>
      </c>
      <c r="G7" s="9">
        <f t="shared" si="2"/>
        <v>-0.006321128978</v>
      </c>
      <c r="H7" s="9">
        <f t="shared" si="2"/>
        <v>0.05289695156</v>
      </c>
      <c r="I7" s="9">
        <f t="shared" si="2"/>
        <v>0.01918098279</v>
      </c>
      <c r="J7" s="9">
        <f t="shared" si="2"/>
        <v>0.03547402391</v>
      </c>
      <c r="K7" s="9">
        <f t="shared" si="2"/>
        <v>0.04272760951</v>
      </c>
      <c r="L7" s="9">
        <f t="shared" si="2"/>
        <v>0.01627306392</v>
      </c>
      <c r="M7" s="9">
        <f t="shared" si="2"/>
        <v>0.007056371104</v>
      </c>
      <c r="N7" s="9">
        <f t="shared" si="2"/>
        <v>0.01082461358</v>
      </c>
      <c r="O7" s="9">
        <f t="shared" si="2"/>
        <v>0.02116942112</v>
      </c>
      <c r="P7" s="9">
        <f t="shared" si="2"/>
        <v>-0.007427304108</v>
      </c>
      <c r="Q7" s="9"/>
      <c r="R7" s="9"/>
      <c r="S7" s="9"/>
      <c r="T7" s="9"/>
    </row>
    <row r="8">
      <c r="A8" s="10"/>
    </row>
    <row r="9">
      <c r="A9" s="1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2" t="s">
        <v>2</v>
      </c>
      <c r="B10" s="3">
        <v>2025.0</v>
      </c>
      <c r="C10" s="3">
        <v>2026.0</v>
      </c>
      <c r="D10" s="3">
        <v>2027.0</v>
      </c>
      <c r="E10" s="3">
        <v>2028.0</v>
      </c>
      <c r="F10" s="3">
        <v>2029.0</v>
      </c>
      <c r="G10" s="3">
        <v>2030.0</v>
      </c>
      <c r="L10" s="3"/>
    </row>
    <row r="11">
      <c r="A11" s="11" t="s">
        <v>3</v>
      </c>
      <c r="B11" s="12">
        <f t="shared" ref="B11:G11" si="3">-84.9*(B10-2015) + 4272</f>
        <v>3423</v>
      </c>
      <c r="C11" s="12">
        <f t="shared" si="3"/>
        <v>3338.1</v>
      </c>
      <c r="D11" s="12">
        <f t="shared" si="3"/>
        <v>3253.2</v>
      </c>
      <c r="E11" s="12">
        <f t="shared" si="3"/>
        <v>3168.3</v>
      </c>
      <c r="F11" s="12">
        <f t="shared" si="3"/>
        <v>3083.4</v>
      </c>
      <c r="G11" s="12">
        <f t="shared" si="3"/>
        <v>2998.5</v>
      </c>
      <c r="L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>
      <c r="A12" s="5" t="s">
        <v>8</v>
      </c>
      <c r="B12" s="8">
        <f t="shared" ref="B12:G12" si="4">879626*(B10-2015)+82500000</f>
        <v>91296260</v>
      </c>
      <c r="C12" s="8">
        <f t="shared" si="4"/>
        <v>92175886</v>
      </c>
      <c r="D12" s="8">
        <f t="shared" si="4"/>
        <v>93055512</v>
      </c>
      <c r="E12" s="8">
        <f t="shared" si="4"/>
        <v>93935138</v>
      </c>
      <c r="F12" s="8">
        <f t="shared" si="4"/>
        <v>94814764</v>
      </c>
      <c r="G12" s="8">
        <f t="shared" si="4"/>
        <v>95694390</v>
      </c>
      <c r="L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>
      <c r="A13" s="2" t="s">
        <v>5</v>
      </c>
      <c r="B13" s="8">
        <f t="shared" ref="B13:G13" si="5">B12/B11</f>
        <v>26671.41689</v>
      </c>
      <c r="C13" s="8">
        <f t="shared" si="5"/>
        <v>27613.27881</v>
      </c>
      <c r="D13" s="8">
        <f t="shared" si="5"/>
        <v>28604.301</v>
      </c>
      <c r="E13" s="8">
        <f t="shared" si="5"/>
        <v>29648.43544</v>
      </c>
      <c r="F13" s="8">
        <f t="shared" si="5"/>
        <v>30750.0694</v>
      </c>
      <c r="G13" s="8">
        <f t="shared" si="5"/>
        <v>31914.08704</v>
      </c>
      <c r="L13" s="8"/>
      <c r="S13" s="8"/>
    </row>
    <row r="14">
      <c r="A14" s="10"/>
    </row>
    <row r="15">
      <c r="A15" s="10"/>
      <c r="N15" s="13"/>
      <c r="O15" s="13"/>
      <c r="P15" s="13"/>
      <c r="Q15" s="13"/>
      <c r="R15" s="13"/>
    </row>
    <row r="16">
      <c r="A16" s="1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2" t="s">
        <v>10</v>
      </c>
      <c r="B17" s="3">
        <v>2025.0</v>
      </c>
      <c r="C17" s="3"/>
      <c r="D17" s="3"/>
      <c r="E17" s="3"/>
      <c r="G17" s="3"/>
      <c r="H17" s="3"/>
      <c r="I17" s="3"/>
      <c r="J17" s="3"/>
      <c r="K17" s="3"/>
      <c r="L17" s="3"/>
    </row>
    <row r="18">
      <c r="A18" s="14" t="s">
        <v>11</v>
      </c>
      <c r="B18" s="15">
        <v>0.0</v>
      </c>
      <c r="C18" s="15"/>
      <c r="D18" s="15"/>
      <c r="E18" s="15"/>
      <c r="G18" s="15"/>
      <c r="H18" s="15"/>
      <c r="I18" s="15"/>
      <c r="J18" s="15"/>
      <c r="K18" s="15"/>
      <c r="L18" s="15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>
      <c r="A19" s="17" t="s">
        <v>12</v>
      </c>
      <c r="B19" s="18">
        <v>0.0</v>
      </c>
      <c r="C19" s="18"/>
      <c r="D19" s="18"/>
      <c r="E19" s="18"/>
      <c r="G19" s="18"/>
      <c r="H19" s="18"/>
      <c r="I19" s="18"/>
      <c r="J19" s="18"/>
      <c r="K19" s="18"/>
      <c r="L19" s="1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>
      <c r="A20" s="14" t="s">
        <v>13</v>
      </c>
      <c r="B20" s="15">
        <v>0.0</v>
      </c>
      <c r="C20" s="15"/>
      <c r="D20" s="15"/>
      <c r="E20" s="15"/>
      <c r="G20" s="15"/>
      <c r="H20" s="15"/>
      <c r="I20" s="15"/>
      <c r="J20" s="15"/>
      <c r="K20" s="15"/>
      <c r="L20" s="1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>
      <c r="A21" s="17" t="s">
        <v>14</v>
      </c>
      <c r="B21" s="18">
        <v>0.0</v>
      </c>
      <c r="C21" s="18"/>
      <c r="D21" s="18"/>
      <c r="E21" s="18"/>
      <c r="G21" s="18"/>
      <c r="H21" s="18"/>
      <c r="I21" s="18"/>
      <c r="J21" s="18"/>
      <c r="K21" s="18"/>
      <c r="L21" s="18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>
      <c r="A22" s="10"/>
    </row>
    <row r="23">
      <c r="A23" s="1" t="s">
        <v>15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>
      <c r="A24" s="2" t="s">
        <v>16</v>
      </c>
      <c r="B24" s="3">
        <f>B17</f>
        <v>2025</v>
      </c>
      <c r="C24" s="3">
        <f t="shared" ref="C24:G24" si="6">B24+1</f>
        <v>2026</v>
      </c>
      <c r="D24" s="3">
        <f t="shared" si="6"/>
        <v>2027</v>
      </c>
      <c r="E24" s="3">
        <f t="shared" si="6"/>
        <v>2028</v>
      </c>
      <c r="F24" s="3">
        <f t="shared" si="6"/>
        <v>2029</v>
      </c>
      <c r="G24" s="3">
        <f t="shared" si="6"/>
        <v>2030</v>
      </c>
      <c r="L24" s="3"/>
    </row>
    <row r="25">
      <c r="A25" s="20" t="s">
        <v>3</v>
      </c>
      <c r="B25" s="21">
        <f>((-84.9*(B24-2015) + 4272)+B18)*(1+B19)</f>
        <v>3423</v>
      </c>
      <c r="C25" s="22">
        <f t="shared" ref="C25:G25" si="7">B25-84.9</f>
        <v>3338.1</v>
      </c>
      <c r="D25" s="22">
        <f t="shared" si="7"/>
        <v>3253.2</v>
      </c>
      <c r="E25" s="22">
        <f t="shared" si="7"/>
        <v>3168.3</v>
      </c>
      <c r="F25" s="22">
        <f t="shared" si="7"/>
        <v>3083.4</v>
      </c>
      <c r="G25" s="22">
        <f t="shared" si="7"/>
        <v>2998.5</v>
      </c>
      <c r="L25" s="21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>
      <c r="A26" s="24" t="s">
        <v>8</v>
      </c>
      <c r="B26" s="25">
        <f>((879626*(B17-2015)+82500000)+B20)*(1+B21)</f>
        <v>91296260</v>
      </c>
      <c r="C26" s="23">
        <f t="shared" ref="C26:G26" si="8">B26+879626</f>
        <v>92175886</v>
      </c>
      <c r="D26" s="23">
        <f t="shared" si="8"/>
        <v>93055512</v>
      </c>
      <c r="E26" s="23">
        <f t="shared" si="8"/>
        <v>93935138</v>
      </c>
      <c r="F26" s="23">
        <f t="shared" si="8"/>
        <v>94814764</v>
      </c>
      <c r="G26" s="23">
        <f t="shared" si="8"/>
        <v>95694390</v>
      </c>
      <c r="L26" s="25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>
      <c r="A27" s="24" t="s">
        <v>5</v>
      </c>
      <c r="B27" s="23">
        <f t="shared" ref="B27:G27" si="9">B26/B25</f>
        <v>26671.41689</v>
      </c>
      <c r="C27" s="23">
        <f t="shared" si="9"/>
        <v>27613.27881</v>
      </c>
      <c r="D27" s="23">
        <f t="shared" si="9"/>
        <v>28604.301</v>
      </c>
      <c r="E27" s="23">
        <f t="shared" si="9"/>
        <v>29648.43544</v>
      </c>
      <c r="F27" s="23">
        <f t="shared" si="9"/>
        <v>30750.0694</v>
      </c>
      <c r="G27" s="23">
        <f t="shared" si="9"/>
        <v>31914.08704</v>
      </c>
      <c r="L27" s="23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mergeCells count="5">
    <mergeCell ref="A2:Q2"/>
    <mergeCell ref="S2:T2"/>
    <mergeCell ref="A9:G9"/>
    <mergeCell ref="A16:B16"/>
    <mergeCell ref="A23:G23"/>
  </mergeCells>
  <drawing r:id="rId1"/>
</worksheet>
</file>