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3555" yWindow="0" windowWidth="15555" windowHeight="8115" tabRatio="500"/>
  </bookViews>
  <sheets>
    <sheet name="Sheet1" sheetId="1" r:id="rId1"/>
  </sheets>
  <definedNames>
    <definedName name="solver_adj" localSheetId="0" hidden="1">Sheet1!$B$26:$D$33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Sheet1!$B$41:$B$51</definedName>
    <definedName name="solver_lhs2" localSheetId="0" hidden="1">Sheet1!$B$52:$B$54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Sheet1!$A$38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hs1" localSheetId="0" hidden="1">Sheet1!$D$41:$D$51</definedName>
    <definedName name="solver_rhs2" localSheetId="0" hidden="1">Sheet1!$D$52:$D$54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6" i="1"/>
  <c r="F7" i="1"/>
  <c r="F8" i="1"/>
  <c r="F9" i="1"/>
  <c r="F10" i="1"/>
  <c r="F11" i="1"/>
  <c r="F12" i="1"/>
  <c r="F13" i="1"/>
  <c r="F6" i="1"/>
  <c r="D54" i="1"/>
  <c r="D53" i="1"/>
  <c r="D52" i="1"/>
  <c r="B54" i="1"/>
  <c r="B53" i="1"/>
  <c r="B52" i="1"/>
  <c r="B51" i="1" l="1"/>
  <c r="B50" i="1"/>
  <c r="B49" i="1"/>
  <c r="B48" i="1"/>
  <c r="B47" i="1"/>
  <c r="B46" i="1"/>
  <c r="B45" i="1"/>
  <c r="B44" i="1"/>
  <c r="B43" i="1"/>
  <c r="B42" i="1"/>
  <c r="B41" i="1"/>
  <c r="A38" i="1"/>
</calcChain>
</file>

<file path=xl/sharedStrings.xml><?xml version="1.0" encoding="utf-8"?>
<sst xmlns="http://schemas.openxmlformats.org/spreadsheetml/2006/main" count="68" uniqueCount="46">
  <si>
    <t>EVEN' STAR ORGANIC PRODUCE</t>
  </si>
  <si>
    <t>Produce Data</t>
  </si>
  <si>
    <t>Produce</t>
  </si>
  <si>
    <t>Number of Available Cases</t>
  </si>
  <si>
    <t>Restaurant Price</t>
  </si>
  <si>
    <t>CSA Price</t>
  </si>
  <si>
    <t>Farmer's Market Price</t>
  </si>
  <si>
    <t>Tomatoes (large)</t>
  </si>
  <si>
    <t>Tomatoes (small)</t>
  </si>
  <si>
    <t>Watermelon</t>
  </si>
  <si>
    <t>Okra</t>
  </si>
  <si>
    <t>Basil</t>
  </si>
  <si>
    <t>Cucumbers</t>
  </si>
  <si>
    <t>Sweet Potatoes</t>
  </si>
  <si>
    <t>Winter Squash</t>
  </si>
  <si>
    <t>Cost Data</t>
  </si>
  <si>
    <t>Restaurant</t>
  </si>
  <si>
    <t>CSA</t>
  </si>
  <si>
    <t>Farmer's Market</t>
  </si>
  <si>
    <t>Cost per Client</t>
  </si>
  <si>
    <t>Entry Cost</t>
  </si>
  <si>
    <t>Decision Variables: Number of cases of each type of produce to sell in each channel</t>
  </si>
  <si>
    <t>Cases to Restaurants</t>
  </si>
  <si>
    <t>Cases to CSA</t>
  </si>
  <si>
    <t>Cases to Farmers' Market</t>
  </si>
  <si>
    <t>Objective: Maximize total profit</t>
  </si>
  <si>
    <t>Constraints</t>
  </si>
  <si>
    <t>LHS</t>
  </si>
  <si>
    <t>sign</t>
  </si>
  <si>
    <t>RHS</t>
  </si>
  <si>
    <t>Tomato (large) limit</t>
  </si>
  <si>
    <t>&lt;=</t>
  </si>
  <si>
    <t>Tomato (small) limit</t>
  </si>
  <si>
    <t>Watermelon limit</t>
  </si>
  <si>
    <t>Okra limit</t>
  </si>
  <si>
    <t>Basil limit</t>
  </si>
  <si>
    <t>Cucumbers limit</t>
  </si>
  <si>
    <t>Sweet Potatoes limit</t>
  </si>
  <si>
    <t>Winter Squash limit</t>
  </si>
  <si>
    <t>Farmers Market limit</t>
  </si>
  <si>
    <t>Restaurant limit</t>
  </si>
  <si>
    <t>CSA limit</t>
  </si>
  <si>
    <t>Participate in Channel</t>
  </si>
  <si>
    <t>Restaurant Cases:</t>
  </si>
  <si>
    <t>CSA Cases:</t>
  </si>
  <si>
    <t xml:space="preserve">Farmers' Market Cases: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</si>
</sst>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00DCFF"/>
        <bgColor indexed="64"/>
      </patternFill>
    </fill>
  </fills>
  <borders count="3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rgb="FF0000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auto="1"/>
      </left>
      <right style="medium">
        <color indexed="64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 wrapText="1"/>
    </xf>
    <xf numFmtId="8" fontId="0" fillId="0" borderId="0" xfId="0" applyNumberFormat="1" applyFont="1" applyAlignment="1">
      <alignment horizontal="right" vertical="center" wrapText="1"/>
    </xf>
    <xf numFmtId="8" fontId="0" fillId="0" borderId="5" xfId="0" applyNumberFormat="1" applyFont="1" applyBorder="1" applyAlignment="1">
      <alignment horizontal="right" vertical="center" wrapText="1"/>
    </xf>
    <xf numFmtId="0" fontId="0" fillId="0" borderId="6" xfId="0" applyFont="1" applyBorder="1" applyAlignment="1">
      <alignment horizontal="left" vertical="center" wrapText="1"/>
    </xf>
    <xf numFmtId="8" fontId="0" fillId="0" borderId="7" xfId="0" applyNumberFormat="1" applyFont="1" applyBorder="1" applyAlignment="1">
      <alignment horizontal="right" vertical="center" wrapText="1"/>
    </xf>
    <xf numFmtId="8" fontId="0" fillId="0" borderId="8" xfId="0" applyNumberFormat="1" applyFont="1" applyBorder="1" applyAlignment="1">
      <alignment horizontal="right" vertical="center" wrapText="1"/>
    </xf>
    <xf numFmtId="8" fontId="0" fillId="3" borderId="9" xfId="0" applyNumberFormat="1" applyFont="1" applyFill="1" applyBorder="1" applyAlignment="1">
      <alignment horizontal="right" vertical="center" wrapText="1"/>
    </xf>
    <xf numFmtId="0" fontId="0" fillId="0" borderId="0" xfId="0" applyFont="1" applyAlignment="1">
      <alignment horizontal="right" vertical="center" wrapText="1"/>
    </xf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2" borderId="10" xfId="0" applyFont="1" applyFill="1" applyBorder="1" applyAlignment="1">
      <alignment horizontal="right" vertical="center" wrapText="1"/>
    </xf>
    <xf numFmtId="0" fontId="0" fillId="2" borderId="11" xfId="0" applyFont="1" applyFill="1" applyBorder="1" applyAlignment="1">
      <alignment horizontal="right" vertical="center" wrapText="1"/>
    </xf>
    <xf numFmtId="0" fontId="0" fillId="2" borderId="12" xfId="0" applyFont="1" applyFill="1" applyBorder="1" applyAlignment="1">
      <alignment horizontal="right" vertical="center" wrapText="1"/>
    </xf>
    <xf numFmtId="0" fontId="0" fillId="2" borderId="13" xfId="0" applyFont="1" applyFill="1" applyBorder="1" applyAlignment="1">
      <alignment horizontal="right" vertical="center" wrapText="1"/>
    </xf>
    <xf numFmtId="0" fontId="0" fillId="2" borderId="14" xfId="0" applyFont="1" applyFill="1" applyBorder="1" applyAlignment="1">
      <alignment horizontal="right" vertical="center" wrapText="1"/>
    </xf>
    <xf numFmtId="0" fontId="0" fillId="2" borderId="15" xfId="0" applyFont="1" applyFill="1" applyBorder="1" applyAlignment="1">
      <alignment horizontal="right" vertical="center" wrapText="1"/>
    </xf>
    <xf numFmtId="0" fontId="0" fillId="0" borderId="16" xfId="0" applyFont="1" applyBorder="1" applyAlignment="1">
      <alignment horizontal="left" vertical="center" wrapText="1"/>
    </xf>
    <xf numFmtId="0" fontId="0" fillId="0" borderId="17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20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0" fillId="2" borderId="22" xfId="0" applyFont="1" applyFill="1" applyBorder="1" applyAlignment="1">
      <alignment horizontal="right" vertical="center" wrapText="1"/>
    </xf>
    <xf numFmtId="0" fontId="0" fillId="2" borderId="23" xfId="0" applyFont="1" applyFill="1" applyBorder="1" applyAlignment="1">
      <alignment horizontal="right" vertical="center" wrapText="1"/>
    </xf>
    <xf numFmtId="0" fontId="0" fillId="2" borderId="24" xfId="0" applyFont="1" applyFill="1" applyBorder="1" applyAlignment="1">
      <alignment horizontal="right" vertical="center" wrapText="1"/>
    </xf>
    <xf numFmtId="0" fontId="0" fillId="2" borderId="14" xfId="0" applyFont="1" applyFill="1" applyBorder="1" applyAlignment="1">
      <alignment horizontal="left" vertical="center" wrapText="1"/>
    </xf>
    <xf numFmtId="0" fontId="0" fillId="2" borderId="10" xfId="0" applyFont="1" applyFill="1" applyBorder="1" applyAlignment="1">
      <alignment horizontal="left" vertical="center" wrapText="1"/>
    </xf>
    <xf numFmtId="0" fontId="0" fillId="2" borderId="23" xfId="0" applyFont="1" applyFill="1" applyBorder="1" applyAlignment="1">
      <alignment horizontal="left" vertical="center" wrapText="1"/>
    </xf>
    <xf numFmtId="8" fontId="0" fillId="0" borderId="0" xfId="0" applyNumberFormat="1"/>
    <xf numFmtId="0" fontId="1" fillId="0" borderId="25" xfId="0" applyFont="1" applyBorder="1" applyAlignment="1">
      <alignment horizontal="left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left" vertical="center" wrapText="1"/>
    </xf>
    <xf numFmtId="0" fontId="1" fillId="0" borderId="27" xfId="0" applyFont="1" applyBorder="1" applyAlignment="1">
      <alignment horizontal="left" vertical="center" wrapText="1"/>
    </xf>
    <xf numFmtId="0" fontId="0" fillId="0" borderId="19" xfId="0" applyFont="1" applyBorder="1" applyAlignment="1">
      <alignment horizontal="left" vertical="center" wrapText="1"/>
    </xf>
    <xf numFmtId="0" fontId="0" fillId="0" borderId="28" xfId="0" applyFont="1" applyBorder="1" applyAlignment="1">
      <alignment horizontal="center" vertical="center" wrapText="1"/>
    </xf>
    <xf numFmtId="8" fontId="0" fillId="0" borderId="28" xfId="0" applyNumberFormat="1" applyFont="1" applyBorder="1" applyAlignment="1">
      <alignment horizontal="right" vertical="center" wrapText="1"/>
    </xf>
    <xf numFmtId="8" fontId="0" fillId="0" borderId="29" xfId="0" applyNumberFormat="1" applyFont="1" applyBorder="1" applyAlignment="1">
      <alignment horizontal="right" vertical="center" wrapText="1"/>
    </xf>
    <xf numFmtId="0" fontId="0" fillId="0" borderId="3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center" vertical="center" wrapText="1"/>
    </xf>
    <xf numFmtId="8" fontId="0" fillId="0" borderId="0" xfId="0" applyNumberFormat="1" applyFont="1" applyBorder="1" applyAlignment="1">
      <alignment horizontal="right" vertical="center" wrapText="1"/>
    </xf>
    <xf numFmtId="8" fontId="0" fillId="0" borderId="31" xfId="0" applyNumberFormat="1" applyFont="1" applyBorder="1" applyAlignment="1">
      <alignment horizontal="right" vertical="center" wrapText="1"/>
    </xf>
    <xf numFmtId="0" fontId="0" fillId="0" borderId="32" xfId="0" applyFont="1" applyBorder="1" applyAlignment="1">
      <alignment horizontal="left" vertical="center" wrapText="1"/>
    </xf>
    <xf numFmtId="0" fontId="0" fillId="0" borderId="33" xfId="0" applyFont="1" applyBorder="1" applyAlignment="1">
      <alignment horizontal="center" vertical="center" wrapText="1"/>
    </xf>
    <xf numFmtId="8" fontId="0" fillId="0" borderId="33" xfId="0" applyNumberFormat="1" applyFont="1" applyBorder="1" applyAlignment="1">
      <alignment horizontal="right" vertical="center" wrapText="1"/>
    </xf>
    <xf numFmtId="8" fontId="0" fillId="0" borderId="34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Medium4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abSelected="1" topLeftCell="A19" workbookViewId="0">
      <selection activeCell="E40" sqref="E40"/>
    </sheetView>
  </sheetViews>
  <sheetFormatPr defaultColWidth="11" defaultRowHeight="15.75" x14ac:dyDescent="0.25"/>
  <cols>
    <col min="1" max="1" width="21.125" customWidth="1"/>
    <col min="2" max="2" width="28.125" customWidth="1"/>
    <col min="3" max="3" width="19.375" customWidth="1"/>
    <col min="4" max="4" width="25.375" customWidth="1"/>
    <col min="5" max="5" width="22.875" customWidth="1"/>
  </cols>
  <sheetData>
    <row r="1" spans="1:7" x14ac:dyDescent="0.25">
      <c r="A1" s="14" t="s">
        <v>0</v>
      </c>
      <c r="B1" s="2"/>
      <c r="C1" s="2"/>
      <c r="D1" s="2"/>
      <c r="E1" s="2"/>
    </row>
    <row r="2" spans="1:7" x14ac:dyDescent="0.25">
      <c r="A2" s="2"/>
      <c r="B2" s="2"/>
      <c r="C2" s="2"/>
      <c r="D2" s="2"/>
      <c r="E2" s="2"/>
    </row>
    <row r="3" spans="1:7" x14ac:dyDescent="0.25">
      <c r="A3" s="2" t="s">
        <v>1</v>
      </c>
      <c r="B3" s="2"/>
      <c r="C3" s="2"/>
      <c r="D3" s="2"/>
      <c r="E3" s="2"/>
    </row>
    <row r="4" spans="1:7" ht="16.5" thickBot="1" x14ac:dyDescent="0.3">
      <c r="A4" s="2"/>
      <c r="B4" s="2"/>
      <c r="C4" s="2"/>
      <c r="D4" s="2"/>
      <c r="E4" s="2"/>
    </row>
    <row r="5" spans="1:7" ht="16.5" thickBot="1" x14ac:dyDescent="0.3">
      <c r="A5" s="35" t="s">
        <v>2</v>
      </c>
      <c r="B5" s="36" t="s">
        <v>3</v>
      </c>
      <c r="C5" s="37" t="s">
        <v>4</v>
      </c>
      <c r="D5" s="37" t="s">
        <v>5</v>
      </c>
      <c r="E5" s="38" t="s">
        <v>6</v>
      </c>
    </row>
    <row r="6" spans="1:7" x14ac:dyDescent="0.25">
      <c r="A6" s="39" t="s">
        <v>7</v>
      </c>
      <c r="B6" s="40">
        <v>406</v>
      </c>
      <c r="C6" s="41">
        <v>40</v>
      </c>
      <c r="D6" s="41">
        <v>36</v>
      </c>
      <c r="E6" s="42">
        <f>G6+F6</f>
        <v>47.8125</v>
      </c>
      <c r="F6" s="34">
        <f>25%*(G6)</f>
        <v>9.5625</v>
      </c>
      <c r="G6" s="8">
        <v>38.25</v>
      </c>
    </row>
    <row r="7" spans="1:7" x14ac:dyDescent="0.25">
      <c r="A7" s="43" t="s">
        <v>8</v>
      </c>
      <c r="B7" s="44">
        <v>608</v>
      </c>
      <c r="C7" s="45">
        <v>26</v>
      </c>
      <c r="D7" s="45">
        <v>36</v>
      </c>
      <c r="E7" s="46">
        <f t="shared" ref="E7:E13" si="0">G7+F7</f>
        <v>42.5</v>
      </c>
      <c r="F7" s="34">
        <f t="shared" ref="F7:F13" si="1">25%*(G7)</f>
        <v>8.5</v>
      </c>
      <c r="G7" s="8">
        <v>34</v>
      </c>
    </row>
    <row r="8" spans="1:7" x14ac:dyDescent="0.25">
      <c r="A8" s="43" t="s">
        <v>9</v>
      </c>
      <c r="B8" s="44">
        <v>167</v>
      </c>
      <c r="C8" s="45">
        <v>20</v>
      </c>
      <c r="D8" s="45">
        <v>20</v>
      </c>
      <c r="E8" s="46">
        <f t="shared" si="0"/>
        <v>25.3125</v>
      </c>
      <c r="F8" s="34">
        <f t="shared" si="1"/>
        <v>5.0625</v>
      </c>
      <c r="G8" s="8">
        <v>20.25</v>
      </c>
    </row>
    <row r="9" spans="1:7" x14ac:dyDescent="0.25">
      <c r="A9" s="43" t="s">
        <v>10</v>
      </c>
      <c r="B9" s="44">
        <v>76</v>
      </c>
      <c r="C9" s="45">
        <v>24</v>
      </c>
      <c r="D9" s="45">
        <v>36</v>
      </c>
      <c r="E9" s="46">
        <f t="shared" si="0"/>
        <v>42.5</v>
      </c>
      <c r="F9" s="34">
        <f t="shared" si="1"/>
        <v>8.5</v>
      </c>
      <c r="G9" s="8">
        <v>34</v>
      </c>
    </row>
    <row r="10" spans="1:7" x14ac:dyDescent="0.25">
      <c r="A10" s="43" t="s">
        <v>11</v>
      </c>
      <c r="B10" s="44">
        <v>72</v>
      </c>
      <c r="C10" s="45">
        <v>18</v>
      </c>
      <c r="D10" s="45">
        <v>24</v>
      </c>
      <c r="E10" s="46">
        <f t="shared" si="0"/>
        <v>26.5625</v>
      </c>
      <c r="F10" s="34">
        <f t="shared" si="1"/>
        <v>5.3125</v>
      </c>
      <c r="G10" s="8">
        <v>21.25</v>
      </c>
    </row>
    <row r="11" spans="1:7" x14ac:dyDescent="0.25">
      <c r="A11" s="43" t="s">
        <v>12</v>
      </c>
      <c r="B11" s="44">
        <v>251</v>
      </c>
      <c r="C11" s="45">
        <v>24</v>
      </c>
      <c r="D11" s="45">
        <v>24</v>
      </c>
      <c r="E11" s="46">
        <f t="shared" si="0"/>
        <v>31.5</v>
      </c>
      <c r="F11" s="34">
        <f t="shared" si="1"/>
        <v>6.3</v>
      </c>
      <c r="G11" s="8">
        <v>25.2</v>
      </c>
    </row>
    <row r="12" spans="1:7" x14ac:dyDescent="0.25">
      <c r="A12" s="43" t="s">
        <v>13</v>
      </c>
      <c r="B12" s="44">
        <v>107</v>
      </c>
      <c r="C12" s="45">
        <v>36</v>
      </c>
      <c r="D12" s="45">
        <v>36</v>
      </c>
      <c r="E12" s="46">
        <f t="shared" si="0"/>
        <v>45</v>
      </c>
      <c r="F12" s="34">
        <f t="shared" si="1"/>
        <v>9</v>
      </c>
      <c r="G12" s="8">
        <v>36</v>
      </c>
    </row>
    <row r="13" spans="1:7" ht="16.5" thickBot="1" x14ac:dyDescent="0.3">
      <c r="A13" s="47" t="s">
        <v>14</v>
      </c>
      <c r="B13" s="48">
        <v>133</v>
      </c>
      <c r="C13" s="49">
        <v>36</v>
      </c>
      <c r="D13" s="49">
        <v>36</v>
      </c>
      <c r="E13" s="50">
        <f t="shared" si="0"/>
        <v>45</v>
      </c>
      <c r="F13" s="34">
        <f t="shared" si="1"/>
        <v>9</v>
      </c>
      <c r="G13" s="11">
        <v>36</v>
      </c>
    </row>
    <row r="14" spans="1:7" x14ac:dyDescent="0.25">
      <c r="A14" s="2"/>
      <c r="B14" s="2"/>
      <c r="C14" s="2"/>
      <c r="D14" s="2"/>
      <c r="E14" s="2"/>
    </row>
    <row r="15" spans="1:7" x14ac:dyDescent="0.25">
      <c r="A15" s="2"/>
      <c r="B15" s="2"/>
      <c r="C15" s="2"/>
      <c r="D15" s="2"/>
      <c r="E15" s="2"/>
    </row>
    <row r="16" spans="1:7" x14ac:dyDescent="0.25">
      <c r="A16" s="2" t="s">
        <v>15</v>
      </c>
      <c r="B16" s="2"/>
      <c r="C16" s="2"/>
      <c r="D16" s="2"/>
      <c r="E16" s="2"/>
    </row>
    <row r="17" spans="1:5" ht="16.5" thickBot="1" x14ac:dyDescent="0.3">
      <c r="A17" s="2"/>
      <c r="B17" s="2"/>
      <c r="C17" s="2"/>
      <c r="D17" s="2"/>
      <c r="E17" s="2"/>
    </row>
    <row r="18" spans="1:5" ht="16.5" thickBot="1" x14ac:dyDescent="0.3">
      <c r="A18" s="3"/>
      <c r="B18" s="4" t="s">
        <v>16</v>
      </c>
      <c r="C18" s="4" t="s">
        <v>17</v>
      </c>
      <c r="D18" s="5" t="s">
        <v>18</v>
      </c>
      <c r="E18" s="2"/>
    </row>
    <row r="19" spans="1:5" x14ac:dyDescent="0.25">
      <c r="A19" s="6" t="s">
        <v>19</v>
      </c>
      <c r="B19" s="7">
        <v>214.4</v>
      </c>
      <c r="C19" s="7">
        <v>31.68</v>
      </c>
      <c r="D19" s="8">
        <v>0</v>
      </c>
      <c r="E19" s="2"/>
    </row>
    <row r="20" spans="1:5" ht="16.5" thickBot="1" x14ac:dyDescent="0.3">
      <c r="A20" s="9" t="s">
        <v>20</v>
      </c>
      <c r="B20" s="10">
        <v>1495.5</v>
      </c>
      <c r="C20" s="10">
        <v>730.5</v>
      </c>
      <c r="D20" s="11">
        <v>5833.5</v>
      </c>
      <c r="E20" s="2"/>
    </row>
    <row r="21" spans="1:5" x14ac:dyDescent="0.25">
      <c r="A21" s="2"/>
      <c r="B21" s="2"/>
      <c r="C21" s="2"/>
      <c r="D21" s="2"/>
      <c r="E21" s="2"/>
    </row>
    <row r="22" spans="1:5" x14ac:dyDescent="0.25">
      <c r="A22" s="2"/>
      <c r="B22" s="2"/>
      <c r="C22" s="2"/>
      <c r="D22" s="2"/>
      <c r="E22" s="2"/>
    </row>
    <row r="23" spans="1:5" x14ac:dyDescent="0.25">
      <c r="A23" s="15" t="s">
        <v>21</v>
      </c>
      <c r="B23" s="2"/>
      <c r="C23" s="2"/>
      <c r="D23" s="2"/>
      <c r="E23" s="2"/>
    </row>
    <row r="24" spans="1:5" ht="16.5" thickBot="1" x14ac:dyDescent="0.3">
      <c r="A24" s="2"/>
      <c r="B24" s="2"/>
      <c r="C24" s="2"/>
      <c r="D24" s="2"/>
      <c r="E24" s="2"/>
    </row>
    <row r="25" spans="1:5" ht="16.5" thickBot="1" x14ac:dyDescent="0.3">
      <c r="A25" s="25" t="s">
        <v>2</v>
      </c>
      <c r="B25" s="26" t="s">
        <v>22</v>
      </c>
      <c r="C25" s="26" t="s">
        <v>23</v>
      </c>
      <c r="D25" s="27" t="s">
        <v>24</v>
      </c>
      <c r="E25" s="2"/>
    </row>
    <row r="26" spans="1:5" x14ac:dyDescent="0.25">
      <c r="A26" s="22" t="s">
        <v>7</v>
      </c>
      <c r="B26" s="19">
        <v>0</v>
      </c>
      <c r="C26" s="17">
        <v>0</v>
      </c>
      <c r="D26" s="28">
        <v>406</v>
      </c>
      <c r="E26" s="2"/>
    </row>
    <row r="27" spans="1:5" x14ac:dyDescent="0.25">
      <c r="A27" s="23" t="s">
        <v>8</v>
      </c>
      <c r="B27" s="20">
        <v>0</v>
      </c>
      <c r="C27" s="16">
        <v>608</v>
      </c>
      <c r="D27" s="29">
        <v>0</v>
      </c>
      <c r="E27" s="2"/>
    </row>
    <row r="28" spans="1:5" x14ac:dyDescent="0.25">
      <c r="A28" s="23" t="s">
        <v>9</v>
      </c>
      <c r="B28" s="20">
        <v>0</v>
      </c>
      <c r="C28" s="16">
        <v>98.400000000000077</v>
      </c>
      <c r="D28" s="29">
        <v>0</v>
      </c>
      <c r="E28" s="2"/>
    </row>
    <row r="29" spans="1:5" x14ac:dyDescent="0.25">
      <c r="A29" s="23" t="s">
        <v>10</v>
      </c>
      <c r="B29" s="20">
        <v>0</v>
      </c>
      <c r="C29" s="16">
        <v>76</v>
      </c>
      <c r="D29" s="29">
        <v>0</v>
      </c>
      <c r="E29" s="2"/>
    </row>
    <row r="30" spans="1:5" x14ac:dyDescent="0.25">
      <c r="A30" s="23" t="s">
        <v>11</v>
      </c>
      <c r="B30" s="20">
        <v>0</v>
      </c>
      <c r="C30" s="16">
        <v>72</v>
      </c>
      <c r="D30" s="29">
        <v>0</v>
      </c>
      <c r="E30" s="2"/>
    </row>
    <row r="31" spans="1:5" x14ac:dyDescent="0.25">
      <c r="A31" s="23" t="s">
        <v>12</v>
      </c>
      <c r="B31" s="20">
        <v>0</v>
      </c>
      <c r="C31" s="16">
        <v>251</v>
      </c>
      <c r="D31" s="29">
        <v>0</v>
      </c>
      <c r="E31" s="2"/>
    </row>
    <row r="32" spans="1:5" x14ac:dyDescent="0.25">
      <c r="A32" s="23" t="s">
        <v>13</v>
      </c>
      <c r="B32" s="20">
        <v>0</v>
      </c>
      <c r="C32" s="16">
        <v>0</v>
      </c>
      <c r="D32" s="29">
        <v>107</v>
      </c>
      <c r="E32" s="2"/>
    </row>
    <row r="33" spans="1:5" x14ac:dyDescent="0.25">
      <c r="A33" s="23" t="s">
        <v>14</v>
      </c>
      <c r="B33" s="21">
        <v>0</v>
      </c>
      <c r="C33" s="18">
        <v>46</v>
      </c>
      <c r="D33" s="30">
        <v>87</v>
      </c>
      <c r="E33" s="2"/>
    </row>
    <row r="34" spans="1:5" x14ac:dyDescent="0.25">
      <c r="A34" s="24" t="s">
        <v>42</v>
      </c>
      <c r="B34" s="31">
        <v>0</v>
      </c>
      <c r="C34" s="32">
        <v>1</v>
      </c>
      <c r="D34" s="33">
        <v>1</v>
      </c>
      <c r="E34" s="2"/>
    </row>
    <row r="35" spans="1:5" x14ac:dyDescent="0.25">
      <c r="A35" s="2"/>
      <c r="B35" s="2"/>
      <c r="C35" s="2"/>
      <c r="D35" s="2"/>
      <c r="E35" s="2"/>
    </row>
    <row r="36" spans="1:5" x14ac:dyDescent="0.25">
      <c r="A36" s="2"/>
      <c r="B36" s="2"/>
      <c r="C36" s="2"/>
      <c r="D36" s="2"/>
      <c r="E36" s="2"/>
    </row>
    <row r="37" spans="1:5" ht="32.25" thickBot="1" x14ac:dyDescent="0.3">
      <c r="A37" s="2" t="s">
        <v>25</v>
      </c>
      <c r="B37" s="2"/>
      <c r="C37" s="2"/>
      <c r="D37" s="2"/>
      <c r="E37" s="2"/>
    </row>
    <row r="38" spans="1:5" ht="16.5" thickBot="1" x14ac:dyDescent="0.3">
      <c r="A38" s="12">
        <f>SUMPRODUCT(B26:D33,C6:E13) - B19*(SUM(B26:B33)/119) - B20*B34 - C19*(SUMPRODUCT(C26:C33,D6:D13)/400) - C20*C34 - D20*D34</f>
        <v>54726.675000000003</v>
      </c>
      <c r="B38" s="2"/>
      <c r="C38" s="2"/>
      <c r="D38" s="2"/>
      <c r="E38" s="2"/>
    </row>
    <row r="39" spans="1:5" x14ac:dyDescent="0.25">
      <c r="A39" s="2"/>
      <c r="B39" s="2"/>
      <c r="C39" s="2"/>
      <c r="D39" s="2"/>
      <c r="E39" s="2"/>
    </row>
    <row r="40" spans="1:5" x14ac:dyDescent="0.25">
      <c r="A40" s="1" t="s">
        <v>26</v>
      </c>
      <c r="B40" s="1" t="s">
        <v>27</v>
      </c>
      <c r="C40" s="1" t="s">
        <v>28</v>
      </c>
      <c r="D40" s="1" t="s">
        <v>29</v>
      </c>
      <c r="E40" s="2"/>
    </row>
    <row r="41" spans="1:5" x14ac:dyDescent="0.25">
      <c r="A41" s="2" t="s">
        <v>30</v>
      </c>
      <c r="B41" s="13">
        <f t="shared" ref="B41:B48" si="2">SUM(B26:D26)</f>
        <v>406</v>
      </c>
      <c r="C41" s="2" t="s">
        <v>31</v>
      </c>
      <c r="D41" s="13">
        <v>406</v>
      </c>
      <c r="E41" s="2"/>
    </row>
    <row r="42" spans="1:5" x14ac:dyDescent="0.25">
      <c r="A42" s="2" t="s">
        <v>32</v>
      </c>
      <c r="B42" s="13">
        <f t="shared" si="2"/>
        <v>608</v>
      </c>
      <c r="C42" s="2" t="s">
        <v>31</v>
      </c>
      <c r="D42" s="13">
        <v>608</v>
      </c>
      <c r="E42" s="2"/>
    </row>
    <row r="43" spans="1:5" x14ac:dyDescent="0.25">
      <c r="A43" s="2" t="s">
        <v>33</v>
      </c>
      <c r="B43" s="13">
        <f t="shared" si="2"/>
        <v>98.400000000000077</v>
      </c>
      <c r="C43" s="2" t="s">
        <v>31</v>
      </c>
      <c r="D43" s="13">
        <v>167</v>
      </c>
      <c r="E43" s="2"/>
    </row>
    <row r="44" spans="1:5" x14ac:dyDescent="0.25">
      <c r="A44" s="2" t="s">
        <v>34</v>
      </c>
      <c r="B44" s="13">
        <f t="shared" si="2"/>
        <v>76</v>
      </c>
      <c r="C44" s="2" t="s">
        <v>31</v>
      </c>
      <c r="D44" s="13">
        <v>76</v>
      </c>
      <c r="E44" s="2"/>
    </row>
    <row r="45" spans="1:5" x14ac:dyDescent="0.25">
      <c r="A45" s="2" t="s">
        <v>35</v>
      </c>
      <c r="B45" s="13">
        <f t="shared" si="2"/>
        <v>72</v>
      </c>
      <c r="C45" s="2" t="s">
        <v>31</v>
      </c>
      <c r="D45" s="13">
        <v>72</v>
      </c>
      <c r="E45" s="2"/>
    </row>
    <row r="46" spans="1:5" x14ac:dyDescent="0.25">
      <c r="A46" s="2" t="s">
        <v>36</v>
      </c>
      <c r="B46" s="13">
        <f t="shared" si="2"/>
        <v>251</v>
      </c>
      <c r="C46" s="2" t="s">
        <v>31</v>
      </c>
      <c r="D46" s="13">
        <v>251</v>
      </c>
      <c r="E46" s="2"/>
    </row>
    <row r="47" spans="1:5" x14ac:dyDescent="0.25">
      <c r="A47" s="2" t="s">
        <v>37</v>
      </c>
      <c r="B47" s="13">
        <f t="shared" si="2"/>
        <v>107</v>
      </c>
      <c r="C47" s="2" t="s">
        <v>31</v>
      </c>
      <c r="D47" s="13">
        <v>107</v>
      </c>
      <c r="E47" s="2"/>
    </row>
    <row r="48" spans="1:5" x14ac:dyDescent="0.25">
      <c r="A48" s="2" t="s">
        <v>38</v>
      </c>
      <c r="B48" s="13">
        <f t="shared" si="2"/>
        <v>133</v>
      </c>
      <c r="C48" s="2" t="s">
        <v>31</v>
      </c>
      <c r="D48" s="13">
        <v>133</v>
      </c>
      <c r="E48" s="2"/>
    </row>
    <row r="49" spans="1:5" x14ac:dyDescent="0.25">
      <c r="A49" s="2" t="s">
        <v>39</v>
      </c>
      <c r="B49" s="13">
        <f>SUM(D26:D33)</f>
        <v>600</v>
      </c>
      <c r="C49" s="2" t="s">
        <v>31</v>
      </c>
      <c r="D49" s="13">
        <v>600</v>
      </c>
      <c r="E49" s="2"/>
    </row>
    <row r="50" spans="1:5" x14ac:dyDescent="0.25">
      <c r="A50" s="2" t="s">
        <v>40</v>
      </c>
      <c r="B50" s="13">
        <f>SUM(B26:B33)/119</f>
        <v>0</v>
      </c>
      <c r="C50" s="2" t="s">
        <v>31</v>
      </c>
      <c r="D50" s="13">
        <v>20</v>
      </c>
      <c r="E50" s="2"/>
    </row>
    <row r="51" spans="1:5" x14ac:dyDescent="0.25">
      <c r="A51" s="2" t="s">
        <v>41</v>
      </c>
      <c r="B51" s="13">
        <f>SUMPRODUCT(C26:C33,D6:D13)/400</f>
        <v>90</v>
      </c>
      <c r="C51" s="2" t="s">
        <v>31</v>
      </c>
      <c r="D51" s="13">
        <v>90</v>
      </c>
      <c r="E51" s="2"/>
    </row>
    <row r="52" spans="1:5" x14ac:dyDescent="0.25">
      <c r="A52" s="2" t="s">
        <v>43</v>
      </c>
      <c r="B52">
        <f>SUM(B26:B33)</f>
        <v>0</v>
      </c>
      <c r="C52" s="2" t="s">
        <v>31</v>
      </c>
      <c r="D52">
        <f>1820*B34</f>
        <v>0</v>
      </c>
    </row>
    <row r="53" spans="1:5" x14ac:dyDescent="0.25">
      <c r="A53" s="2" t="s">
        <v>44</v>
      </c>
      <c r="B53">
        <f>SUM(C26:C33)</f>
        <v>1151.4000000000001</v>
      </c>
      <c r="C53" s="2" t="s">
        <v>31</v>
      </c>
      <c r="D53">
        <f>1820*C34</f>
        <v>1820</v>
      </c>
    </row>
    <row r="54" spans="1:5" x14ac:dyDescent="0.25">
      <c r="A54" s="2" t="s">
        <v>45</v>
      </c>
      <c r="B54">
        <f xml:space="preserve"> SUM(D26:D33)</f>
        <v>600</v>
      </c>
      <c r="C54" s="2" t="s">
        <v>31</v>
      </c>
      <c r="D54">
        <f>1820*D34</f>
        <v>1820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%username%</cp:lastModifiedBy>
  <dcterms:created xsi:type="dcterms:W3CDTF">2014-01-19T14:30:32Z</dcterms:created>
  <dcterms:modified xsi:type="dcterms:W3CDTF">2019-03-21T14:11:46Z</dcterms:modified>
</cp:coreProperties>
</file>