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ET-2\Downloads\si\hitung_manual\"/>
    </mc:Choice>
  </mc:AlternateContent>
  <xr:revisionPtr revIDLastSave="0" documentId="13_ncr:1_{D263FB77-00B8-4B5E-BAD0-D0A632D67B39}" xr6:coauthVersionLast="47" xr6:coauthVersionMax="47" xr10:uidLastSave="{00000000-0000-0000-0000-000000000000}"/>
  <bookViews>
    <workbookView xWindow="-120" yWindow="-120" windowWidth="20730" windowHeight="11160" activeTab="1" xr2:uid="{4E83CF08-E584-43C9-89EE-DDD6C8A4D1F0}"/>
  </bookViews>
  <sheets>
    <sheet name="Aturan Fuzzy" sheetId="2" r:id="rId1"/>
    <sheet name="Contoh Perhitungan F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J10" i="1"/>
  <c r="K9" i="1"/>
  <c r="J9" i="1"/>
  <c r="K8" i="1"/>
  <c r="J8" i="1"/>
  <c r="I8" i="1"/>
  <c r="J7" i="1"/>
  <c r="I7" i="1"/>
  <c r="J6" i="1"/>
  <c r="I6" i="1"/>
  <c r="I5" i="1"/>
  <c r="I4" i="1"/>
  <c r="U34" i="1"/>
  <c r="U33" i="1"/>
  <c r="U32" i="1"/>
  <c r="U31" i="1"/>
  <c r="U30" i="1"/>
  <c r="U29" i="1"/>
  <c r="U28" i="1"/>
  <c r="U27" i="1"/>
  <c r="U26" i="1"/>
  <c r="U25" i="1"/>
  <c r="U24" i="1"/>
  <c r="T24" i="1"/>
  <c r="U23" i="1"/>
  <c r="T23" i="1"/>
  <c r="U22" i="1"/>
  <c r="T22" i="1"/>
  <c r="U21" i="1"/>
  <c r="T21" i="1"/>
  <c r="U20" i="1"/>
  <c r="T20" i="1"/>
  <c r="U19" i="1"/>
  <c r="T19" i="1"/>
  <c r="S19" i="1"/>
  <c r="T18" i="1"/>
  <c r="S18" i="1"/>
  <c r="T17" i="1"/>
  <c r="S17" i="1"/>
  <c r="T16" i="1"/>
  <c r="S16" i="1"/>
  <c r="T15" i="1"/>
  <c r="S15" i="1"/>
  <c r="T14" i="1"/>
  <c r="S14" i="1"/>
  <c r="S13" i="1"/>
  <c r="S12" i="1"/>
  <c r="S11" i="1"/>
  <c r="S10" i="1"/>
  <c r="S9" i="1"/>
  <c r="S8" i="1"/>
  <c r="S7" i="1"/>
  <c r="S6" i="1"/>
  <c r="S5" i="1"/>
  <c r="S4" i="1"/>
  <c r="P7" i="1"/>
  <c r="P8" i="1"/>
  <c r="P6" i="1"/>
  <c r="O7" i="1"/>
  <c r="O6" i="1"/>
  <c r="O5" i="1"/>
  <c r="N5" i="1"/>
  <c r="N6" i="1"/>
  <c r="N4" i="1"/>
  <c r="J29" i="1" l="1"/>
  <c r="E19" i="1"/>
  <c r="D19" i="1"/>
</calcChain>
</file>

<file path=xl/sharedStrings.xml><?xml version="1.0" encoding="utf-8"?>
<sst xmlns="http://schemas.openxmlformats.org/spreadsheetml/2006/main" count="184" uniqueCount="153">
  <si>
    <t>Himpunan</t>
  </si>
  <si>
    <t>Domain</t>
  </si>
  <si>
    <t>Variabel</t>
  </si>
  <si>
    <t>K1 [Intelektual]</t>
  </si>
  <si>
    <t>Buruk</t>
  </si>
  <si>
    <t>Sedang</t>
  </si>
  <si>
    <t>Bagus</t>
  </si>
  <si>
    <t>[15-30]</t>
  </si>
  <si>
    <t>[25-35]</t>
  </si>
  <si>
    <t>[30-45]</t>
  </si>
  <si>
    <t>K2 [Sikap Siswa]</t>
  </si>
  <si>
    <t>[5-8]</t>
  </si>
  <si>
    <t>[6,5-9,5]</t>
  </si>
  <si>
    <t>[8,11]</t>
  </si>
  <si>
    <t xml:space="preserve">Contoh Perhitungan </t>
  </si>
  <si>
    <t>Siswa X</t>
  </si>
  <si>
    <t>intelektual</t>
  </si>
  <si>
    <t>Sikap Siswa</t>
  </si>
  <si>
    <t>Nama</t>
  </si>
  <si>
    <t>Hasil Intelek</t>
  </si>
  <si>
    <t>Hasil Sikap</t>
  </si>
  <si>
    <t>Derajat Keanggotaan</t>
  </si>
  <si>
    <t>Derajat Keanggotaan variabel sikap siswa</t>
  </si>
  <si>
    <t>Derajat Keanggotaan variabel Intelektual</t>
  </si>
  <si>
    <r>
      <t xml:space="preserve">X = 36 -&gt; 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 xml:space="preserve">buruk = 0,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sedang = 0, 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bagus = 0,4</t>
    </r>
  </si>
  <si>
    <r>
      <t xml:space="preserve">X = 10 -&gt; 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 xml:space="preserve">buruk = 0,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sedang = 0, 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bagus = 0,6</t>
    </r>
  </si>
  <si>
    <t>Inferensi Fuzzy kategori buruk</t>
  </si>
  <si>
    <t>kategori</t>
  </si>
  <si>
    <t>Inferensi fuzzy kategori sedang</t>
  </si>
  <si>
    <t>Inferensi fuzzy kategori tinggi</t>
  </si>
  <si>
    <t>defuzzifikasi menggunakan metode centroid</t>
  </si>
  <si>
    <t>intelektual -&gt; rendah =</t>
  </si>
  <si>
    <t>sikap siswa -&gt; rendah =</t>
  </si>
  <si>
    <t>intelektual -&gt; sedang =</t>
  </si>
  <si>
    <t>sikap siswa -&gt; sedang =</t>
  </si>
  <si>
    <t>intelektual -&gt; tinggi =</t>
  </si>
  <si>
    <t>sikap siswa -&gt; tinggi =</t>
  </si>
  <si>
    <t xml:space="preserve">min(0,0) = </t>
  </si>
  <si>
    <t xml:space="preserve">min(0,4 . 0,6) = </t>
  </si>
  <si>
    <t>No</t>
  </si>
  <si>
    <t>Intelektual</t>
  </si>
  <si>
    <t>29.25</t>
  </si>
  <si>
    <t>36.5</t>
  </si>
  <si>
    <t>33.75</t>
  </si>
  <si>
    <t>8.5</t>
  </si>
  <si>
    <t>5.5</t>
  </si>
  <si>
    <t>6.5</t>
  </si>
  <si>
    <t>x</t>
  </si>
  <si>
    <t xml:space="preserve">  </t>
  </si>
  <si>
    <t>X</t>
  </si>
  <si>
    <t>buruk</t>
  </si>
  <si>
    <t>sedang</t>
  </si>
  <si>
    <t>bagus</t>
  </si>
  <si>
    <t>Variabel Intelektual</t>
  </si>
  <si>
    <t>Rules :</t>
  </si>
  <si>
    <t>[R1] = Jika A Buruk Dan B Buruk Maka = Buruk</t>
  </si>
  <si>
    <t>[R2] = Jika A Buruk Dan B Sedang = Buruk</t>
  </si>
  <si>
    <t>[R3] = Jika A Buruk Dan B Bagus Maka = Sedang</t>
  </si>
  <si>
    <t>[R4] = Jika A Sedang Dan B Buruk Maka = Buruk</t>
  </si>
  <si>
    <t>[R5] = Jika A Sedang Dan B Sedamg Maka = Sedang</t>
  </si>
  <si>
    <t>[R6] = Jika A Sedang Dan B Bagus Maka = Sedang</t>
  </si>
  <si>
    <t>[R7] = Jika A Bagus Dan B Buruk Maka = Sedang</t>
  </si>
  <si>
    <t xml:space="preserve">[R8] = Jika A Bagus Dan B Sedang Maka =  Bagus </t>
  </si>
  <si>
    <t xml:space="preserve">[R9] = Jika A Bagus Dan B Bagus Maka = Bagus </t>
  </si>
  <si>
    <t>x -a/b - a = 40 - 30/45 - 30 = 10/15 = 0,6</t>
  </si>
  <si>
    <t>Intelektual = 40, Sikap = 9</t>
  </si>
  <si>
    <t>N Buruk = 0 , N Sedang = 0, N Baik = 0,6</t>
  </si>
  <si>
    <t xml:space="preserve">Sikap = 9, </t>
  </si>
  <si>
    <t>Sedang = c - x/c - b = 9,5 - 9/9,5 - 8 = 0,5/1,5 = 0,3</t>
  </si>
  <si>
    <t>N Buruk = 0, N Sedang = 0,3, N Baik = 0,5 Nilai</t>
  </si>
  <si>
    <t xml:space="preserve">Jika A Bagus Dan B Bagus Maka Teladan Bagus </t>
  </si>
  <si>
    <t>Nilai =</t>
  </si>
  <si>
    <t xml:space="preserve">         =</t>
  </si>
  <si>
    <t>Min ( 0,6 , 0,5 )</t>
  </si>
  <si>
    <t>Min ( 0,5 )</t>
  </si>
  <si>
    <t xml:space="preserve">Nilai Akhir </t>
  </si>
  <si>
    <t xml:space="preserve">x - a/b - a = 0,5 </t>
  </si>
  <si>
    <t>x - 30/35 - 30 = 0,5 = x - 30/5 = 0,5</t>
  </si>
  <si>
    <t>x - 30 = 2,5 x = 2,5 = 30 x = 32,5</t>
  </si>
  <si>
    <t>0,5 X 32,5/0,5 = b - (a) (b-a)</t>
  </si>
  <si>
    <t xml:space="preserve"> 35 - (0,5)(5)</t>
  </si>
  <si>
    <t>R7 = N Intelektual Bagus Irisan Sikap Baik Maka N [0,6] N (0)</t>
  </si>
  <si>
    <t>Min ( 0,6 , 6 ) = 0</t>
  </si>
  <si>
    <t xml:space="preserve">Teladan (0) a - Prefix </t>
  </si>
  <si>
    <t>i = b - x/b - a = 0</t>
  </si>
  <si>
    <t>25 - x/25 - 15 = 0</t>
  </si>
  <si>
    <t>25 - x/10 = 0</t>
  </si>
  <si>
    <t>25 - x = 10</t>
  </si>
  <si>
    <t>x = 15</t>
  </si>
  <si>
    <t>R8 =</t>
  </si>
  <si>
    <t>Z = E ( a, xZ1)/E a1</t>
  </si>
  <si>
    <t xml:space="preserve">    =  ( 0 X 25 ) + ( 0,3 X 17 ) + ( 0,5 X 32,5 ) / 0 ( 0,3 + 0,5 )</t>
  </si>
  <si>
    <t>26, 7 = 27</t>
  </si>
  <si>
    <t>variabel teladan</t>
  </si>
  <si>
    <t>variabel sikap siswa</t>
  </si>
  <si>
    <t>[R1] = IF Intelektual Buruk AND Sikap Siswa Buruk AND Perilaku Buruk Then Teladan Buruk</t>
  </si>
  <si>
    <t>[R2] = IF Intelektual Buruk AND Sikap Siswa Buruk AND Perilaku Sedang Then Teladan Buruk</t>
  </si>
  <si>
    <t>[R3] = IF Intelektual Buruk AND Sikap Siswa Buruk AND Perilaku Baik Then Teladan Sedang</t>
  </si>
  <si>
    <t>[R4] = IF Intelektual Buruk AND Sikap Siswa Sedang AND Perilaku Buruk Then Teladan Buruk</t>
  </si>
  <si>
    <t>[R5] = IF Intelektual Buruk AND Sikap Siswa Sedang AND Perilaku Sedang Then Teladan Sedang</t>
  </si>
  <si>
    <t>[R6] = IF Intelektual Buruk AND Sikap Siswa Sedang AND Perilaku Baik Then Teladan Baik</t>
  </si>
  <si>
    <t>[R7] = IF Intelektual Buruk AND Sikap Siswa Baik AND Perilaku Buruk Then Teladan Sedang</t>
  </si>
  <si>
    <t>[R8] = IF Intelektual Buruk AND Sikap Siswa Baik AND Perilaku Sedang Then Teladan Baik</t>
  </si>
  <si>
    <t>[R9] = IF Intelektual Buruk AND Sikap Siswa Baik AND Perilaku Baik Then Teladan Baik</t>
  </si>
  <si>
    <t>[R10] = IF Intelektual Sedang AND Sikap Siswa Buruk AND Perilaku Buruk Then Teladan Buruk</t>
  </si>
  <si>
    <t>[R11] = IF Intelektual Sedang AND Sikap Siswa Buruk AND Perilaku Sedang Then Teladan Buruk</t>
  </si>
  <si>
    <t>[R13] = IF Intelektual Sedang AND Sikap Siswa Sedang AND Perilaku Buruk Then Teladan Buruk</t>
  </si>
  <si>
    <t>[R12] = IF Intelektual Sedang AND Sikap Siswa Buruk AND Perilaku Baik Then Teladan Sedang</t>
  </si>
  <si>
    <t>[R14] = IF Intelektual Sedang AND Sikap Siswa Sedang AND Perilaku Sedang Then Teladan Sedang</t>
  </si>
  <si>
    <t>[R15] = IF Intelektual Sedang AND Sikap Siswa Sedang AND Perilaku Baik Then Teladan Baik</t>
  </si>
  <si>
    <t>[R16] = IF Intelektual Sedang AND Sikap Siswa Baik AND Perilaku Buruk Then Teladan Sedang</t>
  </si>
  <si>
    <t>[R17] = IF Intelektual Sedang AND Sikap Siswa Baik AND Perilaku Sedang Then Teladan Baik</t>
  </si>
  <si>
    <t>[R18] = IF Intelektual Sedang AND Sikap Siswa Baik AND Perilaku Baik Then Teladan Baik</t>
  </si>
  <si>
    <t>[R19] = IF Intelektual Baik AND Sikap Siswa Buruk AND Perilaku Buruk Then Teladan Buruk</t>
  </si>
  <si>
    <t>[R20] = IF Intelektual Baik AND Sikap Siswa Buruk AND Perilaku Sedang Then Teladan Buruk</t>
  </si>
  <si>
    <t>[R21] = IF Intelektual Baik AND Sikap Siswa Buruk AND Perilaku Baik Then Teladan Sedang</t>
  </si>
  <si>
    <t>[R22] = IF Intelektual Baik AND Sikap Siswa Sedang AND Perilaku Buruk Then Teladan Buruk</t>
  </si>
  <si>
    <t>[R23] = IF Intelektual Baik AND Sikap Siswa Sedang AND Perilaku Sedang Then Teladan Sedang</t>
  </si>
  <si>
    <t>[R24] = IF Intelektual Baik AND Sikap Siswa Sedang AND Perilaku Baik Then Teladan Baik</t>
  </si>
  <si>
    <t>[R25] = IF Intelektual Baik AND Sikap Siswa Baik AND Perilaku Buruk Then Teladan Sedang</t>
  </si>
  <si>
    <t>[R26] = IF Intelektual Baik AND Sikap Siswa Baik AND Perilaku Sedang Then Teladan Baik</t>
  </si>
  <si>
    <t>[R27] = IF Intelektual Baik AND Sikap Siswa Baik AND Perilaku Baik Then Teladan Baik</t>
  </si>
  <si>
    <t>variable intelektual = 33</t>
  </si>
  <si>
    <t>variabel sikap siswa = 8.3</t>
  </si>
  <si>
    <t>N buruk = 0</t>
  </si>
  <si>
    <t>N sedang = 0,4</t>
  </si>
  <si>
    <t>N baik = 0,2</t>
  </si>
  <si>
    <t>N sedang = 0,8</t>
  </si>
  <si>
    <t>N baik = 0,1</t>
  </si>
  <si>
    <t>N sedang = 0</t>
  </si>
  <si>
    <t>N baik = 0,7</t>
  </si>
  <si>
    <t>variabel perilaku = 7</t>
  </si>
  <si>
    <t>min (0.4, 0.8, 0.7) = 0.4</t>
  </si>
  <si>
    <t>N teladan baik = (0.7 * intelektual) + (0.7 * sikap siswa) + (0.8 * perilaku) + 73</t>
  </si>
  <si>
    <t>z1 = (0.7 * 0.4) + (0.7 * 0.8) + (0.8 * 0.7) + 73</t>
  </si>
  <si>
    <t xml:space="preserve">hasil </t>
  </si>
  <si>
    <t>74.4</t>
  </si>
  <si>
    <t>min (0.4, 0.1, 0.7) = 0.1</t>
  </si>
  <si>
    <t>N teladan baik = (0.7 * intelektual) + (0.8 * sikap siswa) + (0.8 * perilaku) + 73</t>
  </si>
  <si>
    <t>73.92</t>
  </si>
  <si>
    <t>min (0.2, 0.8, 0.7) = 0.2</t>
  </si>
  <si>
    <t>N teladan baik = (0.8 * intelektual) + (0.7 * sikap siswa) + (0.8 * perilaku) + 73</t>
  </si>
  <si>
    <t>74.28</t>
  </si>
  <si>
    <t>z3 = (0.8 * 0.2) + (0.7 * 0.8) + (0.8 * 0.7) + 73</t>
  </si>
  <si>
    <t>z2 = (0.7 * 0.4) + (0.8 * 0.1) + (0.8 * 0.7) + 73</t>
  </si>
  <si>
    <t>min (0.2, 0.1, 0.7) = 0.1</t>
  </si>
  <si>
    <t>N teladan baik = (0.8 * intelektual) + (0.8 * sikap siswa) + (0.8 * perilaku) + 73</t>
  </si>
  <si>
    <t>z3 = (0.8 * 0.2) + (0.8 * 0.1) + (0.8 * 0.7) + 73</t>
  </si>
  <si>
    <t>73.8</t>
  </si>
  <si>
    <t>DEFUZZIFIKASI</t>
  </si>
  <si>
    <t>Rumus</t>
  </si>
  <si>
    <t>z = (0.4 x 74.4) + (0.1 x 73.92) + (0.2 x 74.28) + (0.1 x 73.8)/0.4 + 0.1 + 0.2 + 0.1</t>
  </si>
  <si>
    <t>74.24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</si>
</sst>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4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'Contoh Perhitungan Fix'!$S$3</c:f>
              <c:strCache>
                <c:ptCount val="1"/>
                <c:pt idx="0">
                  <c:v>buruk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'Contoh Perhitungan Fix'!$S$4:$S$34</c:f>
              <c:numCache>
                <c:formatCode>General</c:formatCode>
                <c:ptCount val="31"/>
                <c:pt idx="0">
                  <c:v>1</c:v>
                </c:pt>
                <c:pt idx="1">
                  <c:v>0.93333333333333335</c:v>
                </c:pt>
                <c:pt idx="2">
                  <c:v>0.8666666666666667</c:v>
                </c:pt>
                <c:pt idx="3">
                  <c:v>0.8</c:v>
                </c:pt>
                <c:pt idx="4">
                  <c:v>0.73333333333333328</c:v>
                </c:pt>
                <c:pt idx="5">
                  <c:v>0.66666666666666663</c:v>
                </c:pt>
                <c:pt idx="6">
                  <c:v>0.6</c:v>
                </c:pt>
                <c:pt idx="7">
                  <c:v>0.53333333333333333</c:v>
                </c:pt>
                <c:pt idx="8">
                  <c:v>0.46666666666666667</c:v>
                </c:pt>
                <c:pt idx="9">
                  <c:v>0.4</c:v>
                </c:pt>
                <c:pt idx="10">
                  <c:v>0.33333333333333331</c:v>
                </c:pt>
                <c:pt idx="11">
                  <c:v>0.26666666666666666</c:v>
                </c:pt>
                <c:pt idx="12">
                  <c:v>0.2</c:v>
                </c:pt>
                <c:pt idx="13">
                  <c:v>0.13333333333333333</c:v>
                </c:pt>
                <c:pt idx="14">
                  <c:v>6.6666666666666666E-2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A-4883-8794-5A3A763FC292}"/>
            </c:ext>
          </c:extLst>
        </c:ser>
        <c:ser>
          <c:idx val="1"/>
          <c:order val="1"/>
          <c:tx>
            <c:strRef>
              <c:f>'Contoh Perhitungan Fix'!$T$3</c:f>
              <c:strCache>
                <c:ptCount val="1"/>
                <c:pt idx="0">
                  <c:v>sedang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'Contoh Perhitungan Fix'!$T$4:$T$34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A-4883-8794-5A3A763FC292}"/>
            </c:ext>
          </c:extLst>
        </c:ser>
        <c:ser>
          <c:idx val="2"/>
          <c:order val="2"/>
          <c:tx>
            <c:strRef>
              <c:f>'Contoh Perhitungan Fix'!$U$3</c:f>
              <c:strCache>
                <c:ptCount val="1"/>
                <c:pt idx="0">
                  <c:v>bagus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'Contoh Perhitungan Fix'!$U$4:$U$34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6.6666666666666666E-2</c:v>
                </c:pt>
                <c:pt idx="17">
                  <c:v>0.13333333333333333</c:v>
                </c:pt>
                <c:pt idx="18">
                  <c:v>0.2</c:v>
                </c:pt>
                <c:pt idx="19">
                  <c:v>0.26666666666666666</c:v>
                </c:pt>
                <c:pt idx="20">
                  <c:v>0.33333333333333331</c:v>
                </c:pt>
                <c:pt idx="21">
                  <c:v>0.4</c:v>
                </c:pt>
                <c:pt idx="22">
                  <c:v>0.46666666666666667</c:v>
                </c:pt>
                <c:pt idx="23">
                  <c:v>0.53333333333333333</c:v>
                </c:pt>
                <c:pt idx="24">
                  <c:v>0.6</c:v>
                </c:pt>
                <c:pt idx="25">
                  <c:v>0.66666666666666663</c:v>
                </c:pt>
                <c:pt idx="26">
                  <c:v>0.73333333333333328</c:v>
                </c:pt>
                <c:pt idx="27">
                  <c:v>0.8</c:v>
                </c:pt>
                <c:pt idx="28">
                  <c:v>0.8666666666666667</c:v>
                </c:pt>
                <c:pt idx="29">
                  <c:v>0.93333333333333335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A-4883-8794-5A3A763F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825183"/>
        <c:axId val="1167312655"/>
      </c:lineChart>
      <c:catAx>
        <c:axId val="8798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12655"/>
        <c:crosses val="autoZero"/>
        <c:auto val="1"/>
        <c:lblAlgn val="ctr"/>
        <c:lblOffset val="100"/>
        <c:noMultiLvlLbl val="0"/>
      </c:catAx>
      <c:valAx>
        <c:axId val="11673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25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Variabel</a:t>
            </a:r>
            <a:r>
              <a:rPr lang="en-US" baseline="0"/>
              <a:t> Intelektual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'Contoh Perhitungan Fix'!$S$3</c:f>
              <c:strCache>
                <c:ptCount val="1"/>
                <c:pt idx="0">
                  <c:v>buruk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Fix'!$R$4:$R$19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'Contoh Perhitungan Fix'!$S$4:$S$19</c:f>
              <c:numCache>
                <c:formatCode>General</c:formatCode>
                <c:ptCount val="16"/>
                <c:pt idx="0">
                  <c:v>1</c:v>
                </c:pt>
                <c:pt idx="1">
                  <c:v>0.93333333333333335</c:v>
                </c:pt>
                <c:pt idx="2">
                  <c:v>0.8666666666666667</c:v>
                </c:pt>
                <c:pt idx="3">
                  <c:v>0.8</c:v>
                </c:pt>
                <c:pt idx="4">
                  <c:v>0.73333333333333328</c:v>
                </c:pt>
                <c:pt idx="5">
                  <c:v>0.66666666666666663</c:v>
                </c:pt>
                <c:pt idx="6">
                  <c:v>0.6</c:v>
                </c:pt>
                <c:pt idx="7">
                  <c:v>0.53333333333333333</c:v>
                </c:pt>
                <c:pt idx="8">
                  <c:v>0.46666666666666667</c:v>
                </c:pt>
                <c:pt idx="9">
                  <c:v>0.4</c:v>
                </c:pt>
                <c:pt idx="10">
                  <c:v>0.33333333333333331</c:v>
                </c:pt>
                <c:pt idx="11">
                  <c:v>0.26666666666666666</c:v>
                </c:pt>
                <c:pt idx="12">
                  <c:v>0.2</c:v>
                </c:pt>
                <c:pt idx="13">
                  <c:v>0.13333333333333333</c:v>
                </c:pt>
                <c:pt idx="14">
                  <c:v>6.6666666666666666E-2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E9-44C7-981B-F1CB6EBF7E37}"/>
            </c:ext>
          </c:extLst>
        </c:ser>
        <c:ser>
          <c:idx val="4"/>
          <c:order val="1"/>
          <c:tx>
            <c:strRef>
              <c:f>'Contoh Perhitungan Fix'!$T$3</c:f>
              <c:strCache>
                <c:ptCount val="1"/>
                <c:pt idx="0">
                  <c:v>sedang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Fix'!$R$14:$R$24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'Contoh Perhitungan Fix'!$T$14:$T$24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E9-44C7-981B-F1CB6EBF7E37}"/>
            </c:ext>
          </c:extLst>
        </c:ser>
        <c:ser>
          <c:idx val="5"/>
          <c:order val="2"/>
          <c:tx>
            <c:strRef>
              <c:f>'Contoh Perhitungan Fix'!$U$3</c:f>
              <c:strCache>
                <c:ptCount val="1"/>
                <c:pt idx="0">
                  <c:v>bagus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Fix'!$R$19:$R$34</c:f>
              <c:numCache>
                <c:formatCode>General</c:formatCode>
                <c:ptCount val="1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</c:numCache>
            </c:numRef>
          </c:xVal>
          <c:yVal>
            <c:numRef>
              <c:f>'Contoh Perhitungan Fix'!$U$19:$U$34</c:f>
              <c:numCache>
                <c:formatCode>General</c:formatCode>
                <c:ptCount val="16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E9-44C7-981B-F1CB6EBF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12735"/>
        <c:axId val="114601247"/>
      </c:scatterChart>
      <c:valAx>
        <c:axId val="20425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47"/>
        <c:crosses val="autoZero"/>
        <c:crossBetween val="midCat"/>
      </c:valAx>
      <c:valAx>
        <c:axId val="1146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1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Variabel</a:t>
            </a:r>
            <a:r>
              <a:rPr lang="en-US" baseline="0"/>
              <a:t>  Sikap Siswa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'Contoh Perhitungan Fix'!$I$3</c:f>
              <c:strCache>
                <c:ptCount val="1"/>
                <c:pt idx="0">
                  <c:v>buruk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Fix'!$H$4:$H$8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'Contoh Perhitungan Fix'!$I$4:$I$8</c:f>
              <c:numCache>
                <c:formatCode>General</c:formatCode>
                <c:ptCount val="5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0.33333333333333331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7-491B-8BC7-E65B616A901C}"/>
            </c:ext>
          </c:extLst>
        </c:ser>
        <c:ser>
          <c:idx val="4"/>
          <c:order val="1"/>
          <c:tx>
            <c:strRef>
              <c:f>'Contoh Perhitungan Fix'!$J$3</c:f>
              <c:strCache>
                <c:ptCount val="1"/>
                <c:pt idx="0">
                  <c:v>sedang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Fix'!$H$6:$H$10</c:f>
              <c:numCache>
                <c:formatCode>General</c:formatCode>
                <c:ptCount val="5"/>
                <c:pt idx="0">
                  <c:v>6.5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</c:numCache>
            </c:numRef>
          </c:xVal>
          <c:yVal>
            <c:numRef>
              <c:f>'Contoh Perhitungan Fix'!$J$6:$J$10</c:f>
              <c:numCache>
                <c:formatCode>General</c:formatCode>
                <c:ptCount val="5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  <c:pt idx="3">
                  <c:v>0.33333333333333331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27-491B-8BC7-E65B616A901C}"/>
            </c:ext>
          </c:extLst>
        </c:ser>
        <c:ser>
          <c:idx val="5"/>
          <c:order val="2"/>
          <c:tx>
            <c:strRef>
              <c:f>'Contoh Perhitungan Fix'!$K$3</c:f>
              <c:strCache>
                <c:ptCount val="1"/>
                <c:pt idx="0">
                  <c:v>bagus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Fix'!$H$8:$H$12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'Contoh Perhitungan Fix'!$K$8:$K$12</c:f>
              <c:numCache>
                <c:formatCode>General</c:formatCode>
                <c:ptCount val="5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27-491B-8BC7-E65B616A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12735"/>
        <c:axId val="114601247"/>
      </c:scatterChart>
      <c:valAx>
        <c:axId val="20425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47"/>
        <c:crosses val="autoZero"/>
        <c:crossBetween val="midCat"/>
      </c:valAx>
      <c:valAx>
        <c:axId val="1146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1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Variabel</a:t>
            </a:r>
            <a:r>
              <a:rPr lang="en-US" baseline="0"/>
              <a:t>  perilaku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'Contoh Perhitungan Fix'!$N$3</c:f>
              <c:strCache>
                <c:ptCount val="1"/>
                <c:pt idx="0">
                  <c:v>buruk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Fix'!$M$4:$M$6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'Contoh Perhitungan Fix'!$N$4:$N$6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5C-4C8C-B02E-BE6DAB3E543F}"/>
            </c:ext>
          </c:extLst>
        </c:ser>
        <c:ser>
          <c:idx val="4"/>
          <c:order val="1"/>
          <c:tx>
            <c:strRef>
              <c:f>'Contoh Perhitungan Fix'!$O$3</c:f>
              <c:strCache>
                <c:ptCount val="1"/>
                <c:pt idx="0">
                  <c:v>sedang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Fix'!$M$5:$M$7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xVal>
          <c:yVal>
            <c:numRef>
              <c:f>'Contoh Perhitungan Fix'!$O$5:$O$7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5C-4C8C-B02E-BE6DAB3E543F}"/>
            </c:ext>
          </c:extLst>
        </c:ser>
        <c:ser>
          <c:idx val="5"/>
          <c:order val="2"/>
          <c:tx>
            <c:strRef>
              <c:f>'Contoh Perhitungan Fix'!$P$3</c:f>
              <c:strCache>
                <c:ptCount val="1"/>
                <c:pt idx="0">
                  <c:v>bagus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Fix'!$M$6:$M$8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'Contoh Perhitungan Fix'!$P$6:$P$8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5C-4C8C-B02E-BE6DAB3E5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12735"/>
        <c:axId val="114601247"/>
      </c:scatterChart>
      <c:valAx>
        <c:axId val="20425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47"/>
        <c:crosses val="autoZero"/>
        <c:crossBetween val="midCat"/>
      </c:valAx>
      <c:valAx>
        <c:axId val="1146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1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Variabel</a:t>
            </a:r>
            <a:r>
              <a:rPr lang="en-US" baseline="0"/>
              <a:t> Intelektual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'Contoh Perhitungan Fix'!$S$3</c:f>
              <c:strCache>
                <c:ptCount val="1"/>
                <c:pt idx="0">
                  <c:v>buruk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Fix'!$R$4:$R$19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'Contoh Perhitungan Fix'!$S$4:$S$19</c:f>
              <c:numCache>
                <c:formatCode>General</c:formatCode>
                <c:ptCount val="16"/>
                <c:pt idx="0">
                  <c:v>1</c:v>
                </c:pt>
                <c:pt idx="1">
                  <c:v>0.93333333333333335</c:v>
                </c:pt>
                <c:pt idx="2">
                  <c:v>0.8666666666666667</c:v>
                </c:pt>
                <c:pt idx="3">
                  <c:v>0.8</c:v>
                </c:pt>
                <c:pt idx="4">
                  <c:v>0.73333333333333328</c:v>
                </c:pt>
                <c:pt idx="5">
                  <c:v>0.66666666666666663</c:v>
                </c:pt>
                <c:pt idx="6">
                  <c:v>0.6</c:v>
                </c:pt>
                <c:pt idx="7">
                  <c:v>0.53333333333333333</c:v>
                </c:pt>
                <c:pt idx="8">
                  <c:v>0.46666666666666667</c:v>
                </c:pt>
                <c:pt idx="9">
                  <c:v>0.4</c:v>
                </c:pt>
                <c:pt idx="10">
                  <c:v>0.33333333333333331</c:v>
                </c:pt>
                <c:pt idx="11">
                  <c:v>0.26666666666666666</c:v>
                </c:pt>
                <c:pt idx="12">
                  <c:v>0.2</c:v>
                </c:pt>
                <c:pt idx="13">
                  <c:v>0.13333333333333333</c:v>
                </c:pt>
                <c:pt idx="14">
                  <c:v>6.6666666666666666E-2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5-4190-9BA1-C5918B834A6B}"/>
            </c:ext>
          </c:extLst>
        </c:ser>
        <c:ser>
          <c:idx val="4"/>
          <c:order val="1"/>
          <c:tx>
            <c:strRef>
              <c:f>'Contoh Perhitungan Fix'!$T$3</c:f>
              <c:strCache>
                <c:ptCount val="1"/>
                <c:pt idx="0">
                  <c:v>sedang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Fix'!$R$14:$R$24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'Contoh Perhitungan Fix'!$T$14:$T$24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5-4190-9BA1-C5918B834A6B}"/>
            </c:ext>
          </c:extLst>
        </c:ser>
        <c:ser>
          <c:idx val="5"/>
          <c:order val="2"/>
          <c:tx>
            <c:strRef>
              <c:f>'Contoh Perhitungan Fix'!$U$3</c:f>
              <c:strCache>
                <c:ptCount val="1"/>
                <c:pt idx="0">
                  <c:v>bagus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Fix'!$R$19:$R$34</c:f>
              <c:numCache>
                <c:formatCode>General</c:formatCode>
                <c:ptCount val="1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</c:numCache>
            </c:numRef>
          </c:xVal>
          <c:yVal>
            <c:numRef>
              <c:f>'Contoh Perhitungan Fix'!$U$19:$U$34</c:f>
              <c:numCache>
                <c:formatCode>General</c:formatCode>
                <c:ptCount val="16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5-4190-9BA1-C5918B83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12735"/>
        <c:axId val="114601247"/>
      </c:scatterChart>
      <c:valAx>
        <c:axId val="20425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47"/>
        <c:crosses val="autoZero"/>
        <c:crossBetween val="midCat"/>
      </c:valAx>
      <c:valAx>
        <c:axId val="1146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1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Variabel</a:t>
            </a:r>
            <a:r>
              <a:rPr lang="en-US" baseline="0"/>
              <a:t>  Sikap Siswa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'Contoh Perhitungan Fix'!$I$3</c:f>
              <c:strCache>
                <c:ptCount val="1"/>
                <c:pt idx="0">
                  <c:v>buruk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Fix'!$H$4:$H$8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'Contoh Perhitungan Fix'!$I$4:$I$8</c:f>
              <c:numCache>
                <c:formatCode>General</c:formatCode>
                <c:ptCount val="5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0.33333333333333331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5C5-8CAA-A81768AC5FBC}"/>
            </c:ext>
          </c:extLst>
        </c:ser>
        <c:ser>
          <c:idx val="4"/>
          <c:order val="1"/>
          <c:tx>
            <c:strRef>
              <c:f>'Contoh Perhitungan Fix'!$J$3</c:f>
              <c:strCache>
                <c:ptCount val="1"/>
                <c:pt idx="0">
                  <c:v>sedang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Fix'!$H$6:$H$10</c:f>
              <c:numCache>
                <c:formatCode>General</c:formatCode>
                <c:ptCount val="5"/>
                <c:pt idx="0">
                  <c:v>6.5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</c:numCache>
            </c:numRef>
          </c:xVal>
          <c:yVal>
            <c:numRef>
              <c:f>'Contoh Perhitungan Fix'!$J$6:$J$10</c:f>
              <c:numCache>
                <c:formatCode>General</c:formatCode>
                <c:ptCount val="5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  <c:pt idx="3">
                  <c:v>0.33333333333333331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0-45C5-8CAA-A81768AC5FBC}"/>
            </c:ext>
          </c:extLst>
        </c:ser>
        <c:ser>
          <c:idx val="5"/>
          <c:order val="2"/>
          <c:tx>
            <c:strRef>
              <c:f>'Contoh Perhitungan Fix'!$K$3</c:f>
              <c:strCache>
                <c:ptCount val="1"/>
                <c:pt idx="0">
                  <c:v>bagus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'Contoh Perhitungan Fix'!$H$8:$H$12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'Contoh Perhitungan Fix'!$K$8:$K$12</c:f>
              <c:numCache>
                <c:formatCode>General</c:formatCode>
                <c:ptCount val="5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0-45C5-8CAA-A81768AC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12735"/>
        <c:axId val="114601247"/>
      </c:scatterChart>
      <c:valAx>
        <c:axId val="20425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47"/>
        <c:crosses val="autoZero"/>
        <c:crossBetween val="midCat"/>
      </c:valAx>
      <c:valAx>
        <c:axId val="1146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1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5</xdr:row>
      <xdr:rowOff>41910</xdr:rowOff>
    </xdr:from>
    <xdr:to>
      <xdr:col>18</xdr:col>
      <xdr:colOff>236220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304800</xdr:colOff>
      <xdr:row>53</xdr:row>
      <xdr:rowOff>126403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702468</xdr:colOff>
      <xdr:row>53</xdr:row>
      <xdr:rowOff>23812</xdr:rowOff>
    </xdr:from>
    <xdr:to>
      <xdr:col>12</xdr:col>
      <xdr:colOff>476951</xdr:colOff>
      <xdr:row>67</xdr:row>
      <xdr:rowOff>150215</xdr:rowOff>
    </xdr:to>
    <xdr:graphicFrame macro="">
      <xdr:nvGraphicFramePr>
        <xdr:cNvPr id="2" name="Chart 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</xdr:colOff>
      <xdr:row>34</xdr:row>
      <xdr:rowOff>47625</xdr:rowOff>
    </xdr:from>
    <xdr:to>
      <xdr:col>12</xdr:col>
      <xdr:colOff>244186</xdr:colOff>
      <xdr:row>48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34</xdr:row>
      <xdr:rowOff>130968</xdr:rowOff>
    </xdr:from>
    <xdr:to>
      <xdr:col>18</xdr:col>
      <xdr:colOff>89404</xdr:colOff>
      <xdr:row>49</xdr:row>
      <xdr:rowOff>66871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318949</xdr:colOff>
      <xdr:row>75</xdr:row>
      <xdr:rowOff>83342</xdr:rowOff>
    </xdr:from>
    <xdr:to>
      <xdr:col>14</xdr:col>
      <xdr:colOff>121444</xdr:colOff>
      <xdr:row>76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5605" y="14608967"/>
          <a:ext cx="5196027" cy="202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86</xdr:row>
          <xdr:rowOff>19050</xdr:rowOff>
        </xdr:from>
        <xdr:to>
          <xdr:col>14</xdr:col>
          <xdr:colOff>590550</xdr:colOff>
          <xdr:row>87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97</xdr:row>
          <xdr:rowOff>47625</xdr:rowOff>
        </xdr:from>
        <xdr:to>
          <xdr:col>14</xdr:col>
          <xdr:colOff>590550</xdr:colOff>
          <xdr:row>98</xdr:row>
          <xdr:rowOff>180975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108</xdr:row>
          <xdr:rowOff>38100</xdr:rowOff>
        </xdr:from>
        <xdr:to>
          <xdr:col>14</xdr:col>
          <xdr:colOff>581025</xdr:colOff>
          <xdr:row>109</xdr:row>
          <xdr:rowOff>180975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642939</xdr:colOff>
      <xdr:row>77</xdr:row>
      <xdr:rowOff>166687</xdr:rowOff>
    </xdr:from>
    <xdr:to>
      <xdr:col>3</xdr:col>
      <xdr:colOff>776288</xdr:colOff>
      <xdr:row>79</xdr:row>
      <xdr:rowOff>185737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939" y="15073312"/>
          <a:ext cx="1014412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DF0B7-B850-4D6C-B6A8-E87DCE9E5285}" name="Table1" displayName="Table1" ref="A36:E44" totalsRowShown="0">
  <autoFilter ref="A36:E44" xr:uid="{A63DF0B7-B850-4D6C-B6A8-E87DCE9E5285}"/>
  <tableColumns count="5">
    <tableColumn id="1" xr3:uid="{1865FBF5-AEAA-414F-B8BC-7ADB82531605}" name="No"/>
    <tableColumn id="2" xr3:uid="{0739DA58-A216-44A9-BEC0-08BB10BB370C}" name="Intelektual" dataDxfId="1"/>
    <tableColumn id="3" xr3:uid="{ABEFF441-F694-449A-BF4E-0A2E3186BA2E}" name="Sikap Siswa" dataDxfId="0"/>
    <tableColumn id="4" xr3:uid="{91D5DD0C-F6F9-46D9-BE12-D2B13C1C3989}" name="Hasil Intelek"/>
    <tableColumn id="5" xr3:uid="{61EE1EAD-0434-4C54-9C43-D21ABD85E280}" name="Hasil Sika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10" Type="http://schemas.openxmlformats.org/officeDocument/2006/relationships/table" Target="../tables/table1.xml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4739-5B13-4A55-A3FE-7E690C096BCA}">
  <dimension ref="A23:X92"/>
  <sheetViews>
    <sheetView topLeftCell="H46" zoomScale="55" workbookViewId="0">
      <selection activeCell="R82" sqref="R82"/>
    </sheetView>
  </sheetViews>
  <sheetFormatPr defaultRowHeight="15" x14ac:dyDescent="0.25"/>
  <cols>
    <col min="2" max="2" width="10.42578125" customWidth="1"/>
    <col min="8" max="8" width="11.5703125" customWidth="1"/>
    <col min="9" max="9" width="8.85546875" customWidth="1"/>
    <col min="18" max="18" width="16.85546875" customWidth="1"/>
  </cols>
  <sheetData>
    <row r="23" spans="18:20" x14ac:dyDescent="0.25">
      <c r="R23" s="2" t="s">
        <v>2</v>
      </c>
      <c r="S23" s="2" t="s">
        <v>0</v>
      </c>
      <c r="T23" s="2" t="s">
        <v>1</v>
      </c>
    </row>
    <row r="24" spans="18:20" x14ac:dyDescent="0.25">
      <c r="R24" s="12" t="s">
        <v>3</v>
      </c>
      <c r="S24" s="1" t="s">
        <v>4</v>
      </c>
      <c r="T24" s="1" t="s">
        <v>7</v>
      </c>
    </row>
    <row r="25" spans="18:20" x14ac:dyDescent="0.25">
      <c r="R25" s="13"/>
      <c r="S25" s="1" t="s">
        <v>5</v>
      </c>
      <c r="T25" s="1" t="s">
        <v>8</v>
      </c>
    </row>
    <row r="26" spans="18:20" x14ac:dyDescent="0.25">
      <c r="R26" s="14"/>
      <c r="S26" s="1" t="s">
        <v>6</v>
      </c>
      <c r="T26" s="1" t="s">
        <v>9</v>
      </c>
    </row>
    <row r="27" spans="18:20" x14ac:dyDescent="0.25">
      <c r="R27" s="12" t="s">
        <v>10</v>
      </c>
      <c r="S27" s="1" t="s">
        <v>4</v>
      </c>
      <c r="T27" s="1" t="s">
        <v>11</v>
      </c>
    </row>
    <row r="28" spans="18:20" x14ac:dyDescent="0.25">
      <c r="R28" s="13"/>
      <c r="S28" s="1" t="s">
        <v>5</v>
      </c>
      <c r="T28" s="1" t="s">
        <v>12</v>
      </c>
    </row>
    <row r="29" spans="18:20" x14ac:dyDescent="0.25">
      <c r="R29" s="14"/>
      <c r="S29" s="1" t="s">
        <v>6</v>
      </c>
      <c r="T29" s="1" t="s">
        <v>13</v>
      </c>
    </row>
    <row r="57" spans="9:24" x14ac:dyDescent="0.25">
      <c r="I57" s="15" t="s">
        <v>54</v>
      </c>
      <c r="J57" s="15"/>
      <c r="K57" s="15"/>
      <c r="L57" s="15"/>
      <c r="M57" s="15"/>
    </row>
    <row r="58" spans="9:24" x14ac:dyDescent="0.25">
      <c r="I58" s="1" t="s">
        <v>55</v>
      </c>
      <c r="J58" s="1"/>
      <c r="K58" s="1"/>
      <c r="L58" s="1"/>
      <c r="M58" s="1"/>
    </row>
    <row r="59" spans="9:24" x14ac:dyDescent="0.25">
      <c r="I59" s="1" t="s">
        <v>56</v>
      </c>
      <c r="J59" s="1"/>
      <c r="K59" s="1"/>
      <c r="L59" s="1"/>
      <c r="M59" s="1"/>
    </row>
    <row r="60" spans="9:24" x14ac:dyDescent="0.25">
      <c r="I60" s="1" t="s">
        <v>57</v>
      </c>
      <c r="J60" s="1"/>
      <c r="K60" s="1"/>
      <c r="L60" s="1"/>
      <c r="M60" s="1"/>
      <c r="Q60" s="1"/>
      <c r="R60" s="5" t="s">
        <v>40</v>
      </c>
      <c r="S60" s="1"/>
      <c r="U60" s="1" t="s">
        <v>66</v>
      </c>
      <c r="V60" s="1"/>
      <c r="W60" s="1"/>
      <c r="X60" s="1"/>
    </row>
    <row r="61" spans="9:24" x14ac:dyDescent="0.25">
      <c r="I61" s="1" t="s">
        <v>58</v>
      </c>
      <c r="J61" s="1"/>
      <c r="K61" s="1"/>
      <c r="L61" s="1"/>
      <c r="M61" s="1"/>
      <c r="Q61" s="1" t="s">
        <v>65</v>
      </c>
      <c r="R61" s="1"/>
      <c r="S61" s="1"/>
    </row>
    <row r="62" spans="9:24" x14ac:dyDescent="0.25">
      <c r="I62" s="1" t="s">
        <v>59</v>
      </c>
      <c r="J62" s="1"/>
      <c r="K62" s="1"/>
      <c r="L62" s="1"/>
      <c r="M62" s="1"/>
      <c r="Q62" s="1" t="s">
        <v>64</v>
      </c>
      <c r="R62" s="1"/>
      <c r="S62" s="1"/>
    </row>
    <row r="63" spans="9:24" x14ac:dyDescent="0.25">
      <c r="I63" s="1" t="s">
        <v>60</v>
      </c>
      <c r="J63" s="1"/>
      <c r="K63" s="1"/>
      <c r="L63" s="1"/>
      <c r="M63" s="1"/>
    </row>
    <row r="64" spans="9:24" x14ac:dyDescent="0.25">
      <c r="I64" s="1" t="s">
        <v>61</v>
      </c>
      <c r="J64" s="1"/>
      <c r="K64" s="1"/>
      <c r="L64" s="1"/>
      <c r="M64" s="1"/>
    </row>
    <row r="65" spans="1:24" x14ac:dyDescent="0.25">
      <c r="I65" s="1" t="s">
        <v>62</v>
      </c>
      <c r="J65" s="1"/>
      <c r="K65" s="1"/>
      <c r="L65" s="1"/>
      <c r="M65" s="1"/>
      <c r="O65" s="1"/>
      <c r="P65" s="1"/>
      <c r="Q65" s="1"/>
      <c r="R65" s="1"/>
    </row>
    <row r="66" spans="1:24" x14ac:dyDescent="0.25">
      <c r="I66" s="1" t="s">
        <v>63</v>
      </c>
      <c r="J66" s="1"/>
      <c r="K66" s="1"/>
      <c r="L66" s="1"/>
      <c r="M66" s="1"/>
    </row>
    <row r="67" spans="1:24" x14ac:dyDescent="0.25">
      <c r="A67" s="1" t="s">
        <v>71</v>
      </c>
      <c r="B67" s="1" t="s">
        <v>70</v>
      </c>
      <c r="C67" s="1"/>
      <c r="D67" s="1"/>
      <c r="E67" s="1"/>
      <c r="F67" s="1"/>
    </row>
    <row r="68" spans="1:24" x14ac:dyDescent="0.25">
      <c r="A68" s="1" t="s">
        <v>72</v>
      </c>
      <c r="B68" s="1" t="s">
        <v>73</v>
      </c>
      <c r="C68" s="1"/>
      <c r="D68" s="1"/>
      <c r="E68" s="1"/>
      <c r="F68" s="1"/>
      <c r="O68" s="1" t="s">
        <v>67</v>
      </c>
      <c r="P68" s="1"/>
      <c r="Q68" s="1"/>
      <c r="R68" s="1"/>
      <c r="T68" s="1" t="s">
        <v>69</v>
      </c>
      <c r="U68" s="1"/>
      <c r="V68" s="1"/>
      <c r="W68" s="1"/>
      <c r="X68" s="1"/>
    </row>
    <row r="69" spans="1:24" x14ac:dyDescent="0.25">
      <c r="A69" s="1" t="s">
        <v>72</v>
      </c>
      <c r="B69" s="1" t="s">
        <v>74</v>
      </c>
      <c r="C69" s="1"/>
      <c r="D69" s="1"/>
      <c r="E69" s="1"/>
      <c r="F69" s="1"/>
      <c r="O69" s="1" t="s">
        <v>68</v>
      </c>
      <c r="P69" s="1"/>
      <c r="Q69" s="1"/>
      <c r="R69" s="1"/>
    </row>
    <row r="72" spans="1:24" x14ac:dyDescent="0.25">
      <c r="A72" s="1"/>
      <c r="B72" s="1"/>
      <c r="C72" s="1"/>
      <c r="D72" s="1"/>
      <c r="E72" s="1"/>
      <c r="F72" s="1"/>
      <c r="H72" s="1"/>
      <c r="I72" s="1"/>
      <c r="J72" s="1"/>
      <c r="K72" s="1"/>
      <c r="L72" s="1"/>
      <c r="M72" s="1"/>
    </row>
    <row r="73" spans="1:24" x14ac:dyDescent="0.25">
      <c r="A73" s="1" t="s">
        <v>75</v>
      </c>
      <c r="B73" s="1"/>
      <c r="C73" s="1"/>
      <c r="D73" s="1"/>
      <c r="E73" s="1"/>
      <c r="F73" s="1"/>
      <c r="H73" s="1"/>
      <c r="I73" s="1"/>
      <c r="J73" s="1"/>
      <c r="K73" s="1"/>
      <c r="L73" s="1"/>
      <c r="M73" s="1"/>
    </row>
    <row r="74" spans="1:24" x14ac:dyDescent="0.25">
      <c r="A74" s="1" t="s">
        <v>76</v>
      </c>
      <c r="B74" s="1"/>
      <c r="C74" s="1"/>
      <c r="D74" s="1"/>
      <c r="E74" s="1"/>
      <c r="F74" s="1"/>
      <c r="H74" s="1"/>
      <c r="I74" s="1"/>
      <c r="J74" s="1"/>
      <c r="K74" s="1"/>
      <c r="L74" s="1"/>
    </row>
    <row r="75" spans="1:24" x14ac:dyDescent="0.25">
      <c r="A75" s="1" t="s">
        <v>77</v>
      </c>
      <c r="B75" s="1"/>
      <c r="C75" s="1"/>
      <c r="D75" s="1" t="s">
        <v>78</v>
      </c>
      <c r="E75" s="1"/>
      <c r="F75" s="1"/>
    </row>
    <row r="76" spans="1:24" x14ac:dyDescent="0.25">
      <c r="A76" s="1" t="s">
        <v>79</v>
      </c>
      <c r="B76" s="1"/>
      <c r="C76" s="1"/>
      <c r="H76" s="1"/>
      <c r="I76" s="1"/>
      <c r="J76" s="1"/>
    </row>
    <row r="77" spans="1:24" x14ac:dyDescent="0.25">
      <c r="A77" s="1"/>
      <c r="B77" s="1" t="s">
        <v>80</v>
      </c>
      <c r="C77" s="1"/>
      <c r="H77" s="1"/>
      <c r="I77" s="1"/>
      <c r="J77" s="1"/>
    </row>
    <row r="79" spans="1:24" x14ac:dyDescent="0.25">
      <c r="B79" s="1" t="s">
        <v>81</v>
      </c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</row>
    <row r="80" spans="1:24" x14ac:dyDescent="0.25">
      <c r="B80" s="1" t="s">
        <v>82</v>
      </c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</row>
    <row r="81" spans="2:14" x14ac:dyDescent="0.25">
      <c r="B81" s="1" t="s">
        <v>83</v>
      </c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</row>
    <row r="82" spans="2:14" x14ac:dyDescent="0.25">
      <c r="B82" s="1" t="s">
        <v>84</v>
      </c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</row>
    <row r="83" spans="2:14" x14ac:dyDescent="0.25">
      <c r="B83" s="1" t="s">
        <v>85</v>
      </c>
      <c r="C83" s="1"/>
      <c r="D83" s="1"/>
      <c r="E83" s="1"/>
      <c r="F83" s="1"/>
      <c r="G83" s="1"/>
    </row>
    <row r="84" spans="2:14" x14ac:dyDescent="0.25">
      <c r="B84" s="1" t="s">
        <v>86</v>
      </c>
      <c r="C84" s="1"/>
      <c r="D84" s="1"/>
      <c r="E84" s="1"/>
      <c r="F84" s="1"/>
      <c r="G84" s="1"/>
    </row>
    <row r="85" spans="2:14" x14ac:dyDescent="0.25">
      <c r="B85" s="1" t="s">
        <v>87</v>
      </c>
      <c r="C85" s="1"/>
      <c r="D85" s="1"/>
      <c r="E85" s="1"/>
      <c r="F85" s="1"/>
      <c r="G85" s="1"/>
    </row>
    <row r="86" spans="2:14" x14ac:dyDescent="0.25">
      <c r="B86" s="1" t="s">
        <v>88</v>
      </c>
      <c r="C86" s="1"/>
      <c r="D86" s="1"/>
      <c r="E86" s="1"/>
      <c r="F86" s="1"/>
      <c r="G86" s="1"/>
    </row>
    <row r="89" spans="2:14" x14ac:dyDescent="0.25">
      <c r="B89" s="1" t="s">
        <v>89</v>
      </c>
      <c r="C89" s="1"/>
      <c r="D89" s="1"/>
      <c r="E89" s="1"/>
      <c r="F89" s="1"/>
      <c r="G89" s="1"/>
    </row>
    <row r="90" spans="2:14" x14ac:dyDescent="0.25">
      <c r="B90" s="1" t="s">
        <v>90</v>
      </c>
      <c r="C90" s="1"/>
      <c r="D90" s="1"/>
      <c r="E90" s="1"/>
      <c r="F90" s="1"/>
      <c r="G90" s="1"/>
    </row>
    <row r="91" spans="2:14" x14ac:dyDescent="0.25">
      <c r="B91" s="1" t="s">
        <v>91</v>
      </c>
      <c r="C91" s="1"/>
      <c r="D91" s="1"/>
      <c r="E91" s="1"/>
      <c r="F91" s="1"/>
      <c r="G91" s="1"/>
    </row>
    <row r="92" spans="2:14" x14ac:dyDescent="0.25">
      <c r="B92" s="1" t="s">
        <v>92</v>
      </c>
      <c r="C92" s="1"/>
      <c r="D92" s="1"/>
      <c r="E92" s="1"/>
      <c r="F92" s="1"/>
      <c r="G92" s="1"/>
    </row>
  </sheetData>
  <mergeCells count="3">
    <mergeCell ref="R24:R26"/>
    <mergeCell ref="R27:R29"/>
    <mergeCell ref="I57:M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8BB5-47A4-4B9D-B089-E4960A6C4511}">
  <dimension ref="A1:U115"/>
  <sheetViews>
    <sheetView tabSelected="1" topLeftCell="A58" zoomScale="80" zoomScaleNormal="85" workbookViewId="0">
      <selection activeCell="H70" sqref="H70"/>
    </sheetView>
  </sheetViews>
  <sheetFormatPr defaultRowHeight="15" x14ac:dyDescent="0.25"/>
  <cols>
    <col min="1" max="1" width="16" customWidth="1"/>
    <col min="2" max="2" width="12.5703125" customWidth="1"/>
    <col min="3" max="3" width="13.28515625" customWidth="1"/>
    <col min="4" max="4" width="16.42578125" customWidth="1"/>
    <col min="5" max="5" width="17.28515625" customWidth="1"/>
    <col min="7" max="7" width="12.85546875" customWidth="1"/>
    <col min="8" max="8" width="15.5703125" customWidth="1"/>
    <col min="10" max="10" width="14.85546875" customWidth="1"/>
    <col min="11" max="11" width="13.5703125" customWidth="1"/>
    <col min="12" max="12" width="15.140625" customWidth="1"/>
    <col min="13" max="13" width="15.7109375" customWidth="1"/>
    <col min="14" max="14" width="12.5703125" customWidth="1"/>
    <col min="16" max="16" width="15.140625" customWidth="1"/>
    <col min="17" max="17" width="11.7109375" customWidth="1"/>
    <col min="18" max="18" width="10.5703125" customWidth="1"/>
  </cols>
  <sheetData>
    <row r="1" spans="1:21" ht="20.25" customHeight="1" x14ac:dyDescent="0.25"/>
    <row r="2" spans="1:21" ht="15" customHeight="1" x14ac:dyDescent="0.25">
      <c r="E2" s="10"/>
      <c r="F2" s="10"/>
      <c r="G2" s="10"/>
      <c r="H2" s="10" t="s">
        <v>94</v>
      </c>
      <c r="I2" s="10"/>
      <c r="J2" s="10"/>
      <c r="K2" s="10"/>
      <c r="M2" t="s">
        <v>93</v>
      </c>
      <c r="R2" t="s">
        <v>53</v>
      </c>
    </row>
    <row r="3" spans="1:21" x14ac:dyDescent="0.25">
      <c r="H3" s="8" t="s">
        <v>47</v>
      </c>
      <c r="I3" s="8" t="s">
        <v>50</v>
      </c>
      <c r="J3" s="8" t="s">
        <v>51</v>
      </c>
      <c r="K3" s="8" t="s">
        <v>52</v>
      </c>
      <c r="M3" s="7" t="s">
        <v>47</v>
      </c>
      <c r="N3" s="7" t="s">
        <v>50</v>
      </c>
      <c r="O3" s="7" t="s">
        <v>51</v>
      </c>
      <c r="P3" s="7" t="s">
        <v>52</v>
      </c>
      <c r="R3" s="7" t="s">
        <v>49</v>
      </c>
      <c r="S3" s="7" t="s">
        <v>50</v>
      </c>
      <c r="T3" s="7" t="s">
        <v>51</v>
      </c>
      <c r="U3" s="7" t="s">
        <v>52</v>
      </c>
    </row>
    <row r="4" spans="1:21" x14ac:dyDescent="0.25">
      <c r="H4">
        <v>5</v>
      </c>
      <c r="I4">
        <f>((8-H4)/(8-5))</f>
        <v>1</v>
      </c>
      <c r="J4">
        <v>0</v>
      </c>
      <c r="K4">
        <v>0</v>
      </c>
      <c r="M4">
        <v>4</v>
      </c>
      <c r="N4">
        <f>((6-M4)/(6-4))</f>
        <v>1</v>
      </c>
      <c r="O4">
        <v>0</v>
      </c>
      <c r="P4">
        <v>0</v>
      </c>
      <c r="R4">
        <v>15</v>
      </c>
      <c r="S4">
        <f t="shared" ref="S4:S19" si="0">((30-R4)/(30-15))</f>
        <v>1</v>
      </c>
      <c r="T4">
        <v>0</v>
      </c>
      <c r="U4">
        <v>0</v>
      </c>
    </row>
    <row r="5" spans="1:21" x14ac:dyDescent="0.25">
      <c r="H5">
        <v>6</v>
      </c>
      <c r="I5">
        <f>((8-H5)/(8-5))</f>
        <v>0.66666666666666663</v>
      </c>
      <c r="J5">
        <v>0</v>
      </c>
      <c r="K5">
        <v>0</v>
      </c>
      <c r="M5">
        <v>5</v>
      </c>
      <c r="N5">
        <f t="shared" ref="N5:N6" si="1">((6-M5)/(6-4))</f>
        <v>0.5</v>
      </c>
      <c r="O5">
        <f>((M5-5)/(6-4))</f>
        <v>0</v>
      </c>
      <c r="P5">
        <v>0</v>
      </c>
      <c r="R5">
        <v>16</v>
      </c>
      <c r="S5">
        <f t="shared" si="0"/>
        <v>0.93333333333333335</v>
      </c>
      <c r="T5">
        <v>0</v>
      </c>
      <c r="U5">
        <v>0</v>
      </c>
    </row>
    <row r="6" spans="1:21" x14ac:dyDescent="0.25">
      <c r="H6">
        <v>6.5</v>
      </c>
      <c r="I6">
        <f>((8-H6)/(8-5))</f>
        <v>0.5</v>
      </c>
      <c r="J6">
        <f>((H6-6.5)/(86.5))</f>
        <v>0</v>
      </c>
      <c r="K6">
        <v>0</v>
      </c>
      <c r="M6">
        <v>6</v>
      </c>
      <c r="N6">
        <f t="shared" si="1"/>
        <v>0</v>
      </c>
      <c r="O6">
        <f>((7-M6)/(7-6))</f>
        <v>1</v>
      </c>
      <c r="P6">
        <f>((M6-6)/(8-6))</f>
        <v>0</v>
      </c>
      <c r="R6">
        <v>17</v>
      </c>
      <c r="S6">
        <f t="shared" si="0"/>
        <v>0.8666666666666667</v>
      </c>
      <c r="T6">
        <v>0</v>
      </c>
      <c r="U6">
        <v>0</v>
      </c>
    </row>
    <row r="7" spans="1:21" x14ac:dyDescent="0.25">
      <c r="H7">
        <v>7</v>
      </c>
      <c r="I7">
        <f>((8-H7)/(8-5))</f>
        <v>0.33333333333333331</v>
      </c>
      <c r="J7">
        <f>((H7-6.5)/(8-6.5))</f>
        <v>0.33333333333333331</v>
      </c>
      <c r="K7">
        <v>0</v>
      </c>
      <c r="L7" s="3"/>
      <c r="M7">
        <v>7</v>
      </c>
      <c r="N7">
        <v>0</v>
      </c>
      <c r="O7">
        <f>((7-M7)/(7-6))</f>
        <v>0</v>
      </c>
      <c r="P7">
        <f t="shared" ref="P7:P8" si="2">((M7-6)/(8-6))</f>
        <v>0.5</v>
      </c>
      <c r="R7">
        <v>18</v>
      </c>
      <c r="S7">
        <f t="shared" si="0"/>
        <v>0.8</v>
      </c>
      <c r="T7">
        <v>0</v>
      </c>
      <c r="U7">
        <v>0</v>
      </c>
    </row>
    <row r="8" spans="1:21" x14ac:dyDescent="0.25">
      <c r="H8">
        <v>8</v>
      </c>
      <c r="I8">
        <f>((8-H8)/(8-5))</f>
        <v>0</v>
      </c>
      <c r="J8">
        <f>((9.5-H8)/(9.5-8))</f>
        <v>1</v>
      </c>
      <c r="K8">
        <f>((H8-8)/(11-8))</f>
        <v>0</v>
      </c>
      <c r="M8">
        <v>8</v>
      </c>
      <c r="N8">
        <v>0</v>
      </c>
      <c r="O8">
        <v>0</v>
      </c>
      <c r="P8">
        <f t="shared" si="2"/>
        <v>1</v>
      </c>
      <c r="R8">
        <v>19</v>
      </c>
      <c r="S8">
        <f t="shared" si="0"/>
        <v>0.73333333333333328</v>
      </c>
      <c r="T8">
        <v>0</v>
      </c>
      <c r="U8">
        <v>0</v>
      </c>
    </row>
    <row r="9" spans="1:21" x14ac:dyDescent="0.25">
      <c r="H9">
        <v>9</v>
      </c>
      <c r="I9">
        <v>0</v>
      </c>
      <c r="J9">
        <f>((9.5-H9)/(9.5-8))</f>
        <v>0.33333333333333331</v>
      </c>
      <c r="K9">
        <f>((H9-8)/(11-8))</f>
        <v>0.33333333333333331</v>
      </c>
      <c r="R9">
        <v>20</v>
      </c>
      <c r="S9">
        <f t="shared" si="0"/>
        <v>0.66666666666666663</v>
      </c>
      <c r="T9">
        <v>0</v>
      </c>
      <c r="U9">
        <v>0</v>
      </c>
    </row>
    <row r="10" spans="1:21" x14ac:dyDescent="0.25">
      <c r="H10">
        <v>9.5</v>
      </c>
      <c r="I10">
        <v>0</v>
      </c>
      <c r="J10">
        <f>((9.5-H10)/(9.5-8))</f>
        <v>0</v>
      </c>
      <c r="K10">
        <f>((H10-8)/(11-8))</f>
        <v>0.5</v>
      </c>
      <c r="R10">
        <v>21</v>
      </c>
      <c r="S10">
        <f t="shared" si="0"/>
        <v>0.6</v>
      </c>
      <c r="T10">
        <v>0</v>
      </c>
      <c r="U10">
        <v>0</v>
      </c>
    </row>
    <row r="11" spans="1:21" ht="22.5" customHeight="1" x14ac:dyDescent="0.25">
      <c r="H11">
        <v>10</v>
      </c>
      <c r="I11">
        <v>0</v>
      </c>
      <c r="J11">
        <v>0</v>
      </c>
      <c r="K11">
        <f>((H11-8)/(11-8))</f>
        <v>0.66666666666666663</v>
      </c>
      <c r="R11">
        <v>22</v>
      </c>
      <c r="S11">
        <f t="shared" si="0"/>
        <v>0.53333333333333333</v>
      </c>
      <c r="T11">
        <v>0</v>
      </c>
      <c r="U11">
        <v>0</v>
      </c>
    </row>
    <row r="12" spans="1:21" ht="15" customHeight="1" x14ac:dyDescent="0.25">
      <c r="H12">
        <v>11</v>
      </c>
      <c r="I12">
        <v>0</v>
      </c>
      <c r="J12">
        <v>0</v>
      </c>
      <c r="K12">
        <f>((H12-8)/(11-8))</f>
        <v>1</v>
      </c>
      <c r="R12">
        <v>23</v>
      </c>
      <c r="S12">
        <f t="shared" si="0"/>
        <v>0.46666666666666667</v>
      </c>
      <c r="T12">
        <v>0</v>
      </c>
      <c r="U12">
        <v>0</v>
      </c>
    </row>
    <row r="13" spans="1:21" x14ac:dyDescent="0.25">
      <c r="H13" s="10"/>
      <c r="I13" s="10"/>
      <c r="J13" s="10"/>
      <c r="K13" s="10"/>
      <c r="R13">
        <v>24</v>
      </c>
      <c r="S13">
        <f t="shared" si="0"/>
        <v>0.4</v>
      </c>
      <c r="T13">
        <v>0</v>
      </c>
      <c r="U13">
        <v>0</v>
      </c>
    </row>
    <row r="14" spans="1:21" x14ac:dyDescent="0.25">
      <c r="R14">
        <v>25</v>
      </c>
      <c r="S14">
        <f t="shared" si="0"/>
        <v>0.33333333333333331</v>
      </c>
      <c r="T14">
        <f t="shared" ref="T14:T19" si="3">((R14-25)/(30-25))</f>
        <v>0</v>
      </c>
      <c r="U14">
        <v>0</v>
      </c>
    </row>
    <row r="15" spans="1:21" ht="20.25" x14ac:dyDescent="0.3">
      <c r="G15" s="33"/>
      <c r="H15" s="33"/>
      <c r="I15" s="33"/>
      <c r="J15" s="33"/>
      <c r="K15" s="33"/>
      <c r="L15" s="33"/>
      <c r="M15" s="33"/>
      <c r="N15" s="33"/>
      <c r="R15">
        <v>26</v>
      </c>
      <c r="S15">
        <f t="shared" si="0"/>
        <v>0.26666666666666666</v>
      </c>
      <c r="T15">
        <f t="shared" si="3"/>
        <v>0.2</v>
      </c>
      <c r="U15">
        <v>0</v>
      </c>
    </row>
    <row r="16" spans="1:21" ht="15" customHeight="1" x14ac:dyDescent="0.25">
      <c r="A16" s="28" t="s">
        <v>14</v>
      </c>
      <c r="B16" s="28"/>
      <c r="C16" s="28"/>
      <c r="D16" s="28"/>
      <c r="E16" s="28"/>
      <c r="G16" s="9"/>
      <c r="H16" s="34"/>
      <c r="I16" s="34"/>
      <c r="J16" s="34"/>
      <c r="K16" s="34"/>
      <c r="L16" s="34"/>
      <c r="M16" s="34"/>
      <c r="N16" s="34"/>
      <c r="R16">
        <v>27</v>
      </c>
      <c r="S16">
        <f t="shared" si="0"/>
        <v>0.2</v>
      </c>
      <c r="T16">
        <f t="shared" si="3"/>
        <v>0.4</v>
      </c>
      <c r="U16">
        <v>0</v>
      </c>
    </row>
    <row r="17" spans="1:21" ht="15" customHeight="1" x14ac:dyDescent="0.25">
      <c r="A17" s="29"/>
      <c r="B17" s="29"/>
      <c r="C17" s="29"/>
      <c r="D17" s="29"/>
      <c r="E17" s="29"/>
      <c r="G17" s="3"/>
      <c r="H17" s="20"/>
      <c r="I17" s="20"/>
      <c r="J17" s="20"/>
      <c r="K17" s="20"/>
      <c r="L17" s="20"/>
      <c r="M17" s="20"/>
      <c r="N17" s="20"/>
      <c r="R17">
        <v>28</v>
      </c>
      <c r="S17">
        <f t="shared" si="0"/>
        <v>0.13333333333333333</v>
      </c>
      <c r="T17">
        <f t="shared" si="3"/>
        <v>0.6</v>
      </c>
      <c r="U17">
        <v>0</v>
      </c>
    </row>
    <row r="18" spans="1:21" x14ac:dyDescent="0.25">
      <c r="A18" s="4" t="s">
        <v>18</v>
      </c>
      <c r="B18" s="4" t="s">
        <v>16</v>
      </c>
      <c r="C18" s="4" t="s">
        <v>17</v>
      </c>
      <c r="D18" s="4" t="s">
        <v>19</v>
      </c>
      <c r="E18" s="4" t="s">
        <v>20</v>
      </c>
      <c r="G18" s="3"/>
      <c r="H18" s="20"/>
      <c r="I18" s="20"/>
      <c r="J18" s="20"/>
      <c r="K18" s="20"/>
      <c r="L18" s="20"/>
      <c r="M18" s="20"/>
      <c r="N18" s="20"/>
      <c r="R18">
        <v>29</v>
      </c>
      <c r="S18">
        <f t="shared" si="0"/>
        <v>6.6666666666666666E-2</v>
      </c>
      <c r="T18">
        <f t="shared" si="3"/>
        <v>0.8</v>
      </c>
      <c r="U18">
        <v>0</v>
      </c>
    </row>
    <row r="19" spans="1:21" x14ac:dyDescent="0.25">
      <c r="A19" s="1" t="s">
        <v>15</v>
      </c>
      <c r="B19" s="1">
        <v>36</v>
      </c>
      <c r="C19" s="1">
        <v>10</v>
      </c>
      <c r="D19" s="1">
        <f>((B19 - 30) / (45 - 30))</f>
        <v>0.4</v>
      </c>
      <c r="E19" s="1">
        <f>((C19 - 8)/(11-8))</f>
        <v>0.66666666666666663</v>
      </c>
      <c r="G19" s="3"/>
      <c r="H19" s="20"/>
      <c r="I19" s="20"/>
      <c r="J19" s="20"/>
      <c r="K19" s="20"/>
      <c r="L19" s="20"/>
      <c r="M19" s="20"/>
      <c r="N19" s="20"/>
      <c r="R19">
        <v>30</v>
      </c>
      <c r="S19">
        <f t="shared" si="0"/>
        <v>0</v>
      </c>
      <c r="T19">
        <f t="shared" si="3"/>
        <v>1</v>
      </c>
      <c r="U19">
        <f t="shared" ref="U19:U34" si="4">((R19 - 30)/(45-30))</f>
        <v>0</v>
      </c>
    </row>
    <row r="20" spans="1:21" x14ac:dyDescent="0.25">
      <c r="G20" s="3"/>
      <c r="H20" s="20"/>
      <c r="I20" s="20"/>
      <c r="J20" s="20"/>
      <c r="K20" s="20"/>
      <c r="L20" s="20"/>
      <c r="M20" s="20"/>
      <c r="N20" s="20"/>
      <c r="R20">
        <v>31</v>
      </c>
      <c r="S20">
        <v>0</v>
      </c>
      <c r="T20">
        <f>((35-R20)/(30-25))</f>
        <v>0.8</v>
      </c>
      <c r="U20">
        <f t="shared" si="4"/>
        <v>6.6666666666666666E-2</v>
      </c>
    </row>
    <row r="21" spans="1:21" x14ac:dyDescent="0.25">
      <c r="R21">
        <v>32</v>
      </c>
      <c r="S21">
        <v>0</v>
      </c>
      <c r="T21">
        <f>((35-R21)/(30-25))</f>
        <v>0.6</v>
      </c>
      <c r="U21">
        <f t="shared" si="4"/>
        <v>0.13333333333333333</v>
      </c>
    </row>
    <row r="22" spans="1:21" x14ac:dyDescent="0.25">
      <c r="A22" s="28" t="s">
        <v>21</v>
      </c>
      <c r="B22" s="28"/>
      <c r="C22" s="28"/>
      <c r="D22" s="28"/>
      <c r="E22" s="28"/>
      <c r="F22" s="28"/>
      <c r="G22" s="28"/>
      <c r="H22" s="28"/>
      <c r="R22">
        <v>33</v>
      </c>
      <c r="S22">
        <v>0</v>
      </c>
      <c r="T22">
        <f>((35-R22)/(30-25))</f>
        <v>0.4</v>
      </c>
      <c r="U22">
        <f t="shared" si="4"/>
        <v>0.2</v>
      </c>
    </row>
    <row r="23" spans="1:21" x14ac:dyDescent="0.25">
      <c r="A23" s="29"/>
      <c r="B23" s="29"/>
      <c r="C23" s="29"/>
      <c r="D23" s="29"/>
      <c r="E23" s="29"/>
      <c r="F23" s="29"/>
      <c r="G23" s="29"/>
      <c r="H23" s="29"/>
      <c r="R23">
        <v>34</v>
      </c>
      <c r="S23">
        <v>0</v>
      </c>
      <c r="T23">
        <f>((35-R23)/(30-25))</f>
        <v>0.2</v>
      </c>
      <c r="U23">
        <f t="shared" si="4"/>
        <v>0.26666666666666666</v>
      </c>
    </row>
    <row r="24" spans="1:21" x14ac:dyDescent="0.25">
      <c r="A24" s="32" t="s">
        <v>23</v>
      </c>
      <c r="B24" s="32"/>
      <c r="C24" s="32"/>
      <c r="D24" s="32"/>
      <c r="E24" s="32" t="s">
        <v>22</v>
      </c>
      <c r="F24" s="32"/>
      <c r="G24" s="32"/>
      <c r="H24" s="32"/>
      <c r="R24">
        <v>35</v>
      </c>
      <c r="S24">
        <v>0</v>
      </c>
      <c r="T24">
        <f>((35-R24)/(30-25))</f>
        <v>0</v>
      </c>
      <c r="U24">
        <f t="shared" si="4"/>
        <v>0.33333333333333331</v>
      </c>
    </row>
    <row r="25" spans="1:21" x14ac:dyDescent="0.25">
      <c r="A25" s="15" t="s">
        <v>24</v>
      </c>
      <c r="B25" s="15"/>
      <c r="C25" s="15"/>
      <c r="D25" s="15"/>
      <c r="E25" s="15" t="s">
        <v>25</v>
      </c>
      <c r="F25" s="15"/>
      <c r="G25" s="15"/>
      <c r="H25" s="15"/>
      <c r="R25">
        <v>36</v>
      </c>
      <c r="S25">
        <v>0</v>
      </c>
      <c r="T25">
        <v>0</v>
      </c>
      <c r="U25">
        <f t="shared" si="4"/>
        <v>0.4</v>
      </c>
    </row>
    <row r="26" spans="1:21" x14ac:dyDescent="0.25">
      <c r="R26">
        <v>37</v>
      </c>
      <c r="S26">
        <v>0</v>
      </c>
      <c r="T26">
        <v>0</v>
      </c>
      <c r="U26">
        <f t="shared" si="4"/>
        <v>0.46666666666666667</v>
      </c>
    </row>
    <row r="27" spans="1:21" x14ac:dyDescent="0.25">
      <c r="R27">
        <v>38</v>
      </c>
      <c r="S27">
        <v>0</v>
      </c>
      <c r="T27">
        <v>0</v>
      </c>
      <c r="U27">
        <f t="shared" si="4"/>
        <v>0.53333333333333333</v>
      </c>
    </row>
    <row r="28" spans="1:21" x14ac:dyDescent="0.25">
      <c r="A28" s="31" t="s">
        <v>26</v>
      </c>
      <c r="B28" s="31"/>
      <c r="C28" s="31"/>
      <c r="D28" s="31" t="s">
        <v>28</v>
      </c>
      <c r="E28" s="31"/>
      <c r="F28" s="31"/>
      <c r="G28" s="31" t="s">
        <v>29</v>
      </c>
      <c r="H28" s="31"/>
      <c r="I28" s="31"/>
      <c r="J28" s="31" t="s">
        <v>30</v>
      </c>
      <c r="K28" s="31"/>
      <c r="L28" s="31"/>
      <c r="M28" s="31"/>
      <c r="R28">
        <v>39</v>
      </c>
      <c r="S28">
        <v>0</v>
      </c>
      <c r="T28">
        <v>0</v>
      </c>
      <c r="U28">
        <f t="shared" si="4"/>
        <v>0.6</v>
      </c>
    </row>
    <row r="29" spans="1:21" x14ac:dyDescent="0.25">
      <c r="A29" s="25" t="s">
        <v>31</v>
      </c>
      <c r="B29" s="27"/>
      <c r="C29" s="1">
        <v>0</v>
      </c>
      <c r="D29" s="25" t="s">
        <v>33</v>
      </c>
      <c r="E29" s="27"/>
      <c r="F29" s="1">
        <v>0</v>
      </c>
      <c r="G29" s="25" t="s">
        <v>35</v>
      </c>
      <c r="H29" s="27"/>
      <c r="I29" s="1">
        <v>0.4</v>
      </c>
      <c r="J29" s="30">
        <f>(C31*C31)+(F31*F31)+(I31*I31)/(C31+F31+I31)</f>
        <v>0.40000000000000008</v>
      </c>
      <c r="K29" s="30"/>
      <c r="L29" s="30"/>
      <c r="M29" s="30"/>
      <c r="R29">
        <v>40</v>
      </c>
      <c r="S29">
        <v>0</v>
      </c>
      <c r="T29">
        <v>0</v>
      </c>
      <c r="U29">
        <f t="shared" si="4"/>
        <v>0.66666666666666663</v>
      </c>
    </row>
    <row r="30" spans="1:21" x14ac:dyDescent="0.25">
      <c r="A30" s="25" t="s">
        <v>32</v>
      </c>
      <c r="B30" s="27"/>
      <c r="C30" s="1">
        <v>0</v>
      </c>
      <c r="D30" s="25" t="s">
        <v>34</v>
      </c>
      <c r="E30" s="27"/>
      <c r="F30" s="1">
        <v>0</v>
      </c>
      <c r="G30" s="25" t="s">
        <v>36</v>
      </c>
      <c r="H30" s="27"/>
      <c r="I30" s="1">
        <v>0.6</v>
      </c>
      <c r="J30" s="30"/>
      <c r="K30" s="30"/>
      <c r="L30" s="30"/>
      <c r="M30" s="30"/>
      <c r="R30">
        <v>41</v>
      </c>
      <c r="S30">
        <v>0</v>
      </c>
      <c r="T30">
        <v>0</v>
      </c>
      <c r="U30">
        <f t="shared" si="4"/>
        <v>0.73333333333333328</v>
      </c>
    </row>
    <row r="31" spans="1:21" x14ac:dyDescent="0.25">
      <c r="A31" s="1" t="s">
        <v>27</v>
      </c>
      <c r="B31" s="1" t="s">
        <v>37</v>
      </c>
      <c r="C31" s="1">
        <v>0</v>
      </c>
      <c r="D31" s="25" t="s">
        <v>37</v>
      </c>
      <c r="E31" s="26"/>
      <c r="F31" s="1">
        <v>0</v>
      </c>
      <c r="G31" s="25" t="s">
        <v>38</v>
      </c>
      <c r="H31" s="27"/>
      <c r="I31" s="1">
        <v>0.4</v>
      </c>
      <c r="J31" s="30"/>
      <c r="K31" s="30"/>
      <c r="L31" s="30"/>
      <c r="M31" s="30"/>
      <c r="R31">
        <v>42</v>
      </c>
      <c r="S31">
        <v>0</v>
      </c>
      <c r="T31">
        <v>0</v>
      </c>
      <c r="U31">
        <f t="shared" si="4"/>
        <v>0.8</v>
      </c>
    </row>
    <row r="32" spans="1:21" x14ac:dyDescent="0.25">
      <c r="R32">
        <v>43</v>
      </c>
      <c r="S32">
        <v>0</v>
      </c>
      <c r="T32">
        <v>0</v>
      </c>
      <c r="U32">
        <f t="shared" si="4"/>
        <v>0.8666666666666667</v>
      </c>
    </row>
    <row r="33" spans="1:21" x14ac:dyDescent="0.25">
      <c r="R33">
        <v>44</v>
      </c>
      <c r="S33">
        <v>0</v>
      </c>
      <c r="T33">
        <v>0</v>
      </c>
      <c r="U33">
        <f t="shared" si="4"/>
        <v>0.93333333333333335</v>
      </c>
    </row>
    <row r="34" spans="1:21" x14ac:dyDescent="0.25">
      <c r="R34">
        <v>45</v>
      </c>
      <c r="S34">
        <v>0</v>
      </c>
      <c r="T34">
        <v>0</v>
      </c>
      <c r="U34">
        <f t="shared" si="4"/>
        <v>1</v>
      </c>
    </row>
    <row r="36" spans="1:21" x14ac:dyDescent="0.25">
      <c r="A36" t="s">
        <v>39</v>
      </c>
      <c r="B36" t="s">
        <v>40</v>
      </c>
      <c r="C36" t="s">
        <v>17</v>
      </c>
      <c r="D36" t="s">
        <v>19</v>
      </c>
      <c r="E36" t="s">
        <v>20</v>
      </c>
    </row>
    <row r="37" spans="1:21" x14ac:dyDescent="0.25">
      <c r="A37">
        <v>1</v>
      </c>
      <c r="B37">
        <v>30</v>
      </c>
      <c r="C37" s="6" t="s">
        <v>45</v>
      </c>
      <c r="E37">
        <v>0</v>
      </c>
    </row>
    <row r="38" spans="1:21" x14ac:dyDescent="0.25">
      <c r="A38">
        <v>2</v>
      </c>
      <c r="B38" s="6" t="s">
        <v>42</v>
      </c>
      <c r="C38" s="6">
        <v>7</v>
      </c>
    </row>
    <row r="39" spans="1:21" x14ac:dyDescent="0.25">
      <c r="A39">
        <v>3</v>
      </c>
      <c r="B39" s="6" t="s">
        <v>41</v>
      </c>
      <c r="C39" s="6">
        <v>7</v>
      </c>
    </row>
    <row r="40" spans="1:21" x14ac:dyDescent="0.25">
      <c r="A40">
        <v>4</v>
      </c>
      <c r="B40" s="6" t="s">
        <v>41</v>
      </c>
      <c r="C40" s="6" t="s">
        <v>45</v>
      </c>
    </row>
    <row r="41" spans="1:21" x14ac:dyDescent="0.25">
      <c r="A41">
        <v>5</v>
      </c>
      <c r="B41" s="6" t="s">
        <v>43</v>
      </c>
      <c r="C41" s="6" t="s">
        <v>46</v>
      </c>
    </row>
    <row r="42" spans="1:21" x14ac:dyDescent="0.25">
      <c r="A42">
        <v>6</v>
      </c>
      <c r="B42" s="6" t="s">
        <v>43</v>
      </c>
      <c r="C42" s="6" t="s">
        <v>45</v>
      </c>
    </row>
    <row r="43" spans="1:21" x14ac:dyDescent="0.25">
      <c r="A43">
        <v>7</v>
      </c>
      <c r="B43">
        <v>27</v>
      </c>
      <c r="C43" s="6">
        <v>7</v>
      </c>
    </row>
    <row r="44" spans="1:21" x14ac:dyDescent="0.25">
      <c r="A44">
        <v>8</v>
      </c>
      <c r="B44">
        <v>30</v>
      </c>
      <c r="C44" s="6" t="s">
        <v>44</v>
      </c>
    </row>
    <row r="47" spans="1:21" x14ac:dyDescent="0.25">
      <c r="A47" s="15" t="s">
        <v>54</v>
      </c>
      <c r="B47" s="15"/>
      <c r="C47" s="15"/>
      <c r="D47" s="15"/>
      <c r="E47" s="15"/>
      <c r="F47" s="15"/>
      <c r="G47" s="15"/>
    </row>
    <row r="48" spans="1:21" x14ac:dyDescent="0.25">
      <c r="A48" s="35" t="s">
        <v>95</v>
      </c>
      <c r="B48" s="35"/>
      <c r="C48" s="35"/>
      <c r="D48" s="35"/>
      <c r="E48" s="35"/>
      <c r="F48" s="35"/>
      <c r="G48" s="35"/>
    </row>
    <row r="49" spans="1:15" x14ac:dyDescent="0.25">
      <c r="A49" s="35" t="s">
        <v>96</v>
      </c>
      <c r="B49" s="35"/>
      <c r="C49" s="35"/>
      <c r="D49" s="35"/>
      <c r="E49" s="35"/>
      <c r="F49" s="35"/>
      <c r="G49" s="35"/>
    </row>
    <row r="50" spans="1:15" x14ac:dyDescent="0.25">
      <c r="A50" s="35" t="s">
        <v>97</v>
      </c>
      <c r="B50" s="35"/>
      <c r="C50" s="35"/>
      <c r="D50" s="35"/>
      <c r="E50" s="35"/>
      <c r="F50" s="35"/>
      <c r="G50" s="35"/>
    </row>
    <row r="51" spans="1:15" x14ac:dyDescent="0.25">
      <c r="A51" s="35" t="s">
        <v>98</v>
      </c>
      <c r="B51" s="35"/>
      <c r="C51" s="35"/>
      <c r="D51" s="35"/>
      <c r="E51" s="35"/>
      <c r="F51" s="35"/>
      <c r="G51" s="35"/>
    </row>
    <row r="52" spans="1:15" x14ac:dyDescent="0.25">
      <c r="A52" s="35" t="s">
        <v>99</v>
      </c>
      <c r="B52" s="35"/>
      <c r="C52" s="35"/>
      <c r="D52" s="35"/>
      <c r="E52" s="35"/>
      <c r="F52" s="35"/>
      <c r="G52" s="35"/>
    </row>
    <row r="53" spans="1:15" x14ac:dyDescent="0.25">
      <c r="A53" s="35" t="s">
        <v>100</v>
      </c>
      <c r="B53" s="35"/>
      <c r="C53" s="35"/>
      <c r="D53" s="35"/>
      <c r="E53" s="35"/>
      <c r="F53" s="35"/>
      <c r="G53" s="35"/>
    </row>
    <row r="54" spans="1:15" x14ac:dyDescent="0.25">
      <c r="A54" s="35" t="s">
        <v>101</v>
      </c>
      <c r="B54" s="35"/>
      <c r="C54" s="35"/>
      <c r="D54" s="35"/>
      <c r="E54" s="35"/>
      <c r="F54" s="35"/>
      <c r="G54" s="35"/>
      <c r="O54" t="s">
        <v>48</v>
      </c>
    </row>
    <row r="55" spans="1:15" x14ac:dyDescent="0.25">
      <c r="A55" s="35" t="s">
        <v>102</v>
      </c>
      <c r="B55" s="35"/>
      <c r="C55" s="35"/>
      <c r="D55" s="35"/>
      <c r="E55" s="35"/>
      <c r="F55" s="35"/>
      <c r="G55" s="35"/>
    </row>
    <row r="56" spans="1:15" x14ac:dyDescent="0.25">
      <c r="A56" s="35" t="s">
        <v>103</v>
      </c>
      <c r="B56" s="35"/>
      <c r="C56" s="35"/>
      <c r="D56" s="35"/>
      <c r="E56" s="35"/>
      <c r="F56" s="35"/>
      <c r="G56" s="35"/>
    </row>
    <row r="57" spans="1:15" x14ac:dyDescent="0.25">
      <c r="A57" s="35" t="s">
        <v>104</v>
      </c>
      <c r="B57" s="35"/>
      <c r="C57" s="35"/>
      <c r="D57" s="35"/>
      <c r="E57" s="35"/>
      <c r="F57" s="35"/>
      <c r="G57" s="35"/>
    </row>
    <row r="58" spans="1:15" x14ac:dyDescent="0.25">
      <c r="A58" s="35" t="s">
        <v>105</v>
      </c>
      <c r="B58" s="35"/>
      <c r="C58" s="35"/>
      <c r="D58" s="35"/>
      <c r="E58" s="35"/>
      <c r="F58" s="35"/>
      <c r="G58" s="35"/>
    </row>
    <row r="59" spans="1:15" x14ac:dyDescent="0.25">
      <c r="A59" s="35" t="s">
        <v>107</v>
      </c>
      <c r="B59" s="35"/>
      <c r="C59" s="35"/>
      <c r="D59" s="35"/>
      <c r="E59" s="35"/>
      <c r="F59" s="35"/>
      <c r="G59" s="35"/>
    </row>
    <row r="60" spans="1:15" x14ac:dyDescent="0.25">
      <c r="A60" s="35" t="s">
        <v>106</v>
      </c>
      <c r="B60" s="35"/>
      <c r="C60" s="35"/>
      <c r="D60" s="35"/>
      <c r="E60" s="35"/>
      <c r="F60" s="35"/>
      <c r="G60" s="35"/>
    </row>
    <row r="61" spans="1:15" x14ac:dyDescent="0.25">
      <c r="A61" s="35" t="s">
        <v>108</v>
      </c>
      <c r="B61" s="35"/>
      <c r="C61" s="35"/>
      <c r="D61" s="35"/>
      <c r="E61" s="35"/>
      <c r="F61" s="35"/>
      <c r="G61" s="35"/>
    </row>
    <row r="62" spans="1:15" x14ac:dyDescent="0.25">
      <c r="A62" s="35" t="s">
        <v>109</v>
      </c>
      <c r="B62" s="35"/>
      <c r="C62" s="35"/>
      <c r="D62" s="35"/>
      <c r="E62" s="35"/>
      <c r="F62" s="35"/>
      <c r="G62" s="35"/>
    </row>
    <row r="63" spans="1:15" x14ac:dyDescent="0.25">
      <c r="A63" s="35" t="s">
        <v>110</v>
      </c>
      <c r="B63" s="35"/>
      <c r="C63" s="35"/>
      <c r="D63" s="35"/>
      <c r="E63" s="35"/>
      <c r="F63" s="35"/>
      <c r="G63" s="35"/>
    </row>
    <row r="64" spans="1:15" x14ac:dyDescent="0.25">
      <c r="A64" s="35" t="s">
        <v>111</v>
      </c>
      <c r="B64" s="35"/>
      <c r="C64" s="35"/>
      <c r="D64" s="35"/>
      <c r="E64" s="35"/>
      <c r="F64" s="35"/>
      <c r="G64" s="35"/>
    </row>
    <row r="65" spans="1:15" x14ac:dyDescent="0.25">
      <c r="A65" s="35" t="s">
        <v>112</v>
      </c>
      <c r="B65" s="35"/>
      <c r="C65" s="35"/>
      <c r="D65" s="35"/>
      <c r="E65" s="35"/>
      <c r="F65" s="35"/>
      <c r="G65" s="35"/>
    </row>
    <row r="66" spans="1:15" x14ac:dyDescent="0.25">
      <c r="A66" s="35" t="s">
        <v>113</v>
      </c>
      <c r="B66" s="35"/>
      <c r="C66" s="35"/>
      <c r="D66" s="35"/>
      <c r="E66" s="35"/>
      <c r="F66" s="35"/>
      <c r="G66" s="35"/>
    </row>
    <row r="67" spans="1:15" x14ac:dyDescent="0.25">
      <c r="A67" s="35" t="s">
        <v>114</v>
      </c>
      <c r="B67" s="35"/>
      <c r="C67" s="35"/>
      <c r="D67" s="35"/>
      <c r="E67" s="35"/>
      <c r="F67" s="35"/>
      <c r="G67" s="35"/>
    </row>
    <row r="68" spans="1:15" x14ac:dyDescent="0.25">
      <c r="A68" s="35" t="s">
        <v>115</v>
      </c>
      <c r="B68" s="35"/>
      <c r="C68" s="35"/>
      <c r="D68" s="35"/>
      <c r="E68" s="35"/>
      <c r="F68" s="35"/>
      <c r="G68" s="35"/>
    </row>
    <row r="69" spans="1:15" x14ac:dyDescent="0.25">
      <c r="A69" s="35" t="s">
        <v>116</v>
      </c>
      <c r="B69" s="35"/>
      <c r="C69" s="35"/>
      <c r="D69" s="35"/>
      <c r="E69" s="35"/>
      <c r="F69" s="35"/>
      <c r="G69" s="35"/>
    </row>
    <row r="70" spans="1:15" x14ac:dyDescent="0.25">
      <c r="A70" s="35" t="s">
        <v>117</v>
      </c>
      <c r="B70" s="35"/>
      <c r="C70" s="35"/>
      <c r="D70" s="35"/>
      <c r="E70" s="35"/>
      <c r="F70" s="35"/>
      <c r="G70" s="35"/>
    </row>
    <row r="71" spans="1:15" x14ac:dyDescent="0.25">
      <c r="A71" s="11" t="s">
        <v>118</v>
      </c>
      <c r="B71" s="11"/>
      <c r="C71" s="11"/>
      <c r="D71" s="11"/>
      <c r="E71" s="11"/>
      <c r="F71" s="11"/>
      <c r="G71" s="11"/>
      <c r="I71" s="15" t="s">
        <v>122</v>
      </c>
      <c r="J71" s="15"/>
      <c r="K71" s="15"/>
      <c r="L71" s="1" t="s">
        <v>124</v>
      </c>
      <c r="M71" s="1" t="s">
        <v>125</v>
      </c>
      <c r="N71" s="1" t="s">
        <v>126</v>
      </c>
    </row>
    <row r="72" spans="1:15" x14ac:dyDescent="0.25">
      <c r="A72" s="35" t="s">
        <v>119</v>
      </c>
      <c r="B72" s="35"/>
      <c r="C72" s="35"/>
      <c r="D72" s="35"/>
      <c r="E72" s="35"/>
      <c r="F72" s="35"/>
      <c r="G72" s="35"/>
      <c r="I72" s="15" t="s">
        <v>123</v>
      </c>
      <c r="J72" s="15"/>
      <c r="K72" s="15"/>
      <c r="L72" s="1" t="s">
        <v>124</v>
      </c>
      <c r="M72" s="1" t="s">
        <v>127</v>
      </c>
      <c r="N72" s="1" t="s">
        <v>128</v>
      </c>
    </row>
    <row r="73" spans="1:15" x14ac:dyDescent="0.25">
      <c r="A73" s="35" t="s">
        <v>120</v>
      </c>
      <c r="B73" s="35"/>
      <c r="C73" s="35"/>
      <c r="D73" s="35"/>
      <c r="E73" s="35"/>
      <c r="F73" s="35"/>
      <c r="G73" s="35"/>
      <c r="I73" s="15" t="s">
        <v>131</v>
      </c>
      <c r="J73" s="15"/>
      <c r="K73" s="15"/>
      <c r="L73" s="1" t="s">
        <v>124</v>
      </c>
      <c r="M73" s="1" t="s">
        <v>129</v>
      </c>
      <c r="N73" s="1" t="s">
        <v>130</v>
      </c>
    </row>
    <row r="74" spans="1:15" x14ac:dyDescent="0.25">
      <c r="A74" s="35" t="s">
        <v>121</v>
      </c>
      <c r="B74" s="35"/>
      <c r="C74" s="35"/>
      <c r="D74" s="35"/>
      <c r="E74" s="35"/>
      <c r="F74" s="35"/>
      <c r="G74" s="35"/>
    </row>
    <row r="75" spans="1:15" x14ac:dyDescent="0.25">
      <c r="I75" s="15" t="s">
        <v>109</v>
      </c>
      <c r="J75" s="15"/>
      <c r="K75" s="15"/>
      <c r="L75" s="15"/>
      <c r="M75" s="15"/>
      <c r="N75" s="15"/>
      <c r="O75" s="15"/>
    </row>
    <row r="76" spans="1:15" x14ac:dyDescent="0.25">
      <c r="I76" s="15"/>
      <c r="J76" s="15"/>
      <c r="K76" s="15"/>
      <c r="L76" s="15"/>
      <c r="M76" s="15"/>
      <c r="N76" s="15"/>
      <c r="O76" s="15"/>
    </row>
    <row r="77" spans="1:15" x14ac:dyDescent="0.25">
      <c r="A77" s="15" t="s">
        <v>149</v>
      </c>
      <c r="B77" s="15"/>
      <c r="C77" s="15"/>
      <c r="D77" s="15"/>
      <c r="E77" s="15"/>
      <c r="I77" s="15"/>
      <c r="J77" s="15"/>
      <c r="K77" s="15"/>
      <c r="L77" s="15"/>
      <c r="M77" s="15"/>
      <c r="N77" s="15"/>
      <c r="O77" s="15"/>
    </row>
    <row r="78" spans="1:15" x14ac:dyDescent="0.25">
      <c r="A78" s="12" t="s">
        <v>150</v>
      </c>
      <c r="B78" s="16"/>
      <c r="C78" s="17"/>
      <c r="D78" s="17"/>
      <c r="E78" s="18"/>
      <c r="I78" s="15" t="s">
        <v>132</v>
      </c>
      <c r="J78" s="15"/>
      <c r="K78" s="15"/>
      <c r="L78" s="15"/>
      <c r="M78" s="15"/>
      <c r="N78" s="15"/>
      <c r="O78" s="15"/>
    </row>
    <row r="79" spans="1:15" x14ac:dyDescent="0.25">
      <c r="A79" s="13"/>
      <c r="B79" s="19"/>
      <c r="C79" s="20"/>
      <c r="D79" s="20"/>
      <c r="E79" s="21"/>
      <c r="I79" s="15" t="s">
        <v>133</v>
      </c>
      <c r="J79" s="15"/>
      <c r="K79" s="15"/>
      <c r="L79" s="15"/>
      <c r="M79" s="15"/>
      <c r="N79" s="15"/>
      <c r="O79" s="15"/>
    </row>
    <row r="80" spans="1:15" x14ac:dyDescent="0.25">
      <c r="A80" s="13"/>
      <c r="B80" s="19"/>
      <c r="C80" s="20"/>
      <c r="D80" s="20"/>
      <c r="E80" s="21"/>
      <c r="I80" s="1"/>
      <c r="J80" s="1"/>
      <c r="K80" s="1"/>
      <c r="L80" s="1"/>
      <c r="M80" s="1"/>
      <c r="N80" s="1"/>
      <c r="O80" s="1"/>
    </row>
    <row r="81" spans="1:15" x14ac:dyDescent="0.25">
      <c r="A81" s="14"/>
      <c r="B81" s="22"/>
      <c r="C81" s="23"/>
      <c r="D81" s="23"/>
      <c r="E81" s="24"/>
      <c r="I81" s="15" t="s">
        <v>134</v>
      </c>
      <c r="J81" s="15"/>
      <c r="K81" s="15"/>
      <c r="L81" s="15"/>
      <c r="M81" s="15"/>
      <c r="N81" s="15"/>
      <c r="O81" s="15"/>
    </row>
    <row r="82" spans="1:15" x14ac:dyDescent="0.25">
      <c r="A82" s="15" t="s">
        <v>151</v>
      </c>
      <c r="B82" s="15"/>
      <c r="C82" s="15"/>
      <c r="D82" s="15"/>
      <c r="E82" s="15"/>
      <c r="I82" s="1" t="s">
        <v>135</v>
      </c>
      <c r="J82" s="15" t="s">
        <v>136</v>
      </c>
      <c r="K82" s="15"/>
      <c r="L82" s="15"/>
      <c r="M82" s="15"/>
      <c r="N82" s="15"/>
      <c r="O82" s="15"/>
    </row>
    <row r="83" spans="1:15" x14ac:dyDescent="0.25">
      <c r="A83" s="1" t="s">
        <v>135</v>
      </c>
      <c r="B83" s="15" t="s">
        <v>152</v>
      </c>
      <c r="C83" s="15"/>
      <c r="D83" s="15"/>
      <c r="E83" s="15"/>
    </row>
    <row r="86" spans="1:15" x14ac:dyDescent="0.25">
      <c r="I86" s="15" t="s">
        <v>112</v>
      </c>
      <c r="J86" s="15"/>
      <c r="K86" s="15"/>
      <c r="L86" s="15"/>
      <c r="M86" s="15"/>
      <c r="N86" s="15"/>
      <c r="O86" s="15"/>
    </row>
    <row r="87" spans="1:15" x14ac:dyDescent="0.25">
      <c r="I87" s="16"/>
      <c r="J87" s="17"/>
      <c r="K87" s="17"/>
      <c r="L87" s="17"/>
      <c r="M87" s="17"/>
      <c r="N87" s="17"/>
      <c r="O87" s="18"/>
    </row>
    <row r="88" spans="1:15" x14ac:dyDescent="0.25">
      <c r="I88" s="22"/>
      <c r="J88" s="23"/>
      <c r="K88" s="23"/>
      <c r="L88" s="23"/>
      <c r="M88" s="23"/>
      <c r="N88" s="23"/>
      <c r="O88" s="24"/>
    </row>
    <row r="89" spans="1:15" x14ac:dyDescent="0.25">
      <c r="I89" s="25" t="s">
        <v>137</v>
      </c>
      <c r="J89" s="26"/>
      <c r="K89" s="26"/>
      <c r="L89" s="26"/>
      <c r="M89" s="26"/>
      <c r="N89" s="26"/>
      <c r="O89" s="27"/>
    </row>
    <row r="90" spans="1:15" x14ac:dyDescent="0.25">
      <c r="I90" s="25" t="s">
        <v>138</v>
      </c>
      <c r="J90" s="26"/>
      <c r="K90" s="26"/>
      <c r="L90" s="26"/>
      <c r="M90" s="26"/>
      <c r="N90" s="26"/>
      <c r="O90" s="27"/>
    </row>
    <row r="91" spans="1:15" x14ac:dyDescent="0.25">
      <c r="I91" s="1"/>
      <c r="J91" s="1"/>
      <c r="K91" s="1"/>
      <c r="L91" s="1"/>
      <c r="M91" s="1"/>
      <c r="N91" s="1"/>
      <c r="O91" s="1"/>
    </row>
    <row r="92" spans="1:15" x14ac:dyDescent="0.25">
      <c r="I92" s="25" t="s">
        <v>144</v>
      </c>
      <c r="J92" s="26"/>
      <c r="K92" s="26"/>
      <c r="L92" s="26"/>
      <c r="M92" s="26"/>
      <c r="N92" s="26"/>
      <c r="O92" s="27"/>
    </row>
    <row r="93" spans="1:15" x14ac:dyDescent="0.25">
      <c r="I93" s="1" t="s">
        <v>135</v>
      </c>
      <c r="J93" s="25" t="s">
        <v>139</v>
      </c>
      <c r="K93" s="26"/>
      <c r="L93" s="26"/>
      <c r="M93" s="26"/>
      <c r="N93" s="26"/>
      <c r="O93" s="27"/>
    </row>
    <row r="97" spans="2:15" x14ac:dyDescent="0.25">
      <c r="B97" s="3"/>
      <c r="I97" s="25" t="s">
        <v>118</v>
      </c>
      <c r="J97" s="26"/>
      <c r="K97" s="26"/>
      <c r="L97" s="26"/>
      <c r="M97" s="26"/>
      <c r="N97" s="26"/>
      <c r="O97" s="27"/>
    </row>
    <row r="98" spans="2:15" x14ac:dyDescent="0.25">
      <c r="I98" s="16"/>
      <c r="J98" s="17"/>
      <c r="K98" s="17"/>
      <c r="L98" s="17"/>
      <c r="M98" s="17"/>
      <c r="N98" s="17"/>
      <c r="O98" s="18"/>
    </row>
    <row r="99" spans="2:15" x14ac:dyDescent="0.25">
      <c r="I99" s="22"/>
      <c r="J99" s="23"/>
      <c r="K99" s="23"/>
      <c r="L99" s="23"/>
      <c r="M99" s="23"/>
      <c r="N99" s="23"/>
      <c r="O99" s="24"/>
    </row>
    <row r="100" spans="2:15" x14ac:dyDescent="0.25">
      <c r="I100" s="25" t="s">
        <v>140</v>
      </c>
      <c r="J100" s="26"/>
      <c r="K100" s="26"/>
      <c r="L100" s="26"/>
      <c r="M100" s="26"/>
      <c r="N100" s="26"/>
      <c r="O100" s="27"/>
    </row>
    <row r="101" spans="2:15" x14ac:dyDescent="0.25">
      <c r="I101" s="25" t="s">
        <v>141</v>
      </c>
      <c r="J101" s="26"/>
      <c r="K101" s="26"/>
      <c r="L101" s="26"/>
      <c r="M101" s="26"/>
      <c r="N101" s="26"/>
      <c r="O101" s="27"/>
    </row>
    <row r="102" spans="2:15" x14ac:dyDescent="0.25">
      <c r="I102" s="1"/>
      <c r="J102" s="1"/>
      <c r="K102" s="1"/>
      <c r="L102" s="1"/>
      <c r="M102" s="1"/>
      <c r="N102" s="1"/>
      <c r="O102" s="1"/>
    </row>
    <row r="103" spans="2:15" x14ac:dyDescent="0.25">
      <c r="I103" s="25" t="s">
        <v>143</v>
      </c>
      <c r="J103" s="26"/>
      <c r="K103" s="26"/>
      <c r="L103" s="26"/>
      <c r="M103" s="26"/>
      <c r="N103" s="26"/>
      <c r="O103" s="27"/>
    </row>
    <row r="104" spans="2:15" x14ac:dyDescent="0.25">
      <c r="I104" s="1" t="s">
        <v>135</v>
      </c>
      <c r="J104" s="25" t="s">
        <v>142</v>
      </c>
      <c r="K104" s="26"/>
      <c r="L104" s="26"/>
      <c r="M104" s="26"/>
      <c r="N104" s="26"/>
      <c r="O104" s="27"/>
    </row>
    <row r="108" spans="2:15" x14ac:dyDescent="0.25">
      <c r="I108" s="25" t="s">
        <v>121</v>
      </c>
      <c r="J108" s="26"/>
      <c r="K108" s="26"/>
      <c r="L108" s="26"/>
      <c r="M108" s="26"/>
      <c r="N108" s="26"/>
      <c r="O108" s="27"/>
    </row>
    <row r="109" spans="2:15" x14ac:dyDescent="0.25">
      <c r="I109" s="16"/>
      <c r="J109" s="17"/>
      <c r="K109" s="17"/>
      <c r="L109" s="17"/>
      <c r="M109" s="17"/>
      <c r="N109" s="17"/>
      <c r="O109" s="18"/>
    </row>
    <row r="110" spans="2:15" x14ac:dyDescent="0.25">
      <c r="I110" s="22"/>
      <c r="J110" s="23"/>
      <c r="K110" s="23"/>
      <c r="L110" s="23"/>
      <c r="M110" s="23"/>
      <c r="N110" s="23"/>
      <c r="O110" s="24"/>
    </row>
    <row r="111" spans="2:15" x14ac:dyDescent="0.25">
      <c r="I111" s="25" t="s">
        <v>145</v>
      </c>
      <c r="J111" s="26"/>
      <c r="K111" s="26"/>
      <c r="L111" s="26"/>
      <c r="M111" s="26"/>
      <c r="N111" s="26"/>
      <c r="O111" s="27"/>
    </row>
    <row r="112" spans="2:15" x14ac:dyDescent="0.25">
      <c r="I112" s="25" t="s">
        <v>146</v>
      </c>
      <c r="J112" s="26"/>
      <c r="K112" s="26"/>
      <c r="L112" s="26"/>
      <c r="M112" s="26"/>
      <c r="N112" s="26"/>
      <c r="O112" s="27"/>
    </row>
    <row r="113" spans="9:15" x14ac:dyDescent="0.25">
      <c r="I113" s="1"/>
      <c r="J113" s="1"/>
      <c r="K113" s="1"/>
      <c r="L113" s="1"/>
      <c r="M113" s="1"/>
      <c r="N113" s="1"/>
      <c r="O113" s="1"/>
    </row>
    <row r="114" spans="9:15" x14ac:dyDescent="0.25">
      <c r="I114" s="25" t="s">
        <v>147</v>
      </c>
      <c r="J114" s="26"/>
      <c r="K114" s="26"/>
      <c r="L114" s="26"/>
      <c r="M114" s="26"/>
      <c r="N114" s="26"/>
      <c r="O114" s="27"/>
    </row>
    <row r="115" spans="9:15" x14ac:dyDescent="0.25">
      <c r="I115" s="1" t="s">
        <v>135</v>
      </c>
      <c r="J115" s="25" t="s">
        <v>148</v>
      </c>
      <c r="K115" s="26"/>
      <c r="L115" s="26"/>
      <c r="M115" s="26"/>
      <c r="N115" s="26"/>
      <c r="O115" s="27"/>
    </row>
  </sheetData>
  <mergeCells count="84">
    <mergeCell ref="A73:G73"/>
    <mergeCell ref="A74:G74"/>
    <mergeCell ref="A47:G47"/>
    <mergeCell ref="A68:G68"/>
    <mergeCell ref="A69:G69"/>
    <mergeCell ref="A70:G70"/>
    <mergeCell ref="A72:G72"/>
    <mergeCell ref="A63:G63"/>
    <mergeCell ref="A64:G64"/>
    <mergeCell ref="A65:G65"/>
    <mergeCell ref="A66:G66"/>
    <mergeCell ref="A67:G67"/>
    <mergeCell ref="A58:G58"/>
    <mergeCell ref="A59:G59"/>
    <mergeCell ref="A60:G60"/>
    <mergeCell ref="A61:G61"/>
    <mergeCell ref="A49:G49"/>
    <mergeCell ref="A50:G50"/>
    <mergeCell ref="A51:G51"/>
    <mergeCell ref="A52:G52"/>
    <mergeCell ref="A62:G62"/>
    <mergeCell ref="A53:G53"/>
    <mergeCell ref="A54:G54"/>
    <mergeCell ref="A55:G55"/>
    <mergeCell ref="A56:G56"/>
    <mergeCell ref="A57:G57"/>
    <mergeCell ref="D30:E30"/>
    <mergeCell ref="G29:H29"/>
    <mergeCell ref="G30:H30"/>
    <mergeCell ref="A28:C28"/>
    <mergeCell ref="A48:G48"/>
    <mergeCell ref="G15:N15"/>
    <mergeCell ref="H16:N16"/>
    <mergeCell ref="H17:N17"/>
    <mergeCell ref="H18:N18"/>
    <mergeCell ref="H19:N19"/>
    <mergeCell ref="A16:E17"/>
    <mergeCell ref="G31:H31"/>
    <mergeCell ref="J29:M31"/>
    <mergeCell ref="A22:H23"/>
    <mergeCell ref="J28:M28"/>
    <mergeCell ref="A29:B29"/>
    <mergeCell ref="A30:B30"/>
    <mergeCell ref="D28:F28"/>
    <mergeCell ref="H20:N20"/>
    <mergeCell ref="A24:D24"/>
    <mergeCell ref="D31:E31"/>
    <mergeCell ref="E24:H24"/>
    <mergeCell ref="A25:D25"/>
    <mergeCell ref="E25:H25"/>
    <mergeCell ref="G28:I28"/>
    <mergeCell ref="D29:E29"/>
    <mergeCell ref="I75:O75"/>
    <mergeCell ref="I76:O77"/>
    <mergeCell ref="I78:O78"/>
    <mergeCell ref="I79:O79"/>
    <mergeCell ref="I71:K71"/>
    <mergeCell ref="I72:K72"/>
    <mergeCell ref="I73:K73"/>
    <mergeCell ref="I108:O108"/>
    <mergeCell ref="I97:O97"/>
    <mergeCell ref="I90:O90"/>
    <mergeCell ref="I81:O81"/>
    <mergeCell ref="J82:O82"/>
    <mergeCell ref="I98:O99"/>
    <mergeCell ref="I100:O100"/>
    <mergeCell ref="I101:O101"/>
    <mergeCell ref="I103:O103"/>
    <mergeCell ref="J104:O104"/>
    <mergeCell ref="I92:O92"/>
    <mergeCell ref="J93:O93"/>
    <mergeCell ref="I86:O86"/>
    <mergeCell ref="I87:O88"/>
    <mergeCell ref="I89:O89"/>
    <mergeCell ref="J115:O115"/>
    <mergeCell ref="I109:O110"/>
    <mergeCell ref="I111:O111"/>
    <mergeCell ref="I112:O112"/>
    <mergeCell ref="I114:O114"/>
    <mergeCell ref="B83:E83"/>
    <mergeCell ref="A77:E77"/>
    <mergeCell ref="A82:E82"/>
    <mergeCell ref="B78:E81"/>
    <mergeCell ref="A78:A8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6" r:id="rId4">
          <objectPr defaultSize="0" r:id="rId5">
            <anchor moveWithCells="1">
              <from>
                <xdr:col>8</xdr:col>
                <xdr:colOff>28575</xdr:colOff>
                <xdr:row>86</xdr:row>
                <xdr:rowOff>19050</xdr:rowOff>
              </from>
              <to>
                <xdr:col>14</xdr:col>
                <xdr:colOff>590550</xdr:colOff>
                <xdr:row>87</xdr:row>
                <xdr:rowOff>152400</xdr:rowOff>
              </to>
            </anchor>
          </objectPr>
        </oleObject>
      </mc:Choice>
      <mc:Fallback>
        <oleObject progId="Word.Document.12" shapeId="2056" r:id="rId4"/>
      </mc:Fallback>
    </mc:AlternateContent>
    <mc:AlternateContent xmlns:mc="http://schemas.openxmlformats.org/markup-compatibility/2006">
      <mc:Choice Requires="x14">
        <oleObject progId="Word.Document.12" shapeId="2057" r:id="rId6">
          <objectPr defaultSize="0" r:id="rId7">
            <anchor moveWithCells="1">
              <from>
                <xdr:col>8</xdr:col>
                <xdr:colOff>28575</xdr:colOff>
                <xdr:row>97</xdr:row>
                <xdr:rowOff>47625</xdr:rowOff>
              </from>
              <to>
                <xdr:col>14</xdr:col>
                <xdr:colOff>590550</xdr:colOff>
                <xdr:row>98</xdr:row>
                <xdr:rowOff>180975</xdr:rowOff>
              </to>
            </anchor>
          </objectPr>
        </oleObject>
      </mc:Choice>
      <mc:Fallback>
        <oleObject progId="Word.Document.12" shapeId="2057" r:id="rId6"/>
      </mc:Fallback>
    </mc:AlternateContent>
    <mc:AlternateContent xmlns:mc="http://schemas.openxmlformats.org/markup-compatibility/2006">
      <mc:Choice Requires="x14">
        <oleObject progId="Word.Document.12" shapeId="2058" r:id="rId8">
          <objectPr defaultSize="0" r:id="rId9">
            <anchor moveWithCells="1">
              <from>
                <xdr:col>8</xdr:col>
                <xdr:colOff>38100</xdr:colOff>
                <xdr:row>108</xdr:row>
                <xdr:rowOff>38100</xdr:rowOff>
              </from>
              <to>
                <xdr:col>14</xdr:col>
                <xdr:colOff>581025</xdr:colOff>
                <xdr:row>109</xdr:row>
                <xdr:rowOff>180975</xdr:rowOff>
              </to>
            </anchor>
          </objectPr>
        </oleObject>
      </mc:Choice>
      <mc:Fallback>
        <oleObject progId="Word.Document.12" shapeId="2058" r:id="rId8"/>
      </mc:Fallback>
    </mc:AlternateContent>
  </oleObjects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Aturan Fuzzy</vt:lpstr>
      <vt:lpstr>Contoh Perhitungan 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PRAWONO</dc:creator>
  <cp:lastModifiedBy>Client Riset 2</cp:lastModifiedBy>
  <dcterms:created xsi:type="dcterms:W3CDTF">2023-11-18T03:05:15Z</dcterms:created>
  <dcterms:modified xsi:type="dcterms:W3CDTF">2023-12-11T13:49:14Z</dcterms:modified>
</cp:coreProperties>
</file>