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fullCalcOnLoad="1" refMode="R1C1"/>
</workbook>
</file>

<file path=xl/calcChain.xml><?xml version="1.0" encoding="utf-8"?>
<calcChain xmlns="http://schemas.openxmlformats.org/spreadsheetml/2006/main">
  <c r="B11" i="8" l="1"/>
  <c r="B12" i="8"/>
  <c r="B13" i="8"/>
  <c r="D15" i="8"/>
  <c r="D21" i="8"/>
  <c r="B20" i="8"/>
  <c r="C20" i="8"/>
  <c r="D20" i="8"/>
  <c r="E20" i="8"/>
  <c r="F20" i="8"/>
  <c r="A21" i="8"/>
  <c r="C21" i="8"/>
  <c r="D10" i="2"/>
  <c r="F21" i="8"/>
  <c r="D16" i="2"/>
  <c r="A22" i="8"/>
  <c r="C22" i="8"/>
  <c r="F22" i="8"/>
  <c r="B22" i="8"/>
  <c r="A23" i="8"/>
  <c r="C23" i="8"/>
  <c r="E23" i="8"/>
  <c r="F23" i="8"/>
  <c r="D2" i="14"/>
  <c r="F3" i="2"/>
  <c r="G3" i="2"/>
  <c r="H3" i="2"/>
  <c r="I3" i="2"/>
  <c r="K3" i="2"/>
  <c r="L3" i="2"/>
  <c r="M3" i="2"/>
  <c r="N3" i="2"/>
  <c r="J4" i="2"/>
  <c r="J6" i="2"/>
  <c r="J8" i="2"/>
  <c r="J10" i="2"/>
  <c r="J12" i="2"/>
  <c r="J14" i="2"/>
  <c r="J16" i="2"/>
  <c r="J18" i="2"/>
  <c r="C20" i="2"/>
  <c r="O20" i="2"/>
  <c r="O23" i="2"/>
  <c r="O25" i="2"/>
  <c r="D23" i="8"/>
  <c r="B23" i="8"/>
  <c r="D22" i="8"/>
  <c r="E21" i="8"/>
  <c r="D14" i="2"/>
  <c r="D12" i="2"/>
  <c r="B21" i="8"/>
  <c r="E2" i="14"/>
  <c r="D20" i="2" l="1"/>
  <c r="B10" i="2" s="1"/>
  <c r="E10" i="2" s="1"/>
  <c r="B4" i="2"/>
  <c r="B14" i="2"/>
  <c r="E14" i="2" s="1"/>
  <c r="B6" i="2"/>
  <c r="E6" i="2" s="1"/>
  <c r="B8" i="2"/>
  <c r="E8" i="2" s="1"/>
  <c r="B12" i="2"/>
  <c r="E12" i="2" s="1"/>
  <c r="B16" i="2" l="1"/>
  <c r="E16" i="2" s="1"/>
  <c r="L16" i="2" s="1"/>
  <c r="B18" i="2"/>
  <c r="E18" i="2" s="1"/>
  <c r="L18" i="2" s="1"/>
  <c r="N14" i="2"/>
  <c r="K14" i="2"/>
  <c r="M14" i="2"/>
  <c r="L14" i="2"/>
  <c r="K12" i="2"/>
  <c r="N12" i="2"/>
  <c r="M12" i="2"/>
  <c r="L12" i="2"/>
  <c r="K8" i="2"/>
  <c r="M8" i="2"/>
  <c r="L8" i="2"/>
  <c r="N8" i="2"/>
  <c r="E4" i="2"/>
  <c r="N6" i="2"/>
  <c r="K6" i="2"/>
  <c r="M6" i="2"/>
  <c r="L6" i="2"/>
  <c r="N10" i="2"/>
  <c r="L10" i="2"/>
  <c r="K10" i="2"/>
  <c r="M10" i="2"/>
  <c r="M18" i="2" l="1"/>
  <c r="M16" i="2"/>
  <c r="N18" i="2"/>
  <c r="K18" i="2"/>
  <c r="N16" i="2"/>
  <c r="B20" i="2"/>
  <c r="K16" i="2"/>
  <c r="K4" i="2"/>
  <c r="E20" i="2"/>
  <c r="N4" i="2"/>
  <c r="L4" i="2"/>
  <c r="L20" i="2" s="1"/>
  <c r="L23" i="2" s="1"/>
  <c r="L24" i="2" s="1"/>
  <c r="L25" i="2" s="1"/>
  <c r="M4" i="2"/>
  <c r="M20" i="2" s="1"/>
  <c r="M23" i="2" s="1"/>
  <c r="M24" i="2" s="1"/>
  <c r="M25" i="2" s="1"/>
  <c r="K20" i="2" l="1"/>
  <c r="K23" i="2" s="1"/>
  <c r="N20" i="2"/>
  <c r="N23" i="2" s="1"/>
  <c r="N24" i="2" s="1"/>
  <c r="N25" i="2" s="1"/>
  <c r="P23" i="2" l="1"/>
  <c r="K24" i="2"/>
  <c r="K25" i="2" s="1"/>
  <c r="P25" i="2" s="1"/>
  <c r="P24" i="2" l="1"/>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<sst xmlns="http://schemas.openxmlformats.org/spreadsheetml/2006/main" count="225" uniqueCount="201">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</sst>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0" formatCode="_(&quot;$&quot;* #,##0.00_);_(&quot;$&quot;* \(#,##0.00\);_(&quot;$&quot;* &quot;-&quot;??_);_(@_)"/>
    <numFmt numFmtId="172" formatCode="0.0"/>
    <numFmt numFmtId="174" formatCode="_(&quot;$&quot;* #,##0_);_(&quot;$&quot;* \(#,##0\);_(&quot;$&quot;* &quot;-&quot;??_);_(@_)"/>
    <numFmt numFmtId="179" formatCode="&quot;$&quot;#,##0"/>
    <numFmt numFmtId="187" formatCode="0.000"/>
    <numFmt numFmtId="195" formatCode="#,##0.0"/>
  </numFmts>
  <fonts count="10" x14ac:knownFonts="1">
    <font>
      <sz val="10"/>
      <name val="Arial"/>
    </font>
    <font>
      <sz val="10"/>
      <name val="Arial"/>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79"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95"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95" fontId="3" fillId="0" borderId="12" xfId="0" applyNumberFormat="1" applyFont="1" applyBorder="1" applyAlignment="1" applyProtection="1">
      <alignment horizontal="right" vertical="top"/>
      <protection hidden="1"/>
    </xf>
    <xf numFmtId="195" fontId="3" fillId="0" borderId="0" xfId="0" applyNumberFormat="1" applyFont="1" applyBorder="1" applyAlignment="1" applyProtection="1">
      <alignment horizontal="right" vertical="top"/>
      <protection hidden="1"/>
    </xf>
    <xf numFmtId="195"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72" fontId="3" fillId="0" borderId="12" xfId="2" applyNumberFormat="1" applyFont="1" applyBorder="1" applyAlignment="1" applyProtection="1">
      <alignment horizontal="right" vertical="top"/>
      <protection hidden="1"/>
    </xf>
    <xf numFmtId="172" fontId="3" fillId="0" borderId="0" xfId="0" applyNumberFormat="1" applyFont="1" applyBorder="1" applyAlignment="1" applyProtection="1">
      <alignment horizontal="right" vertical="top"/>
      <protection hidden="1"/>
    </xf>
    <xf numFmtId="172"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87"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87" fontId="0" fillId="0" borderId="21" xfId="0" applyNumberFormat="1" applyFill="1" applyBorder="1"/>
    <xf numFmtId="0" fontId="0" fillId="0" borderId="21" xfId="0" applyBorder="1"/>
    <xf numFmtId="0" fontId="0" fillId="0" borderId="13" xfId="0" applyBorder="1"/>
    <xf numFmtId="187" fontId="7" fillId="0" borderId="17" xfId="0" applyNumberFormat="1" applyFont="1" applyFill="1" applyBorder="1"/>
    <xf numFmtId="174"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95" fontId="2" fillId="8" borderId="1" xfId="0" applyNumberFormat="1" applyFont="1" applyFill="1" applyBorder="1" applyAlignment="1" applyProtection="1">
      <alignment horizontal="right" vertical="top" wrapText="1"/>
      <protection hidden="1"/>
    </xf>
    <xf numFmtId="172"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95" fontId="2" fillId="8" borderId="20" xfId="0" applyNumberFormat="1" applyFont="1" applyFill="1" applyBorder="1" applyAlignment="1" applyProtection="1">
      <alignment horizontal="right" vertical="top" wrapText="1"/>
      <protection hidden="1"/>
    </xf>
    <xf numFmtId="195"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72" fontId="2" fillId="8" borderId="1" xfId="0" applyNumberFormat="1" applyFont="1" applyFill="1" applyBorder="1" applyAlignment="1" applyProtection="1">
      <alignment horizontal="right" vertical="top" wrapText="1"/>
      <protection hidden="1"/>
    </xf>
    <xf numFmtId="195"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95" fontId="2" fillId="9" borderId="29" xfId="0" applyNumberFormat="1" applyFont="1" applyFill="1" applyBorder="1" applyAlignment="1" applyProtection="1">
      <alignment horizontal="right" vertical="top" wrapText="1"/>
      <protection locked="0" hidden="1"/>
    </xf>
    <xf numFmtId="195"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79"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79"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A3" sqref="A3"/>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1</v>
      </c>
      <c r="B2" s="106">
        <v>0</v>
      </c>
      <c r="C2" s="107"/>
      <c r="D2" s="69">
        <f>SUM(A2:C2)</f>
        <v>1</v>
      </c>
      <c r="E2" s="70">
        <f>A2*Parameters!B21+B2*Parameters!B22+C2*Parameters!B23</f>
        <v>2.63</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0.39450000000000002</v>
      </c>
      <c r="C6" s="125"/>
      <c r="D6" s="121"/>
      <c r="E6" s="122">
        <f>IF($C6="",$B6+$D6,$C6+$D6)</f>
        <v>0.39450000000000002</v>
      </c>
      <c r="F6" s="125"/>
      <c r="G6" s="128">
        <v>0.25</v>
      </c>
      <c r="H6" s="128">
        <v>0.75</v>
      </c>
      <c r="I6" s="125"/>
      <c r="J6" s="123">
        <f>SUM(F6,G6,H6,I6)</f>
        <v>1</v>
      </c>
      <c r="K6" s="118">
        <f>$E6*F6</f>
        <v>0</v>
      </c>
      <c r="L6" s="118">
        <f>$E6*G6</f>
        <v>9.8625000000000004E-2</v>
      </c>
      <c r="M6" s="118">
        <f>$E6*H6</f>
        <v>0.295875</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3.9449999999999999E-2</v>
      </c>
      <c r="C8" s="125"/>
      <c r="D8" s="121"/>
      <c r="E8" s="122">
        <f>IF($C8="",$B8+$D8,$C8+$D8)</f>
        <v>3.9449999999999999E-2</v>
      </c>
      <c r="F8" s="125"/>
      <c r="G8" s="128">
        <v>0.75</v>
      </c>
      <c r="H8" s="128">
        <v>0.25</v>
      </c>
      <c r="I8" s="125"/>
      <c r="J8" s="123">
        <f>SUM(F8,G8,H8,I8)</f>
        <v>1</v>
      </c>
      <c r="K8" s="118">
        <f>$E8*F8</f>
        <v>0</v>
      </c>
      <c r="L8" s="118">
        <f>$E8*G8</f>
        <v>2.9587499999999999E-2</v>
      </c>
      <c r="M8" s="118">
        <f>$E8*H8</f>
        <v>9.8624999999999997E-3</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0.5</v>
      </c>
      <c r="E10" s="122">
        <f>IF($C10="",$B10+$D10,$C10+$D10)</f>
        <v>0.5</v>
      </c>
      <c r="F10" s="125"/>
      <c r="G10" s="128">
        <v>0.5</v>
      </c>
      <c r="H10" s="128">
        <v>0.5</v>
      </c>
      <c r="I10" s="125"/>
      <c r="J10" s="123">
        <f>SUM(F10,G10,H10,I10)</f>
        <v>1</v>
      </c>
      <c r="K10" s="118">
        <f>E10*F10</f>
        <v>0</v>
      </c>
      <c r="L10" s="118">
        <f>$E10*G10</f>
        <v>0.25</v>
      </c>
      <c r="M10" s="118">
        <f>$E10*H10</f>
        <v>0.25</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1.5</v>
      </c>
      <c r="E12" s="122">
        <f>IF($C12="",$B12+$D12,$C12+$D12)</f>
        <v>1.5</v>
      </c>
      <c r="F12" s="125"/>
      <c r="G12" s="128">
        <v>0.1</v>
      </c>
      <c r="H12" s="128">
        <v>0.4</v>
      </c>
      <c r="I12" s="128">
        <v>0.5</v>
      </c>
      <c r="J12" s="123">
        <f>SUM(F12,G12,H12,I12)</f>
        <v>1</v>
      </c>
      <c r="K12" s="118">
        <f>E12*F12</f>
        <v>0</v>
      </c>
      <c r="L12" s="118">
        <f>$E12*G12</f>
        <v>0.15000000000000002</v>
      </c>
      <c r="M12" s="118">
        <f>$E12*H12</f>
        <v>0.60000000000000009</v>
      </c>
      <c r="N12" s="118">
        <f>$E12*I12</f>
        <v>0.75</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0.5</v>
      </c>
      <c r="E14" s="122">
        <f>IF($C14="",$B14+$D14,$C14+$D14)</f>
        <v>0.5</v>
      </c>
      <c r="F14" s="125"/>
      <c r="G14" s="128">
        <v>0.1</v>
      </c>
      <c r="H14" s="128">
        <v>0.4</v>
      </c>
      <c r="I14" s="128">
        <v>0.5</v>
      </c>
      <c r="J14" s="123">
        <f>SUM(F14,G14,H14,I14)</f>
        <v>1</v>
      </c>
      <c r="K14" s="118">
        <f>E14*F14</f>
        <v>0</v>
      </c>
      <c r="L14" s="118">
        <f>$E14*G14</f>
        <v>0.05</v>
      </c>
      <c r="M14" s="118">
        <f>$E14*H14</f>
        <v>0.2</v>
      </c>
      <c r="N14" s="118">
        <f>$E14*I14</f>
        <v>0.25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0.13</v>
      </c>
      <c r="E16" s="122">
        <f>IF($C16="",$B16+$D16,$C16+$D16)</f>
        <v>0.13</v>
      </c>
      <c r="F16" s="125"/>
      <c r="G16" s="128">
        <v>0.1</v>
      </c>
      <c r="H16" s="128">
        <v>0.9</v>
      </c>
      <c r="I16" s="125"/>
      <c r="J16" s="123">
        <f>SUM(F16,G16,H16,I16)</f>
        <v>1</v>
      </c>
      <c r="K16" s="118">
        <f>E16*F16</f>
        <v>0</v>
      </c>
      <c r="L16" s="118">
        <f>$E16*G16</f>
        <v>1.3000000000000001E-2</v>
      </c>
      <c r="M16" s="118">
        <f>$E16*H16</f>
        <v>0.11700000000000001</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0.43395</v>
      </c>
      <c r="C20" s="121">
        <f>SUM(C4,C6,C8,C10,C12,C14,C16,C18)</f>
        <v>0</v>
      </c>
      <c r="D20" s="121">
        <f>SUM(D4,D6,D8,D10,D12,D14,D16,D18)</f>
        <v>2.63</v>
      </c>
      <c r="E20" s="122">
        <f>SUM(E4,E6,E8,E10,E12,E14,E16,E18)</f>
        <v>3.0639500000000002</v>
      </c>
      <c r="F20" s="71"/>
      <c r="G20" s="71"/>
      <c r="H20" s="71"/>
      <c r="I20" s="71"/>
      <c r="J20" s="72"/>
      <c r="K20" s="124">
        <f>SUM(K4,K6,K8,K10,K12,K14,K16,K18)</f>
        <v>0</v>
      </c>
      <c r="L20" s="118">
        <f>SUM(L4,L6,L8,L10,L12,L14,L16,L18)</f>
        <v>0.59121250000000003</v>
      </c>
      <c r="M20" s="118">
        <f>SUM(M4,M6,M8,M10,M12,M14,M16,M18)</f>
        <v>1.4727375</v>
      </c>
      <c r="N20" s="118">
        <f>SUM(N4,N6,N8,N10,N12,N14,N16,N18)</f>
        <v>1</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591.21249999999998</v>
      </c>
      <c r="M23" s="134">
        <f>M20*Parameters!B6</f>
        <v>1472.7375</v>
      </c>
      <c r="N23" s="134">
        <f>N20*Parameters!B7</f>
        <v>1000</v>
      </c>
      <c r="O23" s="134">
        <f>O20</f>
        <v>0</v>
      </c>
      <c r="P23" s="134">
        <f>SUM(K23:O23)</f>
        <v>3063.95</v>
      </c>
      <c r="Q23" s="45"/>
      <c r="R23" s="32"/>
      <c r="AB23" s="33"/>
    </row>
    <row r="24" spans="1:28" ht="12.75" customHeight="1" x14ac:dyDescent="0.2">
      <c r="A24" s="56" t="s">
        <v>175</v>
      </c>
      <c r="B24" s="127">
        <v>0</v>
      </c>
      <c r="D24" s="32"/>
      <c r="H24" s="131"/>
      <c r="I24" s="132"/>
      <c r="J24" s="133" t="s">
        <v>174</v>
      </c>
      <c r="K24" s="134">
        <f t="shared" ref="K24:N25" si="0">K23*(1+$B24)</f>
        <v>0</v>
      </c>
      <c r="L24" s="134">
        <f t="shared" si="0"/>
        <v>591.21249999999998</v>
      </c>
      <c r="M24" s="134">
        <f t="shared" si="0"/>
        <v>1472.7375</v>
      </c>
      <c r="N24" s="134">
        <f t="shared" si="0"/>
        <v>1000</v>
      </c>
      <c r="O24" s="134">
        <v>0</v>
      </c>
      <c r="P24" s="134">
        <f>SUM(K24:O24)</f>
        <v>3063.95</v>
      </c>
      <c r="Q24" s="45"/>
      <c r="R24" s="32"/>
      <c r="AB24" s="33"/>
    </row>
    <row r="25" spans="1:28" ht="12.75" customHeight="1" x14ac:dyDescent="0.2">
      <c r="A25" s="56" t="s">
        <v>176</v>
      </c>
      <c r="B25" s="127">
        <v>0.2</v>
      </c>
      <c r="D25" s="32"/>
      <c r="F25" s="31"/>
      <c r="G25" s="31"/>
      <c r="H25" s="135"/>
      <c r="I25" s="136"/>
      <c r="J25" s="133" t="s">
        <v>178</v>
      </c>
      <c r="K25" s="134">
        <f t="shared" si="0"/>
        <v>0</v>
      </c>
      <c r="L25" s="134">
        <f t="shared" si="0"/>
        <v>709.45499999999993</v>
      </c>
      <c r="M25" s="134">
        <f t="shared" si="0"/>
        <v>1767.2849999999999</v>
      </c>
      <c r="N25" s="134">
        <f t="shared" si="0"/>
        <v>1200</v>
      </c>
      <c r="O25" s="134">
        <f>O23*(1+B25)</f>
        <v>0</v>
      </c>
      <c r="P25" s="134">
        <f>SUM(K25:O25)</f>
        <v>3676.74</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E10125-C2D8-4453-9CB9-87D82378CF12}">
  <ds:schemaRefs>
    <ds:schemaRef ds:uri="http://schemas.microsoft.com/sharepoint/v3/contenttype/forms"/>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E960B24-ED15-4061-8398-61BABA0A9524}">
  <ds:schemaRef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