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5" windowWidth="15300" windowHeight="5910" activeTab="4"/>
  </bookViews>
  <sheets>
    <sheet name="Recibo" sheetId="9" r:id="rId1"/>
    <sheet name="Faltantes-Sobrantes" sheetId="8" r:id="rId2"/>
    <sheet name="Factura Electronica" sheetId="2" r:id="rId3"/>
    <sheet name="Saldo Proveedor" sheetId="1" r:id="rId4"/>
    <sheet name="Monitoreos Informacion" sheetId="5" r:id="rId5"/>
  </sheets>
  <calcPr calcId="145621"/>
</workbook>
</file>

<file path=xl/calcChain.xml><?xml version="1.0" encoding="utf-8"?>
<calcChain xmlns="http://schemas.openxmlformats.org/spreadsheetml/2006/main">
  <c r="B11" i="8" l="1"/>
  <c r="B4" i="8"/>
  <c r="F4" i="8"/>
  <c r="G4" i="8" s="1"/>
  <c r="B5" i="8"/>
  <c r="F5" i="8"/>
  <c r="G5" i="8" s="1"/>
  <c r="B6" i="8"/>
  <c r="F6" i="8"/>
  <c r="G6" i="8" s="1"/>
  <c r="B7" i="8"/>
  <c r="F7" i="8"/>
  <c r="G7" i="8"/>
  <c r="B8" i="8"/>
  <c r="F8" i="8"/>
  <c r="G8" i="8" s="1"/>
  <c r="B9" i="8"/>
  <c r="F9" i="8"/>
  <c r="G9" i="8" s="1"/>
  <c r="B10" i="8"/>
  <c r="F10" i="8"/>
  <c r="G10" i="8"/>
  <c r="F11" i="8"/>
  <c r="G11" i="8" s="1"/>
  <c r="B13" i="8"/>
  <c r="F13" i="8"/>
  <c r="G13" i="8"/>
  <c r="B14" i="8"/>
  <c r="F14" i="8"/>
  <c r="G14" i="8"/>
  <c r="B15" i="8"/>
  <c r="F15" i="8"/>
  <c r="G15" i="8"/>
  <c r="B16" i="8"/>
  <c r="F16" i="8"/>
  <c r="G16" i="8"/>
  <c r="B17" i="8"/>
  <c r="F17" i="8"/>
  <c r="G17" i="8"/>
  <c r="B19" i="8"/>
  <c r="F19" i="8"/>
  <c r="G19" i="8"/>
  <c r="B20" i="8"/>
  <c r="F20" i="8"/>
  <c r="G20" i="8"/>
  <c r="B21" i="8"/>
  <c r="F21" i="8"/>
  <c r="G21" i="8"/>
  <c r="B23" i="8"/>
  <c r="F23" i="8"/>
  <c r="G23" i="8"/>
  <c r="B25" i="8"/>
  <c r="F25" i="8"/>
  <c r="G25" i="8"/>
  <c r="B26" i="8"/>
  <c r="F26" i="8"/>
  <c r="G26" i="8"/>
  <c r="B27" i="8"/>
  <c r="F27" i="8"/>
  <c r="G27" i="8"/>
  <c r="G27" i="9"/>
  <c r="F27" i="9"/>
  <c r="B27" i="9"/>
  <c r="G26" i="9"/>
  <c r="F26" i="9"/>
  <c r="B26" i="9"/>
  <c r="F25" i="9"/>
  <c r="G25" i="9" s="1"/>
  <c r="B25" i="9"/>
  <c r="G23" i="9"/>
  <c r="F23" i="9"/>
  <c r="B23" i="9"/>
  <c r="F21" i="9"/>
  <c r="G21" i="9" s="1"/>
  <c r="B21" i="9"/>
  <c r="G20" i="9"/>
  <c r="F20" i="9"/>
  <c r="B20" i="9"/>
  <c r="F19" i="9"/>
  <c r="G19" i="9" s="1"/>
  <c r="B19" i="9"/>
  <c r="G17" i="9"/>
  <c r="F17" i="9"/>
  <c r="B17" i="9"/>
  <c r="F16" i="9"/>
  <c r="G16" i="9" s="1"/>
  <c r="B16" i="9"/>
  <c r="G15" i="9"/>
  <c r="F15" i="9"/>
  <c r="B15" i="9"/>
  <c r="F14" i="9"/>
  <c r="G14" i="9" s="1"/>
  <c r="B14" i="9"/>
  <c r="G13" i="9"/>
  <c r="F13" i="9"/>
  <c r="B13" i="9"/>
  <c r="F11" i="9"/>
  <c r="G11" i="9" s="1"/>
  <c r="B11" i="9"/>
  <c r="G10" i="9"/>
  <c r="F10" i="9"/>
  <c r="B10" i="9"/>
  <c r="G9" i="9"/>
  <c r="F9" i="9"/>
  <c r="B9" i="9"/>
  <c r="G8" i="9"/>
  <c r="F8" i="9"/>
  <c r="B8" i="9"/>
  <c r="F7" i="9"/>
  <c r="G7" i="9" s="1"/>
  <c r="B7" i="9"/>
  <c r="F6" i="9"/>
  <c r="G6" i="9" s="1"/>
  <c r="B6" i="9"/>
  <c r="F5" i="9"/>
  <c r="G5" i="9" s="1"/>
  <c r="B5" i="9"/>
  <c r="F4" i="9"/>
  <c r="G4" i="9" s="1"/>
  <c r="B4" i="9"/>
  <c r="F28" i="8" l="1"/>
  <c r="G28" i="8" s="1"/>
  <c r="F31" i="8"/>
  <c r="G31" i="8" s="1"/>
  <c r="F29" i="8"/>
  <c r="G29" i="8" s="1"/>
  <c r="F28" i="9"/>
  <c r="G28" i="9" s="1"/>
  <c r="F29" i="9"/>
  <c r="F31" i="9"/>
  <c r="G31" i="9" s="1"/>
  <c r="B5" i="5"/>
  <c r="B6" i="5"/>
  <c r="B7" i="5"/>
  <c r="B8" i="5"/>
  <c r="B9" i="5"/>
  <c r="B10" i="5"/>
  <c r="B11" i="5"/>
  <c r="B4" i="5"/>
  <c r="B5" i="2"/>
  <c r="B6" i="2"/>
  <c r="B7" i="2"/>
  <c r="B8" i="2"/>
  <c r="B9" i="2"/>
  <c r="B10" i="2"/>
  <c r="B11" i="2"/>
  <c r="B4" i="2"/>
  <c r="B5" i="1"/>
  <c r="B6" i="1"/>
  <c r="B7" i="1"/>
  <c r="B8" i="1"/>
  <c r="B9" i="1"/>
  <c r="B10" i="1"/>
  <c r="B11" i="1"/>
  <c r="B4" i="1"/>
  <c r="F27" i="5"/>
  <c r="G27" i="5" s="1"/>
  <c r="B27" i="5"/>
  <c r="G26" i="5"/>
  <c r="F26" i="5"/>
  <c r="B26" i="5"/>
  <c r="F25" i="5"/>
  <c r="G25" i="5" s="1"/>
  <c r="B25" i="5"/>
  <c r="F23" i="5"/>
  <c r="G23" i="5" s="1"/>
  <c r="B23" i="5"/>
  <c r="F21" i="5"/>
  <c r="G21" i="5" s="1"/>
  <c r="B21" i="5"/>
  <c r="G20" i="5"/>
  <c r="F20" i="5"/>
  <c r="B20" i="5"/>
  <c r="F19" i="5"/>
  <c r="G19" i="5" s="1"/>
  <c r="B19" i="5"/>
  <c r="F17" i="5"/>
  <c r="G17" i="5" s="1"/>
  <c r="B17" i="5"/>
  <c r="F16" i="5"/>
  <c r="G16" i="5" s="1"/>
  <c r="B16" i="5"/>
  <c r="G15" i="5"/>
  <c r="F15" i="5"/>
  <c r="B15" i="5"/>
  <c r="F14" i="5"/>
  <c r="G14" i="5" s="1"/>
  <c r="B14" i="5"/>
  <c r="F13" i="5"/>
  <c r="G13" i="5" s="1"/>
  <c r="B13" i="5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27" i="2"/>
  <c r="G27" i="2" s="1"/>
  <c r="B27" i="2"/>
  <c r="G26" i="2"/>
  <c r="F26" i="2"/>
  <c r="B26" i="2"/>
  <c r="F25" i="2"/>
  <c r="G25" i="2" s="1"/>
  <c r="B25" i="2"/>
  <c r="F23" i="2"/>
  <c r="G23" i="2" s="1"/>
  <c r="B23" i="2"/>
  <c r="F21" i="2"/>
  <c r="G21" i="2" s="1"/>
  <c r="B21" i="2"/>
  <c r="G20" i="2"/>
  <c r="F20" i="2"/>
  <c r="B20" i="2"/>
  <c r="F19" i="2"/>
  <c r="G19" i="2" s="1"/>
  <c r="B19" i="2"/>
  <c r="F17" i="2"/>
  <c r="G17" i="2" s="1"/>
  <c r="B17" i="2"/>
  <c r="F16" i="2"/>
  <c r="G16" i="2" s="1"/>
  <c r="B16" i="2"/>
  <c r="G15" i="2"/>
  <c r="F15" i="2"/>
  <c r="B15" i="2"/>
  <c r="F14" i="2"/>
  <c r="G14" i="2" s="1"/>
  <c r="B14" i="2"/>
  <c r="F13" i="2"/>
  <c r="G13" i="2" s="1"/>
  <c r="B13" i="2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F30" i="8" l="1"/>
  <c r="G30" i="8" s="1"/>
  <c r="G32" i="8" s="1"/>
  <c r="F30" i="9"/>
  <c r="G29" i="9"/>
  <c r="F28" i="5"/>
  <c r="F29" i="5"/>
  <c r="F31" i="5"/>
  <c r="G31" i="5" s="1"/>
  <c r="F31" i="2"/>
  <c r="G31" i="2" s="1"/>
  <c r="F28" i="2"/>
  <c r="G4" i="2"/>
  <c r="F29" i="2"/>
  <c r="F10" i="1"/>
  <c r="G10" i="1" s="1"/>
  <c r="F32" i="8" l="1"/>
  <c r="G30" i="9"/>
  <c r="G32" i="9" s="1"/>
  <c r="F32" i="9"/>
  <c r="G28" i="5"/>
  <c r="G29" i="5"/>
  <c r="F30" i="5"/>
  <c r="G30" i="5" s="1"/>
  <c r="G28" i="2"/>
  <c r="G29" i="2"/>
  <c r="F30" i="2"/>
  <c r="G30" i="2" s="1"/>
  <c r="F27" i="1"/>
  <c r="F26" i="1"/>
  <c r="F25" i="1"/>
  <c r="F23" i="1"/>
  <c r="F21" i="1"/>
  <c r="F20" i="1"/>
  <c r="F19" i="1"/>
  <c r="F17" i="1"/>
  <c r="F16" i="1"/>
  <c r="F15" i="1"/>
  <c r="F14" i="1"/>
  <c r="F13" i="1"/>
  <c r="F4" i="1"/>
  <c r="F11" i="1"/>
  <c r="F9" i="1"/>
  <c r="F8" i="1"/>
  <c r="F7" i="1"/>
  <c r="F6" i="1"/>
  <c r="F5" i="1"/>
  <c r="G32" i="5" l="1"/>
  <c r="F32" i="5"/>
  <c r="F32" i="2"/>
  <c r="G32" i="2"/>
  <c r="G9" i="1"/>
  <c r="B26" i="1" l="1"/>
  <c r="B27" i="1"/>
  <c r="B25" i="1"/>
  <c r="B23" i="1"/>
  <c r="B20" i="1"/>
  <c r="B21" i="1"/>
  <c r="B19" i="1"/>
  <c r="B14" i="1"/>
  <c r="B15" i="1"/>
  <c r="B16" i="1"/>
  <c r="B17" i="1"/>
  <c r="B13" i="1"/>
  <c r="G5" i="1" l="1"/>
  <c r="F31" i="1"/>
  <c r="F28" i="1" l="1"/>
  <c r="F29" i="1"/>
  <c r="G4" i="1"/>
  <c r="G26" i="1"/>
  <c r="G25" i="1"/>
  <c r="G23" i="1"/>
  <c r="G19" i="1"/>
  <c r="G15" i="1"/>
  <c r="G17" i="1"/>
  <c r="G6" i="1"/>
  <c r="G8" i="1"/>
  <c r="G7" i="1"/>
  <c r="G11" i="1"/>
  <c r="G13" i="1"/>
  <c r="G14" i="1"/>
  <c r="G16" i="1"/>
  <c r="G20" i="1"/>
  <c r="G21" i="1"/>
  <c r="G27" i="1"/>
  <c r="G31" i="1" l="1"/>
  <c r="G29" i="1"/>
  <c r="F30" i="1"/>
  <c r="G30" i="1" s="1"/>
  <c r="G28" i="1"/>
  <c r="G32" i="1" l="1"/>
  <c r="F32" i="1"/>
</calcChain>
</file>

<file path=xl/comments1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2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3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4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comments5.xml><?xml version="1.0" encoding="utf-8"?>
<comments xmlns="http://schemas.openxmlformats.org/spreadsheetml/2006/main">
  <authors>
    <author>Ainee Padilla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Ainee Padilla:</t>
        </r>
        <r>
          <rPr>
            <sz val="9"/>
            <color indexed="81"/>
            <rFont val="Tahoma"/>
            <family val="2"/>
          </rPr>
          <t xml:space="preserve">
-Número de actividades.
-Número de subprocesos.
-Número de lineas de código.</t>
        </r>
      </text>
    </comment>
  </commentList>
</comments>
</file>

<file path=xl/sharedStrings.xml><?xml version="1.0" encoding="utf-8"?>
<sst xmlns="http://schemas.openxmlformats.org/spreadsheetml/2006/main" count="200" uniqueCount="38">
  <si>
    <t>Componente</t>
  </si>
  <si>
    <t>Complejidad</t>
  </si>
  <si>
    <t>Store Procedure</t>
  </si>
  <si>
    <t>TIBCO BW EAR</t>
  </si>
  <si>
    <t>Queue</t>
  </si>
  <si>
    <t>Conexión BD</t>
  </si>
  <si>
    <t>WS Client</t>
  </si>
  <si>
    <t>FTP</t>
  </si>
  <si>
    <t>Transformacion de Datos</t>
  </si>
  <si>
    <t>DB</t>
  </si>
  <si>
    <t>Tabla</t>
  </si>
  <si>
    <t>Secuencia</t>
  </si>
  <si>
    <t>Indice</t>
  </si>
  <si>
    <t>Alter, Select, Update, Delete</t>
  </si>
  <si>
    <t>Java</t>
  </si>
  <si>
    <t>Clases</t>
  </si>
  <si>
    <t>Shell Unix/Linux</t>
  </si>
  <si>
    <t>Mover,Copiar,Borrar,Buscar Archivos</t>
  </si>
  <si>
    <t>Web</t>
  </si>
  <si>
    <t>Application Server</t>
  </si>
  <si>
    <t>WSDL</t>
  </si>
  <si>
    <t>HTML</t>
  </si>
  <si>
    <t>Horas Hombre</t>
  </si>
  <si>
    <t>Dias Hombre</t>
  </si>
  <si>
    <t>Proceso</t>
  </si>
  <si>
    <t>Total</t>
  </si>
  <si>
    <t>Análisis</t>
  </si>
  <si>
    <t>Documentación Técnica</t>
  </si>
  <si>
    <t>Número de Elementos</t>
  </si>
  <si>
    <t>Desarrollo</t>
  </si>
  <si>
    <t>Pruebas Unitarias</t>
  </si>
  <si>
    <t>Horas en Desarrollo</t>
  </si>
  <si>
    <t>Número de Componentes</t>
  </si>
  <si>
    <t>Mail</t>
  </si>
  <si>
    <t>Grado de Expertis</t>
  </si>
  <si>
    <t>Desarrollador</t>
  </si>
  <si>
    <t>%</t>
  </si>
  <si>
    <t>Esquema Xsd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</si>
</sst>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4" borderId="0" xfId="0" applyFill="1"/>
    <xf numFmtId="0" fontId="0" fillId="0" borderId="0" xfId="0" applyProtection="1">
      <protection locked="0"/>
    </xf>
    <xf numFmtId="0" fontId="0" fillId="0" borderId="2" xfId="0" applyBorder="1"/>
    <xf numFmtId="0" fontId="1" fillId="0" borderId="3" xfId="0" applyFont="1" applyBorder="1"/>
    <xf numFmtId="0" fontId="0" fillId="4" borderId="4" xfId="0" applyFill="1" applyBorder="1"/>
    <xf numFmtId="0" fontId="0" fillId="2" borderId="4" xfId="0" applyFill="1" applyBorder="1" applyProtection="1">
      <protection locked="0"/>
    </xf>
    <xf numFmtId="0" fontId="0" fillId="2" borderId="4" xfId="0" applyFill="1" applyBorder="1"/>
    <xf numFmtId="0" fontId="0" fillId="2" borderId="5" xfId="0" applyFill="1" applyBorder="1"/>
    <xf numFmtId="0" fontId="1" fillId="0" borderId="3" xfId="0" applyFont="1" applyBorder="1" applyAlignment="1">
      <alignment wrapText="1"/>
    </xf>
    <xf numFmtId="0" fontId="0" fillId="5" borderId="4" xfId="0" applyFill="1" applyBorder="1"/>
    <xf numFmtId="0" fontId="0" fillId="5" borderId="5" xfId="0" applyFill="1" applyBorder="1"/>
    <xf numFmtId="0" fontId="0" fillId="3" borderId="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0" xfId="0" applyBorder="1" applyAlignment="1" applyProtection="1">
      <alignment wrapText="1"/>
      <protection hidden="1"/>
    </xf>
    <xf numFmtId="0" fontId="0" fillId="4" borderId="4" xfId="0" applyFill="1" applyBorder="1" applyProtection="1">
      <protection hidden="1"/>
    </xf>
    <xf numFmtId="0" fontId="0" fillId="2" borderId="4" xfId="0" applyFill="1" applyBorder="1" applyProtection="1">
      <protection hidden="1"/>
    </xf>
    <xf numFmtId="0" fontId="0" fillId="5" borderId="4" xfId="0" applyFill="1" applyBorder="1" applyProtection="1">
      <protection hidden="1"/>
    </xf>
    <xf numFmtId="0" fontId="0" fillId="0" borderId="1" xfId="0" applyBorder="1" applyProtection="1"/>
    <xf numFmtId="0" fontId="0" fillId="3" borderId="2" xfId="0" applyFill="1" applyBorder="1" applyProtection="1"/>
    <xf numFmtId="0" fontId="0" fillId="4" borderId="4" xfId="0" applyFill="1" applyBorder="1" applyProtection="1"/>
    <xf numFmtId="0" fontId="0" fillId="0" borderId="0" xfId="0" applyProtection="1"/>
    <xf numFmtId="0" fontId="0" fillId="2" borderId="4" xfId="0" applyFill="1" applyBorder="1" applyProtection="1"/>
    <xf numFmtId="0" fontId="0" fillId="5" borderId="4" xfId="0" applyFill="1" applyBorder="1" applyProtection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3" name="Straight Connector 2"/>
        <xdr:cNvCxnSpPr/>
      </xdr:nvCxnSpPr>
      <xdr:spPr>
        <a:xfrm flipH="1" flipV="1">
          <a:off x="0" y="0"/>
          <a:ext cx="1645920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7620</xdr:colOff>
      <xdr:row>1</xdr:row>
      <xdr:rowOff>0</xdr:rowOff>
    </xdr:to>
    <xdr:cxnSp macro="">
      <xdr:nvCxnSpPr>
        <xdr:cNvPr id="2" name="Straight Connector 2"/>
        <xdr:cNvCxnSpPr/>
      </xdr:nvCxnSpPr>
      <xdr:spPr>
        <a:xfrm flipH="1" flipV="1">
          <a:off x="0" y="0"/>
          <a:ext cx="1598295" cy="3810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:E11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5</v>
      </c>
      <c r="D4" s="6">
        <v>4</v>
      </c>
      <c r="E4" s="6">
        <v>4</v>
      </c>
      <c r="F4">
        <f>((C4*D4)*(1+(E4/10)))*(1+(100-I3)/100)</f>
        <v>56</v>
      </c>
      <c r="G4">
        <f>F4/8</f>
        <v>7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30.5</v>
      </c>
      <c r="G28" s="15">
        <f t="shared" si="1"/>
        <v>3.8125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61</v>
      </c>
      <c r="G29" s="15">
        <f t="shared" si="1"/>
        <v>7.625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15.25</v>
      </c>
      <c r="G30" s="15">
        <f t="shared" si="1"/>
        <v>1.90625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6.1</v>
      </c>
      <c r="G31" s="15">
        <f>F31/8</f>
        <v>0.76249999999999996</v>
      </c>
    </row>
    <row r="32" spans="1:8" x14ac:dyDescent="0.25">
      <c r="A32" s="3" t="s">
        <v>25</v>
      </c>
      <c r="F32">
        <f>SUM(F28:F31)</f>
        <v>112.85</v>
      </c>
      <c r="G32">
        <f>SUM(G28:G31)</f>
        <v>14.106249999999999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opLeftCell="A19" workbookViewId="0">
      <selection activeCell="E33" sqref="E33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5</v>
      </c>
      <c r="D4" s="6">
        <v>4</v>
      </c>
      <c r="E4" s="6">
        <v>4</v>
      </c>
      <c r="F4">
        <f>((C4*D4)*(1+(E4/10)))*(1+(100-I3)/100)</f>
        <v>56</v>
      </c>
      <c r="G4">
        <f>F4/8</f>
        <v>7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4</v>
      </c>
      <c r="G5">
        <f>F5/8</f>
        <v>0.5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31.5</v>
      </c>
      <c r="G28" s="15">
        <f t="shared" si="1"/>
        <v>3.9375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63</v>
      </c>
      <c r="G29" s="15">
        <f t="shared" si="1"/>
        <v>7.875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15.75</v>
      </c>
      <c r="G30" s="15">
        <f t="shared" si="1"/>
        <v>1.96875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6.3</v>
      </c>
      <c r="G31" s="15">
        <f>F31/8</f>
        <v>0.78749999999999998</v>
      </c>
    </row>
    <row r="32" spans="1:8" x14ac:dyDescent="0.25">
      <c r="A32" s="3" t="s">
        <v>25</v>
      </c>
      <c r="F32">
        <f>SUM(F28:F31)</f>
        <v>116.55</v>
      </c>
      <c r="G32">
        <f>SUM(G28:G31)</f>
        <v>14.56875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opLeftCell="A12" workbookViewId="0">
      <selection activeCell="E32" sqref="E32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Media</v>
      </c>
      <c r="C4" s="17">
        <v>5</v>
      </c>
      <c r="D4" s="6">
        <v>4</v>
      </c>
      <c r="E4" s="6">
        <v>5</v>
      </c>
      <c r="F4">
        <f>((C4*D4)*(1+(E4/10)))*(1+(100-I3)/100)</f>
        <v>60</v>
      </c>
      <c r="G4">
        <f>F4/8</f>
        <v>7.5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2</v>
      </c>
      <c r="E5" s="6">
        <v>0</v>
      </c>
      <c r="F5">
        <f>((C5*D5)*(1+(E5/10)))*(1+(100-I3)/100)</f>
        <v>4</v>
      </c>
      <c r="G5">
        <f>F5/8</f>
        <v>0.5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2</v>
      </c>
      <c r="E10" s="6">
        <v>0</v>
      </c>
      <c r="F10">
        <f>((C10*D10)*(1+(E10/10)))*(1+(100-I3)/100)</f>
        <v>4</v>
      </c>
      <c r="G10">
        <f t="shared" si="1"/>
        <v>0.5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0</v>
      </c>
      <c r="D11" s="6">
        <v>0</v>
      </c>
      <c r="E11" s="6">
        <v>0</v>
      </c>
      <c r="F11">
        <f>((C11*D11)*(1+(E11/10)))*(1+(100-I3)/100)</f>
        <v>0</v>
      </c>
      <c r="G11">
        <f t="shared" si="1"/>
        <v>0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34.5</v>
      </c>
      <c r="G28" s="15">
        <f t="shared" si="1"/>
        <v>4.3125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69</v>
      </c>
      <c r="G29" s="15">
        <f t="shared" si="1"/>
        <v>8.625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17.25</v>
      </c>
      <c r="G30" s="15">
        <f t="shared" si="1"/>
        <v>2.15625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6.9</v>
      </c>
      <c r="G31" s="15">
        <f>F31/8</f>
        <v>0.86250000000000004</v>
      </c>
    </row>
    <row r="32" spans="1:8" x14ac:dyDescent="0.25">
      <c r="A32" s="3" t="s">
        <v>25</v>
      </c>
      <c r="F32">
        <f>SUM(F28:F31)</f>
        <v>127.65</v>
      </c>
      <c r="G32">
        <f>SUM(G28:G31)</f>
        <v>15.956250000000001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2" topLeftCell="A3" activePane="bottomLeft" state="frozen"/>
      <selection pane="bottomLeft" activeCell="D4" sqref="D4:E11"/>
    </sheetView>
  </sheetViews>
  <sheetFormatPr baseColWidth="10" defaultColWidth="9.140625" defaultRowHeight="15" x14ac:dyDescent="0.25"/>
  <cols>
    <col min="1" max="1" width="23.85546875" customWidth="1"/>
    <col min="2" max="2" width="14.710937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thickBot="1" x14ac:dyDescent="0.35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thickBot="1" x14ac:dyDescent="0.35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ht="14.45" x14ac:dyDescent="0.3">
      <c r="A4" t="s">
        <v>24</v>
      </c>
      <c r="B4" s="25" t="str">
        <f>IF(OR(E4&gt;=10, D4&gt;=10),"Alta",IF(OR(D4&gt;=5, E4&gt;=5),"Media","Baja"))</f>
        <v>Baja</v>
      </c>
      <c r="C4" s="17">
        <v>5</v>
      </c>
      <c r="D4" s="6">
        <v>3</v>
      </c>
      <c r="E4" s="6">
        <v>4</v>
      </c>
      <c r="F4">
        <f>((C4*D4)*(1+(E4/10)))*(1+(100-I3)/100)</f>
        <v>42</v>
      </c>
      <c r="G4">
        <f>F4/8</f>
        <v>5.25</v>
      </c>
      <c r="I4">
        <v>70</v>
      </c>
    </row>
    <row r="5" spans="1:10" ht="14.45" x14ac:dyDescent="0.3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ht="14.45" x14ac:dyDescent="0.3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ht="14.45" x14ac:dyDescent="0.3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ht="14.45" x14ac:dyDescent="0.3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ht="14.45" x14ac:dyDescent="0.3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5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thickBot="1" x14ac:dyDescent="0.35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ht="14.45" x14ac:dyDescent="0.3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ht="14.45" x14ac:dyDescent="0.3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ht="14.45" x14ac:dyDescent="0.3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ht="14.45" x14ac:dyDescent="0.3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thickBot="1" x14ac:dyDescent="0.35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thickBot="1" x14ac:dyDescent="0.35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ht="14.45" x14ac:dyDescent="0.3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24.5</v>
      </c>
      <c r="G28" s="15">
        <f t="shared" si="1"/>
        <v>3.0625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49</v>
      </c>
      <c r="G29" s="15">
        <f t="shared" si="1"/>
        <v>6.125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12.25</v>
      </c>
      <c r="G30" s="15">
        <f t="shared" si="1"/>
        <v>1.53125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4.9000000000000004</v>
      </c>
      <c r="G31" s="15">
        <f>F31/8</f>
        <v>0.61250000000000004</v>
      </c>
    </row>
    <row r="32" spans="1:8" x14ac:dyDescent="0.25">
      <c r="A32" s="3" t="s">
        <v>25</v>
      </c>
      <c r="F32">
        <f>SUM(F28:F31)</f>
        <v>90.65</v>
      </c>
      <c r="G32">
        <f>SUM(G28:G31)</f>
        <v>11.331250000000001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topLeftCell="A16" workbookViewId="0">
      <selection activeCell="D11" sqref="D11"/>
    </sheetView>
  </sheetViews>
  <sheetFormatPr baseColWidth="10" defaultColWidth="9.140625" defaultRowHeight="15" x14ac:dyDescent="0.25"/>
  <cols>
    <col min="1" max="1" width="23.85546875" customWidth="1"/>
    <col min="2" max="2" width="11.28515625" style="25" customWidth="1"/>
    <col min="3" max="3" width="12.42578125" style="17" customWidth="1"/>
    <col min="4" max="4" width="14" customWidth="1"/>
    <col min="5" max="5" width="12.140625" customWidth="1"/>
    <col min="6" max="6" width="12.7109375" bestFit="1" customWidth="1"/>
    <col min="7" max="7" width="11.42578125" bestFit="1" customWidth="1"/>
    <col min="9" max="9" width="12.85546875" customWidth="1"/>
    <col min="10" max="10" width="12.140625" customWidth="1"/>
  </cols>
  <sheetData>
    <row r="1" spans="1:10" ht="30" customHeight="1" thickBot="1" x14ac:dyDescent="0.3">
      <c r="A1" s="1"/>
      <c r="B1" s="22" t="s">
        <v>1</v>
      </c>
      <c r="C1" s="18" t="s">
        <v>31</v>
      </c>
      <c r="D1" s="2" t="s">
        <v>32</v>
      </c>
      <c r="E1" s="2" t="s">
        <v>28</v>
      </c>
      <c r="F1" t="s">
        <v>22</v>
      </c>
      <c r="G1" t="s">
        <v>23</v>
      </c>
      <c r="H1" s="16"/>
      <c r="I1" s="2" t="s">
        <v>34</v>
      </c>
      <c r="J1" s="28" t="s">
        <v>35</v>
      </c>
    </row>
    <row r="2" spans="1:10" ht="15.75" thickBot="1" x14ac:dyDescent="0.3">
      <c r="A2" s="7" t="s">
        <v>0</v>
      </c>
      <c r="B2" s="23"/>
      <c r="C2" s="16"/>
      <c r="D2" s="5"/>
      <c r="E2" s="5"/>
      <c r="F2" s="5"/>
      <c r="G2" s="5"/>
      <c r="H2" s="5"/>
      <c r="I2" s="29" t="s">
        <v>36</v>
      </c>
      <c r="J2" s="31"/>
    </row>
    <row r="3" spans="1:10" ht="15.75" thickBot="1" x14ac:dyDescent="0.3">
      <c r="A3" s="8" t="s">
        <v>3</v>
      </c>
      <c r="B3" s="24"/>
      <c r="C3" s="19"/>
      <c r="D3" s="9"/>
      <c r="E3" s="9"/>
      <c r="F3" s="9"/>
      <c r="G3" s="9"/>
      <c r="H3" s="9"/>
      <c r="I3" s="30"/>
    </row>
    <row r="4" spans="1:10" x14ac:dyDescent="0.25">
      <c r="A4" t="s">
        <v>24</v>
      </c>
      <c r="B4" s="25" t="str">
        <f>IF(OR(E4&gt;=10, D4&gt;=10),"Alta",IF(OR(D4&gt;=5, E4&gt;=5),"Media","Baja"))</f>
        <v>Baja</v>
      </c>
      <c r="C4" s="17">
        <v>5</v>
      </c>
      <c r="D4" s="6">
        <v>3</v>
      </c>
      <c r="E4" s="6">
        <v>4</v>
      </c>
      <c r="F4">
        <f>((C4*D4)*(1+(E4/10)))*(1+(100-I3)/100)</f>
        <v>42</v>
      </c>
      <c r="G4">
        <f>F4/8</f>
        <v>5.25</v>
      </c>
      <c r="I4">
        <v>70</v>
      </c>
    </row>
    <row r="5" spans="1:10" x14ac:dyDescent="0.25">
      <c r="A5" t="s">
        <v>4</v>
      </c>
      <c r="B5" s="25" t="str">
        <f t="shared" ref="B5:B11" si="0">IF(OR(E5&gt;=10, D5&gt;=10),"Alta",IF(OR(D5&gt;=5, E5&gt;=5),"Media","Baja"))</f>
        <v>Baja</v>
      </c>
      <c r="C5" s="17">
        <v>1</v>
      </c>
      <c r="D5" s="6">
        <v>1</v>
      </c>
      <c r="E5" s="6">
        <v>0</v>
      </c>
      <c r="F5">
        <f>((C5*D5)*(1+(E5/10)))*(1+(100-I3)/100)</f>
        <v>2</v>
      </c>
      <c r="G5">
        <f>F5/8</f>
        <v>0.25</v>
      </c>
      <c r="I5">
        <v>70</v>
      </c>
    </row>
    <row r="6" spans="1:10" x14ac:dyDescent="0.25">
      <c r="A6" t="s">
        <v>5</v>
      </c>
      <c r="B6" s="25" t="str">
        <f t="shared" si="0"/>
        <v>Baja</v>
      </c>
      <c r="C6" s="17">
        <v>0.5</v>
      </c>
      <c r="D6" s="6">
        <v>1</v>
      </c>
      <c r="E6" s="6">
        <v>0</v>
      </c>
      <c r="F6">
        <f>((C6*D6)*(1+(E6/10)))*(1+(100-I3)/100)</f>
        <v>1</v>
      </c>
      <c r="G6">
        <f t="shared" ref="G6:G30" si="1">F6/8</f>
        <v>0.125</v>
      </c>
      <c r="I6">
        <v>70</v>
      </c>
    </row>
    <row r="7" spans="1:10" x14ac:dyDescent="0.25">
      <c r="A7" t="s">
        <v>6</v>
      </c>
      <c r="B7" s="25" t="str">
        <f t="shared" si="0"/>
        <v>Baja</v>
      </c>
      <c r="C7" s="17">
        <v>0</v>
      </c>
      <c r="D7" s="6">
        <v>0</v>
      </c>
      <c r="E7" s="6">
        <v>0</v>
      </c>
      <c r="F7">
        <f>((C7*D7)*(1+(E7/10)))*(1+(100-I3)/100)</f>
        <v>0</v>
      </c>
      <c r="G7">
        <f t="shared" si="1"/>
        <v>0</v>
      </c>
    </row>
    <row r="8" spans="1:10" x14ac:dyDescent="0.25">
      <c r="A8" t="s">
        <v>7</v>
      </c>
      <c r="B8" s="25" t="str">
        <f t="shared" si="0"/>
        <v>Baja</v>
      </c>
      <c r="C8" s="17">
        <v>0</v>
      </c>
      <c r="D8" s="6">
        <v>0</v>
      </c>
      <c r="E8" s="6">
        <v>0</v>
      </c>
      <c r="F8">
        <f>((C8*D8)*(1+(E8/10)))*(1+(100-I3)/100)</f>
        <v>0</v>
      </c>
      <c r="G8">
        <f t="shared" si="1"/>
        <v>0</v>
      </c>
    </row>
    <row r="9" spans="1:10" x14ac:dyDescent="0.25">
      <c r="A9" t="s">
        <v>33</v>
      </c>
      <c r="B9" s="25" t="str">
        <f t="shared" si="0"/>
        <v>Baja</v>
      </c>
      <c r="C9" s="17">
        <v>0</v>
      </c>
      <c r="D9" s="6">
        <v>0</v>
      </c>
      <c r="E9" s="6">
        <v>0</v>
      </c>
      <c r="F9">
        <f>((C9*D9)*(1+(E9/10)))*(1+(100-I3)/100)</f>
        <v>0</v>
      </c>
      <c r="G9">
        <f t="shared" si="1"/>
        <v>0</v>
      </c>
    </row>
    <row r="10" spans="1:10" x14ac:dyDescent="0.25">
      <c r="A10" t="s">
        <v>37</v>
      </c>
      <c r="B10" s="25" t="str">
        <f t="shared" si="0"/>
        <v>Baja</v>
      </c>
      <c r="C10" s="17">
        <v>1</v>
      </c>
      <c r="D10" s="6">
        <v>1</v>
      </c>
      <c r="E10" s="6">
        <v>0</v>
      </c>
      <c r="F10">
        <f>((C10*D10)*(1+(E10/10)))*(1+(100-I3)/100)</f>
        <v>2</v>
      </c>
      <c r="G10">
        <f t="shared" si="1"/>
        <v>0.25</v>
      </c>
      <c r="I10">
        <v>70</v>
      </c>
    </row>
    <row r="11" spans="1:10" ht="21.6" customHeight="1" thickBot="1" x14ac:dyDescent="0.3">
      <c r="A11" s="2" t="s">
        <v>8</v>
      </c>
      <c r="B11" s="25" t="str">
        <f t="shared" si="0"/>
        <v>Baja</v>
      </c>
      <c r="C11" s="17">
        <v>1</v>
      </c>
      <c r="D11" s="6">
        <v>1</v>
      </c>
      <c r="E11" s="6">
        <v>0</v>
      </c>
      <c r="F11">
        <f>((C11*D11)*(1+(E11/10)))*(1+(100-I3)/100)</f>
        <v>2</v>
      </c>
      <c r="G11">
        <f t="shared" si="1"/>
        <v>0.25</v>
      </c>
      <c r="I11">
        <v>70</v>
      </c>
    </row>
    <row r="12" spans="1:10" ht="15.75" thickBot="1" x14ac:dyDescent="0.3">
      <c r="A12" s="8" t="s">
        <v>9</v>
      </c>
      <c r="B12" s="26"/>
      <c r="C12" s="20"/>
      <c r="D12" s="10"/>
      <c r="E12" s="10"/>
      <c r="F12" s="11"/>
      <c r="G12" s="11"/>
      <c r="H12" s="12"/>
    </row>
    <row r="13" spans="1:10" x14ac:dyDescent="0.25">
      <c r="A13" t="s">
        <v>2</v>
      </c>
      <c r="B13" s="25" t="str">
        <f t="shared" ref="B13:B27" si="2">IF(E13&gt;=100,"Alta",IF(E13&gt;=10,"Media","Baja"))</f>
        <v>Baja</v>
      </c>
      <c r="C13" s="17">
        <v>0</v>
      </c>
      <c r="D13" s="6">
        <v>0</v>
      </c>
      <c r="E13" s="6">
        <v>0</v>
      </c>
      <c r="F13">
        <f>((C13*D13)*(1+(E13/100)))*(1+(100-I12)/100)</f>
        <v>0</v>
      </c>
      <c r="G13">
        <f t="shared" si="1"/>
        <v>0</v>
      </c>
    </row>
    <row r="14" spans="1:10" x14ac:dyDescent="0.25">
      <c r="A14" t="s">
        <v>10</v>
      </c>
      <c r="B14" s="25" t="str">
        <f t="shared" si="2"/>
        <v>Baja</v>
      </c>
      <c r="C14" s="17">
        <v>0</v>
      </c>
      <c r="D14" s="6">
        <v>0</v>
      </c>
      <c r="E14" s="6">
        <v>0</v>
      </c>
      <c r="F14">
        <f>((C14*D14)*(1+(E14/100)))*(1+(100-I12)/100)</f>
        <v>0</v>
      </c>
      <c r="G14">
        <f t="shared" si="1"/>
        <v>0</v>
      </c>
    </row>
    <row r="15" spans="1:10" x14ac:dyDescent="0.25">
      <c r="A15" s="4" t="s">
        <v>11</v>
      </c>
      <c r="B15" s="25" t="str">
        <f t="shared" si="2"/>
        <v>Baja</v>
      </c>
      <c r="C15" s="17">
        <v>0</v>
      </c>
      <c r="D15" s="6">
        <v>0</v>
      </c>
      <c r="E15" s="6">
        <v>0</v>
      </c>
      <c r="F15">
        <f>((C15*D15)*(1+(E15/100)))*(1+(100-I12)/100)</f>
        <v>0</v>
      </c>
      <c r="G15">
        <f t="shared" si="1"/>
        <v>0</v>
      </c>
    </row>
    <row r="16" spans="1:10" x14ac:dyDescent="0.25">
      <c r="A16" t="s">
        <v>12</v>
      </c>
      <c r="B16" s="25" t="str">
        <f t="shared" si="2"/>
        <v>Baja</v>
      </c>
      <c r="C16" s="17">
        <v>0</v>
      </c>
      <c r="D16" s="6">
        <v>0</v>
      </c>
      <c r="E16" s="6">
        <v>0</v>
      </c>
      <c r="F16">
        <f>((C16*D16)*(1+(E16/100)))*(1+(100-I12)/100)</f>
        <v>0</v>
      </c>
      <c r="G16">
        <f t="shared" si="1"/>
        <v>0</v>
      </c>
    </row>
    <row r="17" spans="1:8" ht="15.75" thickBot="1" x14ac:dyDescent="0.3">
      <c r="A17" t="s">
        <v>13</v>
      </c>
      <c r="B17" s="25" t="str">
        <f t="shared" si="2"/>
        <v>Baja</v>
      </c>
      <c r="C17" s="17">
        <v>0</v>
      </c>
      <c r="D17" s="6">
        <v>0</v>
      </c>
      <c r="E17" s="6">
        <v>0</v>
      </c>
      <c r="F17">
        <f>((C17*D17)*(1+(E17/100)))*(1+(100-I12)/100)</f>
        <v>0</v>
      </c>
      <c r="G17">
        <f t="shared" si="1"/>
        <v>0</v>
      </c>
    </row>
    <row r="18" spans="1:8" ht="15.75" thickBot="1" x14ac:dyDescent="0.3">
      <c r="A18" s="8" t="s">
        <v>14</v>
      </c>
      <c r="B18" s="26"/>
      <c r="C18" s="20"/>
      <c r="D18" s="10"/>
      <c r="E18" s="10"/>
      <c r="F18" s="11"/>
      <c r="G18" s="11"/>
      <c r="H18" s="12"/>
    </row>
    <row r="19" spans="1:8" x14ac:dyDescent="0.25">
      <c r="A19" t="s">
        <v>15</v>
      </c>
      <c r="B19" s="25" t="str">
        <f t="shared" si="2"/>
        <v>Baja</v>
      </c>
      <c r="C19" s="17">
        <v>0</v>
      </c>
      <c r="D19" s="6">
        <v>0</v>
      </c>
      <c r="E19" s="6">
        <v>0</v>
      </c>
      <c r="F19">
        <f>((C19*D19)*(1+(E19/100)))*(1+(100-I18)/100)</f>
        <v>0</v>
      </c>
      <c r="G19">
        <f t="shared" si="1"/>
        <v>0</v>
      </c>
    </row>
    <row r="20" spans="1:8" x14ac:dyDescent="0.25">
      <c r="A20" t="s">
        <v>5</v>
      </c>
      <c r="B20" s="25" t="str">
        <f t="shared" si="2"/>
        <v>Baja</v>
      </c>
      <c r="C20" s="17">
        <v>0</v>
      </c>
      <c r="D20" s="6">
        <v>0</v>
      </c>
      <c r="E20" s="6">
        <v>0</v>
      </c>
      <c r="F20">
        <f>((C20*D20)*(1+(E20/100)))*(1+(100-I18)/100)</f>
        <v>0</v>
      </c>
      <c r="G20">
        <f t="shared" si="1"/>
        <v>0</v>
      </c>
    </row>
    <row r="21" spans="1:8" ht="15.75" thickBot="1" x14ac:dyDescent="0.3">
      <c r="A21" s="2" t="s">
        <v>8</v>
      </c>
      <c r="B21" s="25" t="str">
        <f t="shared" si="2"/>
        <v>Baja</v>
      </c>
      <c r="C21" s="17">
        <v>0</v>
      </c>
      <c r="D21" s="6">
        <v>0</v>
      </c>
      <c r="E21" s="6">
        <v>0</v>
      </c>
      <c r="F21">
        <f>((C21*D21)*(1+(E21/100)))*(1+(100-I18)/100)</f>
        <v>0</v>
      </c>
      <c r="G21">
        <f t="shared" si="1"/>
        <v>0</v>
      </c>
    </row>
    <row r="22" spans="1:8" ht="15.75" thickBot="1" x14ac:dyDescent="0.3">
      <c r="A22" s="8" t="s">
        <v>16</v>
      </c>
      <c r="B22" s="26"/>
      <c r="C22" s="20"/>
      <c r="D22" s="10"/>
      <c r="E22" s="10"/>
      <c r="F22" s="11"/>
      <c r="G22" s="11"/>
      <c r="H22" s="12"/>
    </row>
    <row r="23" spans="1:8" ht="30.75" thickBot="1" x14ac:dyDescent="0.3">
      <c r="A23" s="2" t="s">
        <v>17</v>
      </c>
      <c r="B23" s="25" t="str">
        <f t="shared" si="2"/>
        <v>Baja</v>
      </c>
      <c r="C23" s="17">
        <v>0</v>
      </c>
      <c r="D23" s="6">
        <v>0</v>
      </c>
      <c r="E23" s="6">
        <v>0</v>
      </c>
      <c r="F23">
        <f>((C23*D23)*(1+(E23/100)))*(1+(100-I22)/100)</f>
        <v>0</v>
      </c>
      <c r="G23">
        <f t="shared" si="1"/>
        <v>0</v>
      </c>
    </row>
    <row r="24" spans="1:8" ht="15.75" thickBot="1" x14ac:dyDescent="0.3">
      <c r="A24" s="13" t="s">
        <v>18</v>
      </c>
      <c r="B24" s="26"/>
      <c r="C24" s="20"/>
      <c r="D24" s="10"/>
      <c r="E24" s="10"/>
      <c r="F24" s="11"/>
      <c r="G24" s="11"/>
      <c r="H24" s="12"/>
    </row>
    <row r="25" spans="1:8" x14ac:dyDescent="0.25">
      <c r="A25" s="4" t="s">
        <v>19</v>
      </c>
      <c r="B25" s="25" t="str">
        <f t="shared" si="2"/>
        <v>Baja</v>
      </c>
      <c r="C25" s="17">
        <v>0</v>
      </c>
      <c r="D25" s="6">
        <v>0</v>
      </c>
      <c r="E25" s="6">
        <v>0</v>
      </c>
      <c r="F25">
        <f>((C25*D25)*(1+(E25/100)))*(1+(100-I24)/100)</f>
        <v>0</v>
      </c>
      <c r="G25">
        <f t="shared" si="1"/>
        <v>0</v>
      </c>
    </row>
    <row r="26" spans="1:8" x14ac:dyDescent="0.25">
      <c r="A26" s="4" t="s">
        <v>20</v>
      </c>
      <c r="B26" s="25" t="str">
        <f t="shared" si="2"/>
        <v>Baja</v>
      </c>
      <c r="C26" s="17">
        <v>0</v>
      </c>
      <c r="D26" s="6">
        <v>0</v>
      </c>
      <c r="E26" s="6">
        <v>0</v>
      </c>
      <c r="F26">
        <f>((C26*D26)*(1+(E26/100)))*(1+(100-I24)/100)</f>
        <v>0</v>
      </c>
      <c r="G26">
        <f t="shared" si="1"/>
        <v>0</v>
      </c>
    </row>
    <row r="27" spans="1:8" ht="15.75" thickBot="1" x14ac:dyDescent="0.3">
      <c r="A27" s="2" t="s">
        <v>21</v>
      </c>
      <c r="B27" s="25" t="str">
        <f t="shared" si="2"/>
        <v>Baja</v>
      </c>
      <c r="C27" s="17">
        <v>0</v>
      </c>
      <c r="D27" s="6">
        <v>0</v>
      </c>
      <c r="E27" s="6">
        <v>0</v>
      </c>
      <c r="F27">
        <f>((C27*D27)*(1+(E27/100)))*(1+(100-I24)/100)</f>
        <v>0</v>
      </c>
      <c r="G27">
        <f t="shared" si="1"/>
        <v>0</v>
      </c>
    </row>
    <row r="28" spans="1:8" ht="15.75" thickBot="1" x14ac:dyDescent="0.3">
      <c r="A28" s="8" t="s">
        <v>26</v>
      </c>
      <c r="B28" s="27"/>
      <c r="C28" s="21"/>
      <c r="D28" s="14"/>
      <c r="E28" s="14"/>
      <c r="F28" s="14">
        <f>SUM(F4:F27)/2</f>
        <v>24.5</v>
      </c>
      <c r="G28" s="15">
        <f t="shared" si="1"/>
        <v>3.0625</v>
      </c>
    </row>
    <row r="29" spans="1:8" ht="15.75" thickBot="1" x14ac:dyDescent="0.3">
      <c r="A29" s="8" t="s">
        <v>29</v>
      </c>
      <c r="B29" s="27"/>
      <c r="C29" s="21"/>
      <c r="D29" s="14"/>
      <c r="E29" s="14"/>
      <c r="F29" s="14">
        <f>SUM(F4:F27)</f>
        <v>49</v>
      </c>
      <c r="G29" s="15">
        <f t="shared" si="1"/>
        <v>6.125</v>
      </c>
    </row>
    <row r="30" spans="1:8" ht="15.75" thickBot="1" x14ac:dyDescent="0.3">
      <c r="A30" s="8" t="s">
        <v>30</v>
      </c>
      <c r="B30" s="27"/>
      <c r="C30" s="21"/>
      <c r="D30" s="14"/>
      <c r="E30" s="14"/>
      <c r="F30" s="14">
        <f>F29/4</f>
        <v>12.25</v>
      </c>
      <c r="G30" s="15">
        <f t="shared" si="1"/>
        <v>1.53125</v>
      </c>
    </row>
    <row r="31" spans="1:8" ht="15.75" thickBot="1" x14ac:dyDescent="0.3">
      <c r="A31" s="8" t="s">
        <v>27</v>
      </c>
      <c r="B31" s="27"/>
      <c r="C31" s="21"/>
      <c r="D31" s="14"/>
      <c r="E31" s="14"/>
      <c r="F31" s="14">
        <f>SUM(F4:F27)/10</f>
        <v>4.9000000000000004</v>
      </c>
      <c r="G31" s="15">
        <f>F31/8</f>
        <v>0.61250000000000004</v>
      </c>
    </row>
    <row r="32" spans="1:8" x14ac:dyDescent="0.25">
      <c r="A32" s="3" t="s">
        <v>25</v>
      </c>
      <c r="F32">
        <f>SUM(F28:F31)</f>
        <v>90.65</v>
      </c>
      <c r="G32">
        <f>SUM(G28:G31)</f>
        <v>11.331250000000001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Recibo</vt:lpstr>
      <vt:lpstr>Faltantes-Sobrantes</vt:lpstr>
      <vt:lpstr>Factura Electronica</vt:lpstr>
      <vt:lpstr>Saldo Proveedor</vt:lpstr>
      <vt:lpstr>Monitoreos Informacion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Ainee Padilla</dc:creator>
  <cp:lastModifiedBy>Luis Castor</cp:lastModifiedBy>
  <dcterms:created xsi:type="dcterms:W3CDTF">2012-08-09T22:18:01Z</dcterms:created>
  <dcterms:modified xsi:type="dcterms:W3CDTF">2014-12-18T00:19:20Z</dcterms:modified>
</cp:coreProperties>
</file>