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yye/Desktop/"/>
    </mc:Choice>
  </mc:AlternateContent>
  <xr:revisionPtr revIDLastSave="0" documentId="13_ncr:1_{F9EF1C35-F2EB-6D47-AED7-68810399262C}" xr6:coauthVersionLast="43" xr6:coauthVersionMax="43" xr10:uidLastSave="{00000000-0000-0000-0000-000000000000}"/>
  <bookViews>
    <workbookView xWindow="2780" yWindow="460" windowWidth="27640" windowHeight="16080" activeTab="1" xr2:uid="{7F521489-121A-764E-9C82-CE3A8583F291}"/>
  </bookViews>
  <sheets>
    <sheet name="Cluster" sheetId="1" r:id="rId1"/>
    <sheet name="Sorted" sheetId="2" r:id="rId2"/>
  </sheets>
  <definedNames>
    <definedName name="solver_adj" localSheetId="0" hidden="1">Cluster!$D$5:$D$8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Cluster!$D$5:$D$8</definedName>
    <definedName name="solver_lhs2" localSheetId="0" hidden="1">Cluster!$D$5:$D$8</definedName>
    <definedName name="solver_lhs3" localSheetId="0" hidden="1">Cluster!$D$5:$D$8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Cluster!$U$8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34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4" i="1" l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K6" i="1"/>
  <c r="K7" i="1"/>
  <c r="K8" i="1"/>
  <c r="J6" i="1"/>
  <c r="J7" i="1"/>
  <c r="J8" i="1"/>
  <c r="I6" i="1"/>
  <c r="I7" i="1"/>
  <c r="I8" i="1"/>
  <c r="G8" i="1"/>
  <c r="H6" i="1"/>
  <c r="H7" i="1"/>
  <c r="H8" i="1"/>
  <c r="G6" i="1"/>
  <c r="G7" i="1"/>
  <c r="F6" i="1"/>
  <c r="F7" i="1"/>
  <c r="F8" i="1"/>
  <c r="E6" i="1"/>
  <c r="E7" i="1"/>
  <c r="E8" i="1"/>
  <c r="K5" i="1"/>
  <c r="J5" i="1"/>
  <c r="I5" i="1"/>
  <c r="H5" i="1"/>
  <c r="G5" i="1"/>
  <c r="F5" i="1"/>
  <c r="E5" i="1"/>
  <c r="C6" i="1"/>
  <c r="C7" i="1"/>
  <c r="C8" i="1"/>
  <c r="C5" i="1"/>
  <c r="O2" i="1"/>
  <c r="P2" i="1"/>
  <c r="P1" i="1"/>
  <c r="O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11" i="1"/>
  <c r="J2" i="1"/>
  <c r="K2" i="1"/>
  <c r="L2" i="1"/>
  <c r="M2" i="1"/>
  <c r="N2" i="1"/>
  <c r="J1" i="1"/>
  <c r="K1" i="1"/>
  <c r="L1" i="1"/>
  <c r="M1" i="1"/>
  <c r="N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11" i="1"/>
  <c r="Q11" i="1" l="1"/>
  <c r="S15" i="1"/>
  <c r="Q13" i="1"/>
  <c r="T15" i="1"/>
  <c r="R26" i="1"/>
  <c r="S22" i="1"/>
  <c r="T12" i="1"/>
  <c r="S17" i="1"/>
  <c r="Q42" i="1"/>
  <c r="Q34" i="1"/>
  <c r="Q26" i="1"/>
  <c r="Q18" i="1"/>
  <c r="Q14" i="1"/>
  <c r="S42" i="1"/>
  <c r="S34" i="1"/>
  <c r="S30" i="1"/>
  <c r="S26" i="1"/>
  <c r="S18" i="1"/>
  <c r="S14" i="1"/>
  <c r="T43" i="1"/>
  <c r="T39" i="1"/>
  <c r="T35" i="1"/>
  <c r="T31" i="1"/>
  <c r="T27" i="1"/>
  <c r="T23" i="1"/>
  <c r="T19" i="1"/>
  <c r="Q41" i="1"/>
  <c r="Q37" i="1"/>
  <c r="Q33" i="1"/>
  <c r="Q29" i="1"/>
  <c r="Q25" i="1"/>
  <c r="Q17" i="1"/>
  <c r="T11" i="1"/>
  <c r="S37" i="1"/>
  <c r="S29" i="1"/>
  <c r="S21" i="1"/>
  <c r="S13" i="1"/>
  <c r="T38" i="1"/>
  <c r="T34" i="1"/>
  <c r="T26" i="1"/>
  <c r="T18" i="1"/>
  <c r="R36" i="1"/>
  <c r="Q44" i="1"/>
  <c r="Q40" i="1"/>
  <c r="Q36" i="1"/>
  <c r="Q32" i="1"/>
  <c r="Q28" i="1"/>
  <c r="Q24" i="1"/>
  <c r="Q20" i="1"/>
  <c r="Q16" i="1"/>
  <c r="Q12" i="1"/>
  <c r="S44" i="1"/>
  <c r="S40" i="1"/>
  <c r="S36" i="1"/>
  <c r="S32" i="1"/>
  <c r="S28" i="1"/>
  <c r="S24" i="1"/>
  <c r="S20" i="1"/>
  <c r="S16" i="1"/>
  <c r="S12" i="1"/>
  <c r="T41" i="1"/>
  <c r="T37" i="1"/>
  <c r="T33" i="1"/>
  <c r="T29" i="1"/>
  <c r="T25" i="1"/>
  <c r="T21" i="1"/>
  <c r="T17" i="1"/>
  <c r="T13" i="1"/>
  <c r="Q38" i="1"/>
  <c r="Q30" i="1"/>
  <c r="Q22" i="1"/>
  <c r="S11" i="1"/>
  <c r="S38" i="1"/>
  <c r="Q21" i="1"/>
  <c r="S41" i="1"/>
  <c r="S33" i="1"/>
  <c r="S25" i="1"/>
  <c r="T42" i="1"/>
  <c r="T30" i="1"/>
  <c r="T22" i="1"/>
  <c r="T14" i="1"/>
  <c r="R19" i="1"/>
  <c r="Q43" i="1"/>
  <c r="Q39" i="1"/>
  <c r="Q35" i="1"/>
  <c r="Q31" i="1"/>
  <c r="Q27" i="1"/>
  <c r="Q23" i="1"/>
  <c r="Q19" i="1"/>
  <c r="Q15" i="1"/>
  <c r="S43" i="1"/>
  <c r="S39" i="1"/>
  <c r="S35" i="1"/>
  <c r="S31" i="1"/>
  <c r="S27" i="1"/>
  <c r="S23" i="1"/>
  <c r="S19" i="1"/>
  <c r="T44" i="1"/>
  <c r="T40" i="1"/>
  <c r="T36" i="1"/>
  <c r="T32" i="1"/>
  <c r="T28" i="1"/>
  <c r="T24" i="1"/>
  <c r="T20" i="1"/>
  <c r="T16" i="1"/>
  <c r="R11" i="1"/>
  <c r="R42" i="1"/>
  <c r="R30" i="1"/>
  <c r="R16" i="1"/>
  <c r="R12" i="1"/>
  <c r="R41" i="1"/>
  <c r="R37" i="1"/>
  <c r="R33" i="1"/>
  <c r="R29" i="1"/>
  <c r="R25" i="1"/>
  <c r="R21" i="1"/>
  <c r="R17" i="1"/>
  <c r="R38" i="1"/>
  <c r="R22" i="1"/>
  <c r="R15" i="1"/>
  <c r="R44" i="1"/>
  <c r="R40" i="1"/>
  <c r="R32" i="1"/>
  <c r="R28" i="1"/>
  <c r="R24" i="1"/>
  <c r="R20" i="1"/>
  <c r="R13" i="1"/>
  <c r="R34" i="1"/>
  <c r="R18" i="1"/>
  <c r="R14" i="1"/>
  <c r="R43" i="1"/>
  <c r="R39" i="1"/>
  <c r="R35" i="1"/>
  <c r="R31" i="1"/>
  <c r="R27" i="1"/>
  <c r="R23" i="1"/>
  <c r="U24" i="1" l="1"/>
  <c r="U40" i="1"/>
  <c r="U17" i="1"/>
  <c r="U18" i="1"/>
  <c r="U39" i="1"/>
  <c r="U37" i="1"/>
  <c r="U27" i="1"/>
  <c r="U43" i="1"/>
  <c r="U22" i="1"/>
  <c r="U12" i="1"/>
  <c r="U28" i="1"/>
  <c r="U44" i="1"/>
  <c r="U25" i="1"/>
  <c r="U41" i="1"/>
  <c r="U26" i="1"/>
  <c r="U13" i="1"/>
  <c r="U15" i="1"/>
  <c r="U31" i="1"/>
  <c r="U21" i="1"/>
  <c r="U30" i="1"/>
  <c r="U16" i="1"/>
  <c r="U32" i="1"/>
  <c r="U29" i="1"/>
  <c r="U34" i="1"/>
  <c r="U23" i="1"/>
  <c r="U19" i="1"/>
  <c r="U35" i="1"/>
  <c r="U38" i="1"/>
  <c r="U20" i="1"/>
  <c r="U36" i="1"/>
  <c r="U33" i="1"/>
  <c r="U14" i="1"/>
  <c r="U42" i="1"/>
  <c r="U11" i="1"/>
  <c r="U8" i="1" l="1"/>
  <c r="D2" i="1" l="1"/>
  <c r="E2" i="1"/>
  <c r="F2" i="1"/>
  <c r="G2" i="1"/>
  <c r="H2" i="1"/>
  <c r="I2" i="1"/>
  <c r="C2" i="1"/>
  <c r="D1" i="1"/>
  <c r="E1" i="1"/>
  <c r="F1" i="1"/>
  <c r="G1" i="1"/>
  <c r="H1" i="1"/>
  <c r="I1" i="1"/>
  <c r="C1" i="1"/>
</calcChain>
</file>

<file path=xl/sharedStrings.xml><?xml version="1.0" encoding="utf-8"?>
<sst xmlns="http://schemas.openxmlformats.org/spreadsheetml/2006/main" count="138" uniqueCount="60">
  <si>
    <t>Community Statistical Areas (CSAs)</t>
  </si>
  <si>
    <t>Teen Birth Rate per 1,000 Females 15-19</t>
  </si>
  <si>
    <t>Percent of Births Delivered at Term</t>
  </si>
  <si>
    <t>Percent of Babies Born with a Satisfactory Birth Weight</t>
  </si>
  <si>
    <t>Percent of Births Where Mother Received Early Prenatal Care</t>
  </si>
  <si>
    <t>Healthy Food Availability Index</t>
  </si>
  <si>
    <t>Life Expectancy</t>
  </si>
  <si>
    <t>Infant Mortality</t>
  </si>
  <si>
    <t>Sandtown-Winchester/Harlem Park</t>
  </si>
  <si>
    <t>Greater Govans</t>
  </si>
  <si>
    <t>Clifton-Berea</t>
  </si>
  <si>
    <t>Greenmount East</t>
  </si>
  <si>
    <t>Cedonia/Frankford</t>
  </si>
  <si>
    <t>Fells Point</t>
  </si>
  <si>
    <t>Southwest Baltimore</t>
  </si>
  <si>
    <t>Poppleton/The Terraces/Hollins Market</t>
  </si>
  <si>
    <t>Greater Mondawmin</t>
  </si>
  <si>
    <t>Downtown/Seton Hill</t>
  </si>
  <si>
    <t>Hamilton</t>
  </si>
  <si>
    <t>Dorchester/Ashburton</t>
  </si>
  <si>
    <t>Chinquapin Park/Belvedere</t>
  </si>
  <si>
    <t>Southern Park Heights</t>
  </si>
  <si>
    <t>Midtown</t>
  </si>
  <si>
    <t>Upton/Druid Heights</t>
  </si>
  <si>
    <t>Madison/East End</t>
  </si>
  <si>
    <t>Westport/Mount Winans/Lakeland</t>
  </si>
  <si>
    <t>Midway/Coldstream</t>
  </si>
  <si>
    <t>Pimlico/Arlington/Hilltop</t>
  </si>
  <si>
    <t>Glen-Fallstaff</t>
  </si>
  <si>
    <t>Highlandtown</t>
  </si>
  <si>
    <t>Oldtown/Middle East</t>
  </si>
  <si>
    <t>Cherry Hill</t>
  </si>
  <si>
    <t>Harford/Echodale</t>
  </si>
  <si>
    <t>Harbor East/Little Italy</t>
  </si>
  <si>
    <t>Inner Harbor/Federal Hill</t>
  </si>
  <si>
    <t>Claremont/Armistead</t>
  </si>
  <si>
    <t>The Waverlies</t>
  </si>
  <si>
    <t>Patterson Park North &amp; East</t>
  </si>
  <si>
    <t>Howard Park/West Arlington</t>
  </si>
  <si>
    <t>Southeastern</t>
  </si>
  <si>
    <t>Washington Village/Pigtown</t>
  </si>
  <si>
    <t>Penn North/Reservoir Hill</t>
  </si>
  <si>
    <t>Mean</t>
  </si>
  <si>
    <t>Std dev</t>
  </si>
  <si>
    <t>z_teen_birth_rate</t>
  </si>
  <si>
    <t>z_birth_at_term</t>
  </si>
  <si>
    <t>z_satisfactory_birth_weight</t>
  </si>
  <si>
    <t>z_prenatal_care</t>
  </si>
  <si>
    <t>z_food</t>
  </si>
  <si>
    <t>z_life_expectancy</t>
  </si>
  <si>
    <t>z_infant_mortality</t>
  </si>
  <si>
    <t>CSAs</t>
  </si>
  <si>
    <t>Cluster</t>
  </si>
  <si>
    <t>Distance^2 to 1</t>
  </si>
  <si>
    <t>Distance^2 to 2</t>
  </si>
  <si>
    <t>Distance^2 to 3</t>
  </si>
  <si>
    <t>Distance^2 to 4</t>
  </si>
  <si>
    <t>Min distance</t>
  </si>
  <si>
    <t>Assign to</t>
  </si>
  <si>
    <t>Sum dis^2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</si>
</sst>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70B7-B596-0E4F-9D79-DF3FF93EC79D}">
  <dimension ref="A1:V54"/>
  <sheetViews>
    <sheetView workbookViewId="0">
      <selection sqref="A1:U8"/>
    </sheetView>
  </sheetViews>
  <sheetFormatPr baseColWidth="10" defaultRowHeight="16"/>
  <cols>
    <col min="2" max="2" width="35.6640625" customWidth="1"/>
    <col min="3" max="3" width="26.5" customWidth="1"/>
    <col min="4" max="4" width="16" customWidth="1"/>
    <col min="5" max="5" width="18.33203125" customWidth="1"/>
    <col min="6" max="6" width="18.5" customWidth="1"/>
    <col min="7" max="7" width="16.83203125" customWidth="1"/>
    <col min="8" max="8" width="15.33203125" customWidth="1"/>
    <col min="9" max="9" width="15.6640625" customWidth="1"/>
  </cols>
  <sheetData>
    <row r="1" spans="1:22">
      <c r="B1" s="3" t="s">
        <v>42</v>
      </c>
      <c r="C1">
        <f>AVERAGE(C11:C44)</f>
        <v>34.493473545531096</v>
      </c>
      <c r="D1">
        <f t="shared" ref="D1:P1" si="0">AVERAGE(D11:D44)</f>
        <v>85.339273333801316</v>
      </c>
      <c r="E1">
        <f t="shared" si="0"/>
        <v>86.713569150348377</v>
      </c>
      <c r="F1">
        <f t="shared" si="0"/>
        <v>48.657962511119798</v>
      </c>
      <c r="G1">
        <f t="shared" si="0"/>
        <v>9.4607957889191177</v>
      </c>
      <c r="H1">
        <f t="shared" si="0"/>
        <v>71.979038288085661</v>
      </c>
      <c r="I1">
        <f t="shared" si="0"/>
        <v>10.437957398749827</v>
      </c>
      <c r="J1">
        <f t="shared" si="0"/>
        <v>1.1347132384036526E-16</v>
      </c>
      <c r="K1">
        <f t="shared" si="0"/>
        <v>-1.8873791418627661E-15</v>
      </c>
      <c r="L1">
        <f t="shared" si="0"/>
        <v>-1.7371724973546566E-15</v>
      </c>
      <c r="M1">
        <f t="shared" si="0"/>
        <v>2.3510605227356256E-16</v>
      </c>
      <c r="N1">
        <f t="shared" si="0"/>
        <v>1.0449157878825003E-16</v>
      </c>
      <c r="O1">
        <f t="shared" si="0"/>
        <v>-6.8980768809430679E-16</v>
      </c>
      <c r="P1">
        <f t="shared" si="0"/>
        <v>2.0898315757650005E-16</v>
      </c>
    </row>
    <row r="2" spans="1:22">
      <c r="B2" s="3" t="s">
        <v>43</v>
      </c>
      <c r="C2">
        <f>STDEV(C11:C44)</f>
        <v>16.051964061145092</v>
      </c>
      <c r="D2">
        <f t="shared" ref="D2:P2" si="1">STDEV(D11:D44)</f>
        <v>3.9812915961463742</v>
      </c>
      <c r="E2">
        <f t="shared" si="1"/>
        <v>3.5505749497926704</v>
      </c>
      <c r="F2">
        <f t="shared" si="1"/>
        <v>8.1461974522250351</v>
      </c>
      <c r="G2">
        <f t="shared" si="1"/>
        <v>1.486522926427178</v>
      </c>
      <c r="H2">
        <f t="shared" si="1"/>
        <v>3.4363834195246943</v>
      </c>
      <c r="I2">
        <f t="shared" si="1"/>
        <v>4.4761789687826052</v>
      </c>
      <c r="J2">
        <f t="shared" si="1"/>
        <v>0.99999999999999922</v>
      </c>
      <c r="K2">
        <f t="shared" si="1"/>
        <v>1</v>
      </c>
      <c r="L2">
        <f t="shared" si="1"/>
        <v>0.99999999999999978</v>
      </c>
      <c r="M2">
        <f t="shared" si="1"/>
        <v>0.99999999999999312</v>
      </c>
      <c r="N2">
        <f t="shared" si="1"/>
        <v>0.99999999999999911</v>
      </c>
      <c r="O2">
        <f t="shared" si="1"/>
        <v>1</v>
      </c>
      <c r="P2">
        <f t="shared" si="1"/>
        <v>1.0000000000000004</v>
      </c>
    </row>
    <row r="4" spans="1:22" ht="34">
      <c r="C4" s="1" t="s">
        <v>51</v>
      </c>
      <c r="D4" s="1" t="s">
        <v>52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</row>
    <row r="5" spans="1:22">
      <c r="C5" t="str">
        <f>VLOOKUP($D5,$A$10:$P$44,2)</f>
        <v>Chinquapin Park/Belvedere</v>
      </c>
      <c r="D5">
        <v>13</v>
      </c>
      <c r="E5">
        <f>VLOOKUP($D5,$A$10:$P$44,10)</f>
        <v>-0.30884747484753822</v>
      </c>
      <c r="F5">
        <f>VLOOKUP($D5,$A$10:$P$44,11)</f>
        <v>1.1193967901922381</v>
      </c>
      <c r="G5">
        <f>VLOOKUP($D5,$A$10:$P$44,12)</f>
        <v>1.1555191590881353</v>
      </c>
      <c r="H5">
        <f>VLOOKUP($D5,$A$10:$P$44,13)</f>
        <v>1.041577334885218</v>
      </c>
      <c r="I5">
        <f>VLOOKUP($D5,$A$10:$P$44,14)</f>
        <v>-0.53421922267811073</v>
      </c>
      <c r="J5">
        <f>VLOOKUP($D5,$A$10:$P$44,15)</f>
        <v>0.96908103260320977</v>
      </c>
      <c r="K5">
        <f>VLOOKUP($D5,$A$10:$P$44,16)</f>
        <v>-0.33005470343137849</v>
      </c>
    </row>
    <row r="6" spans="1:22">
      <c r="C6" t="str">
        <f t="shared" ref="C6:C8" si="2">VLOOKUP($D6,$A$10:$P$44,2)</f>
        <v>Westport/Mount Winans/Lakeland</v>
      </c>
      <c r="D6">
        <v>18</v>
      </c>
      <c r="E6">
        <f t="shared" ref="E6:E8" si="3">VLOOKUP($D6,$A$10:$P$44,10)</f>
        <v>0.70446539307910261</v>
      </c>
      <c r="F6">
        <f t="shared" ref="F6:F8" si="4">VLOOKUP($D6,$A$10:$P$44,11)</f>
        <v>1.4542413647539116</v>
      </c>
      <c r="G6">
        <f t="shared" ref="G6:G8" si="5">VLOOKUP($D6,$A$10:$P$44,12)</f>
        <v>0.10792760288651228</v>
      </c>
      <c r="H6">
        <f t="shared" ref="H6:H8" si="6">VLOOKUP($D6,$A$10:$P$44,13)</f>
        <v>0.2637413485719734</v>
      </c>
      <c r="I6">
        <f t="shared" ref="I6:I8" si="7">VLOOKUP($D6,$A$10:$P$44,14)</f>
        <v>1.2596761954297482</v>
      </c>
      <c r="J6">
        <f t="shared" ref="J6:J8" si="8">VLOOKUP($D6,$A$10:$P$44,15)</f>
        <v>0.51670265787146463</v>
      </c>
      <c r="K6">
        <f t="shared" ref="K6:K8" si="9">VLOOKUP($D6,$A$10:$P$44,16)</f>
        <v>-1.5548298175122894</v>
      </c>
    </row>
    <row r="7" spans="1:22">
      <c r="C7" t="str">
        <f t="shared" si="2"/>
        <v>Sandtown-Winchester/Harlem Park</v>
      </c>
      <c r="D7">
        <v>1</v>
      </c>
      <c r="E7">
        <f t="shared" si="3"/>
        <v>0.32326674276384043</v>
      </c>
      <c r="F7">
        <f t="shared" si="4"/>
        <v>-1.3167048503140564</v>
      </c>
      <c r="G7">
        <f t="shared" si="5"/>
        <v>-1.3166132992531407</v>
      </c>
      <c r="H7">
        <f t="shared" si="6"/>
        <v>-0.66952452944588103</v>
      </c>
      <c r="I7">
        <f t="shared" si="7"/>
        <v>-0.21580278596182975</v>
      </c>
      <c r="J7">
        <f t="shared" si="8"/>
        <v>-0.56924978144817451</v>
      </c>
      <c r="K7">
        <f t="shared" si="9"/>
        <v>-8.095982100972296E-2</v>
      </c>
    </row>
    <row r="8" spans="1:22">
      <c r="C8" t="str">
        <f t="shared" si="2"/>
        <v>Cedonia/Frankford</v>
      </c>
      <c r="D8">
        <v>5</v>
      </c>
      <c r="E8">
        <f t="shared" si="3"/>
        <v>4.8210655845250826E-2</v>
      </c>
      <c r="F8">
        <f t="shared" si="4"/>
        <v>-0.13545185545396862</v>
      </c>
      <c r="G8">
        <f t="shared" si="5"/>
        <v>6.189537922520133E-2</v>
      </c>
      <c r="H8">
        <f t="shared" si="6"/>
        <v>-0.11350439063245986</v>
      </c>
      <c r="I8">
        <f t="shared" si="7"/>
        <v>-0.33923059027493635</v>
      </c>
      <c r="J8">
        <f t="shared" si="8"/>
        <v>0.13550668684190101</v>
      </c>
      <c r="K8">
        <f t="shared" si="9"/>
        <v>0.39097782339970832</v>
      </c>
      <c r="T8" s="3" t="s">
        <v>59</v>
      </c>
      <c r="U8">
        <f>SUM(U11:U44)</f>
        <v>146.81410204783538</v>
      </c>
    </row>
    <row r="10" spans="1:22" ht="56"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44</v>
      </c>
      <c r="K10" s="5" t="s">
        <v>45</v>
      </c>
      <c r="L10" s="5" t="s">
        <v>46</v>
      </c>
      <c r="M10" s="5" t="s">
        <v>47</v>
      </c>
      <c r="N10" s="5" t="s">
        <v>48</v>
      </c>
      <c r="O10" s="5" t="s">
        <v>49</v>
      </c>
      <c r="P10" s="5" t="s">
        <v>50</v>
      </c>
      <c r="Q10" s="5" t="s">
        <v>53</v>
      </c>
      <c r="R10" s="5" t="s">
        <v>54</v>
      </c>
      <c r="S10" s="5" t="s">
        <v>55</v>
      </c>
      <c r="T10" s="5" t="s">
        <v>56</v>
      </c>
      <c r="U10" s="5" t="s">
        <v>57</v>
      </c>
      <c r="V10" s="5" t="s">
        <v>58</v>
      </c>
    </row>
    <row r="11" spans="1:22" ht="17">
      <c r="A11" s="4">
        <v>1</v>
      </c>
      <c r="B11" s="2" t="s">
        <v>8</v>
      </c>
      <c r="C11" s="2">
        <v>39.682539682539698</v>
      </c>
      <c r="D11" s="2">
        <v>80.097087378640794</v>
      </c>
      <c r="E11" s="2">
        <v>82.038834951456295</v>
      </c>
      <c r="F11" s="2">
        <v>43.203883495145597</v>
      </c>
      <c r="G11" s="2">
        <v>9.14</v>
      </c>
      <c r="H11" s="2">
        <v>70.022877777549098</v>
      </c>
      <c r="I11" s="2">
        <v>10.075566750629701</v>
      </c>
      <c r="J11">
        <f>STANDARDIZE(C11,C$1,C$2)</f>
        <v>0.32326674276384043</v>
      </c>
      <c r="K11">
        <f>STANDARDIZE(D11,D$1,D$2)</f>
        <v>-1.3167048503140564</v>
      </c>
      <c r="L11">
        <f>STANDARDIZE(E11,E$1,E$2)</f>
        <v>-1.3166132992531407</v>
      </c>
      <c r="M11">
        <f>STANDARDIZE(F11,F$1,F$2)</f>
        <v>-0.66952452944588103</v>
      </c>
      <c r="N11">
        <f>STANDARDIZE(G11,G$1,G$2)</f>
        <v>-0.21580278596182975</v>
      </c>
      <c r="O11">
        <f>STANDARDIZE(H11,H$1,H$2)</f>
        <v>-0.56924978144817451</v>
      </c>
      <c r="P11">
        <f>STANDARDIZE(I11,I$1,I$2)</f>
        <v>-8.095982100972296E-2</v>
      </c>
      <c r="Q11">
        <f>SUMXMY2($E$5:$K$5,J11:P11)</f>
        <v>17.903367049765496</v>
      </c>
      <c r="R11">
        <f>SUMXMY2($E$6:$K$6,J11:P11)</f>
        <v>16.252381010326047</v>
      </c>
      <c r="S11">
        <f>SUMXMY2($E$7:$K$7,J11:P11)</f>
        <v>0</v>
      </c>
      <c r="T11">
        <f>SUMXMY2($E$8:$K$8,J11:P11)</f>
        <v>4.4151003029080726</v>
      </c>
      <c r="U11">
        <f>MIN(Q11:T11)</f>
        <v>0</v>
      </c>
      <c r="V11">
        <f>MATCH(U11,Q11:T11,0)</f>
        <v>3</v>
      </c>
    </row>
    <row r="12" spans="1:22" ht="17">
      <c r="A12" s="4">
        <v>2</v>
      </c>
      <c r="B12" s="2" t="s">
        <v>9</v>
      </c>
      <c r="C12" s="2">
        <v>46.341463414634099</v>
      </c>
      <c r="D12" s="2">
        <v>85.4304635761589</v>
      </c>
      <c r="E12" s="2">
        <v>88.079470198675494</v>
      </c>
      <c r="F12" s="2">
        <v>46.357615894039697</v>
      </c>
      <c r="G12" s="2">
        <v>9.6666666666700003</v>
      </c>
      <c r="H12" s="2">
        <v>73.3270460466386</v>
      </c>
      <c r="I12" s="2">
        <v>5.6980056980056997</v>
      </c>
      <c r="J12">
        <f t="shared" ref="J12:J44" si="10">STANDARDIZE(C12,C$1,C$2)</f>
        <v>0.738102192602206</v>
      </c>
      <c r="K12">
        <f t="shared" ref="K12:K44" si="11">STANDARDIZE(D12,D$1,D$2)</f>
        <v>2.2904688128307402E-2</v>
      </c>
      <c r="L12">
        <f t="shared" ref="L12:L44" si="12">STANDARDIZE(E12,E$1,E$2)</f>
        <v>0.38469855379531614</v>
      </c>
      <c r="M12">
        <f t="shared" ref="M12:M44" si="13">STANDARDIZE(F12,F$1,F$2)</f>
        <v>-0.28238287011466806</v>
      </c>
      <c r="N12">
        <f t="shared" ref="N12:N44" si="14">STANDARDIZE(G12,G$1,G$2)</f>
        <v>0.13849155912158606</v>
      </c>
      <c r="O12">
        <f t="shared" ref="O12:O44" si="15">STANDARDIZE(H12,H$1,H$2)</f>
        <v>0.39227513172537343</v>
      </c>
      <c r="P12">
        <f t="shared" ref="P12:P44" si="16">STANDARDIZE(I12,I$1,I$2)</f>
        <v>-1.0589281022499555</v>
      </c>
      <c r="Q12">
        <f t="shared" ref="Q12:Q44" si="17">SUMXMY2($E$5:$K$5,J12:P12)</f>
        <v>5.9619348407714314</v>
      </c>
      <c r="R12">
        <f t="shared" ref="R12:R45" si="18">SUMXMY2($E$6:$K$6,J12:P12)</f>
        <v>3.943165646795272</v>
      </c>
      <c r="S12">
        <f t="shared" ref="S12:S44" si="19">SUMXMY2($E$7:$K$7,J12:P12)</f>
        <v>7.0174594523647205</v>
      </c>
      <c r="T12">
        <f t="shared" ref="T12:T44" si="20">SUMXMY2($E$8:$K$8,J12:P12)</f>
        <v>3.0301246372748838</v>
      </c>
      <c r="U12">
        <f t="shared" ref="U12:U44" si="21">MIN(Q12:T12)</f>
        <v>3.0301246372748838</v>
      </c>
      <c r="V12">
        <f>MATCH(U12,Q12:T12,0)</f>
        <v>4</v>
      </c>
    </row>
    <row r="13" spans="1:22" ht="17">
      <c r="A13" s="4">
        <v>3</v>
      </c>
      <c r="B13" s="2" t="s">
        <v>10</v>
      </c>
      <c r="C13" s="2">
        <v>35.989717223650402</v>
      </c>
      <c r="D13" s="2">
        <v>82.677165354330697</v>
      </c>
      <c r="E13" s="2">
        <v>82.677165354330697</v>
      </c>
      <c r="F13" s="2">
        <v>45.669291338582703</v>
      </c>
      <c r="G13" s="2">
        <v>8.15</v>
      </c>
      <c r="H13" s="2">
        <v>66.940508219189397</v>
      </c>
      <c r="I13" s="2">
        <v>14.824797843665801</v>
      </c>
      <c r="J13">
        <f t="shared" si="10"/>
        <v>9.321249863380078E-2</v>
      </c>
      <c r="K13">
        <f t="shared" si="11"/>
        <v>-0.66865435881344704</v>
      </c>
      <c r="L13">
        <f t="shared" si="12"/>
        <v>-1.1368310352815898</v>
      </c>
      <c r="M13">
        <f t="shared" si="13"/>
        <v>-0.36687929430445815</v>
      </c>
      <c r="N13">
        <f t="shared" si="14"/>
        <v>-0.88178645994352967</v>
      </c>
      <c r="O13">
        <f t="shared" si="15"/>
        <v>-1.4662304678426052</v>
      </c>
      <c r="P13">
        <f t="shared" si="16"/>
        <v>0.98004134229446838</v>
      </c>
      <c r="Q13">
        <f t="shared" si="17"/>
        <v>18.36529536132209</v>
      </c>
      <c r="R13">
        <f t="shared" si="18"/>
        <v>21.770880698856931</v>
      </c>
      <c r="S13">
        <f t="shared" si="19"/>
        <v>2.9706422698766035</v>
      </c>
      <c r="T13">
        <f t="shared" si="20"/>
        <v>4.9943985477916204</v>
      </c>
      <c r="U13">
        <f t="shared" si="21"/>
        <v>2.9706422698766035</v>
      </c>
      <c r="V13">
        <f>MATCH(U13,Q13:T13,0)</f>
        <v>3</v>
      </c>
    </row>
    <row r="14" spans="1:22" ht="17">
      <c r="A14" s="4">
        <v>4</v>
      </c>
      <c r="B14" s="2" t="s">
        <v>11</v>
      </c>
      <c r="C14" s="2">
        <v>38.567493112947702</v>
      </c>
      <c r="D14" s="2">
        <v>80</v>
      </c>
      <c r="E14" s="2">
        <v>80.869565217391298</v>
      </c>
      <c r="F14" s="2">
        <v>48.695652173912997</v>
      </c>
      <c r="G14" s="2">
        <v>10.184210526299999</v>
      </c>
      <c r="H14" s="2">
        <v>67.946131036607497</v>
      </c>
      <c r="I14" s="2">
        <v>16.20029455081</v>
      </c>
      <c r="J14">
        <f t="shared" si="10"/>
        <v>0.25380193675352519</v>
      </c>
      <c r="K14">
        <f t="shared" si="11"/>
        <v>-1.3410907502905283</v>
      </c>
      <c r="L14">
        <f t="shared" si="12"/>
        <v>-1.645931719677775</v>
      </c>
      <c r="M14">
        <f t="shared" si="13"/>
        <v>4.626657162956925E-3</v>
      </c>
      <c r="N14">
        <f t="shared" si="14"/>
        <v>0.48664889354891522</v>
      </c>
      <c r="O14">
        <f t="shared" si="15"/>
        <v>-1.1735905919473848</v>
      </c>
      <c r="P14">
        <f t="shared" si="16"/>
        <v>1.2873339498369893</v>
      </c>
      <c r="Q14">
        <f t="shared" si="17"/>
        <v>23.543126488517366</v>
      </c>
      <c r="R14">
        <f t="shared" si="18"/>
        <v>22.692699491185159</v>
      </c>
      <c r="S14">
        <f t="shared" si="19"/>
        <v>3.2992444964490169</v>
      </c>
      <c r="T14">
        <f t="shared" si="20"/>
        <v>7.6257281762651363</v>
      </c>
      <c r="U14">
        <f t="shared" si="21"/>
        <v>3.2992444964490169</v>
      </c>
      <c r="V14">
        <f>MATCH(U14,Q14:T14,0)</f>
        <v>3</v>
      </c>
    </row>
    <row r="15" spans="1:22" ht="17">
      <c r="A15" s="4">
        <v>5</v>
      </c>
      <c r="B15" s="2" t="s">
        <v>12</v>
      </c>
      <c r="C15" s="2">
        <v>35.267349260523297</v>
      </c>
      <c r="D15" s="2">
        <v>84.8</v>
      </c>
      <c r="E15" s="2">
        <v>86.933333333333294</v>
      </c>
      <c r="F15" s="2">
        <v>47.733333333333299</v>
      </c>
      <c r="G15" s="2">
        <v>8.9565217391300003</v>
      </c>
      <c r="H15" s="2">
        <v>72.444691219983895</v>
      </c>
      <c r="I15" s="2">
        <v>12.188044109112001</v>
      </c>
      <c r="J15">
        <f t="shared" si="10"/>
        <v>4.8210655845250826E-2</v>
      </c>
      <c r="K15">
        <f t="shared" si="11"/>
        <v>-0.13545185545396862</v>
      </c>
      <c r="L15">
        <f t="shared" si="12"/>
        <v>6.189537922520133E-2</v>
      </c>
      <c r="M15">
        <f t="shared" si="13"/>
        <v>-0.11350439063245986</v>
      </c>
      <c r="N15">
        <f t="shared" si="14"/>
        <v>-0.33923059027493635</v>
      </c>
      <c r="O15">
        <f t="shared" si="15"/>
        <v>0.13550668684190101</v>
      </c>
      <c r="P15">
        <f t="shared" si="16"/>
        <v>0.39097782339970832</v>
      </c>
      <c r="Q15">
        <f t="shared" si="17"/>
        <v>5.4851170581068107</v>
      </c>
      <c r="R15">
        <f t="shared" si="18"/>
        <v>9.5902087810130467</v>
      </c>
      <c r="S15">
        <f t="shared" si="19"/>
        <v>4.4151003029080726</v>
      </c>
      <c r="T15">
        <f t="shared" si="20"/>
        <v>0</v>
      </c>
      <c r="U15">
        <f t="shared" si="21"/>
        <v>0</v>
      </c>
      <c r="V15">
        <f>MATCH(U15,Q15:T15,0)</f>
        <v>4</v>
      </c>
    </row>
    <row r="16" spans="1:22" ht="17">
      <c r="A16" s="4">
        <v>6</v>
      </c>
      <c r="B16" s="2" t="s">
        <v>13</v>
      </c>
      <c r="C16" s="2">
        <v>11.1111111111111</v>
      </c>
      <c r="D16" s="2">
        <v>91.176470588235304</v>
      </c>
      <c r="E16" s="2">
        <v>93.382352941176507</v>
      </c>
      <c r="F16" s="2">
        <v>57.352941176470601</v>
      </c>
      <c r="G16" s="2">
        <v>11.25</v>
      </c>
      <c r="H16" s="2">
        <v>78.738795265492797</v>
      </c>
      <c r="I16" s="2">
        <v>5.6657223796034</v>
      </c>
      <c r="J16">
        <f t="shared" si="10"/>
        <v>-1.4566667571240486</v>
      </c>
      <c r="K16">
        <f t="shared" si="11"/>
        <v>1.4661566764122496</v>
      </c>
      <c r="L16">
        <f t="shared" si="12"/>
        <v>1.8782264520898344</v>
      </c>
      <c r="M16">
        <f t="shared" si="13"/>
        <v>1.0673665494047011</v>
      </c>
      <c r="N16">
        <f t="shared" si="14"/>
        <v>1.2036169636355301</v>
      </c>
      <c r="O16">
        <f t="shared" si="15"/>
        <v>1.9671137216527823</v>
      </c>
      <c r="P16">
        <f t="shared" si="16"/>
        <v>-1.0661403514981307</v>
      </c>
      <c r="Q16">
        <f t="shared" si="17"/>
        <v>6.5186683785629649</v>
      </c>
      <c r="R16">
        <f t="shared" si="18"/>
        <v>10.796057909799472</v>
      </c>
      <c r="S16">
        <f t="shared" si="19"/>
        <v>33.554746120571615</v>
      </c>
      <c r="T16">
        <f t="shared" si="20"/>
        <v>17.381676940883501</v>
      </c>
      <c r="U16">
        <f t="shared" si="21"/>
        <v>6.5186683785629649</v>
      </c>
      <c r="V16">
        <f>MATCH(U16,Q16:T16,0)</f>
        <v>1</v>
      </c>
    </row>
    <row r="17" spans="1:22" ht="17">
      <c r="A17" s="4">
        <v>7</v>
      </c>
      <c r="B17" s="2" t="s">
        <v>14</v>
      </c>
      <c r="C17" s="2">
        <v>37.908496732026101</v>
      </c>
      <c r="D17" s="2">
        <v>82.971014492753596</v>
      </c>
      <c r="E17" s="2">
        <v>87.681159420289902</v>
      </c>
      <c r="F17" s="2">
        <v>37.318840579710098</v>
      </c>
      <c r="G17" s="2">
        <v>8.9210526315800003</v>
      </c>
      <c r="H17" s="2">
        <v>68.030344363037997</v>
      </c>
      <c r="I17" s="2">
        <v>13.8888888888889</v>
      </c>
      <c r="J17">
        <f t="shared" si="10"/>
        <v>0.21274799603877195</v>
      </c>
      <c r="K17">
        <f t="shared" si="11"/>
        <v>-0.59484686912660123</v>
      </c>
      <c r="L17">
        <f t="shared" si="12"/>
        <v>0.27251650327731441</v>
      </c>
      <c r="M17">
        <f t="shared" si="13"/>
        <v>-1.391952748249744</v>
      </c>
      <c r="N17">
        <f t="shared" si="14"/>
        <v>-0.36309104134463438</v>
      </c>
      <c r="O17">
        <f t="shared" si="15"/>
        <v>-1.1490842094663087</v>
      </c>
      <c r="P17">
        <f t="shared" si="16"/>
        <v>0.77095476168541788</v>
      </c>
      <c r="Q17">
        <f t="shared" si="17"/>
        <v>15.640586203890475</v>
      </c>
      <c r="R17">
        <f t="shared" si="18"/>
        <v>18.026454338139025</v>
      </c>
      <c r="S17">
        <f t="shared" si="19"/>
        <v>4.6641896492937764</v>
      </c>
      <c r="T17">
        <f t="shared" si="20"/>
        <v>3.7120333415287052</v>
      </c>
      <c r="U17">
        <f t="shared" si="21"/>
        <v>3.7120333415287052</v>
      </c>
      <c r="V17">
        <f>MATCH(U17,Q17:T17,0)</f>
        <v>4</v>
      </c>
    </row>
    <row r="18" spans="1:22" ht="17">
      <c r="A18" s="4">
        <v>8</v>
      </c>
      <c r="B18" s="2" t="s">
        <v>15</v>
      </c>
      <c r="C18" s="2">
        <v>47.619047619047599</v>
      </c>
      <c r="D18" s="2">
        <v>81.690140845070403</v>
      </c>
      <c r="E18" s="2">
        <v>85.915492957746494</v>
      </c>
      <c r="F18" s="2">
        <v>53.521126760563398</v>
      </c>
      <c r="G18" s="2">
        <v>10.666666666699999</v>
      </c>
      <c r="H18" s="2">
        <v>68.420790555101604</v>
      </c>
      <c r="I18" s="2">
        <v>15.424164524421601</v>
      </c>
      <c r="J18">
        <f t="shared" si="10"/>
        <v>0.81769271495491813</v>
      </c>
      <c r="K18">
        <f t="shared" si="11"/>
        <v>-0.91657001267202609</v>
      </c>
      <c r="L18">
        <f t="shared" si="12"/>
        <v>-0.22477379125555008</v>
      </c>
      <c r="M18">
        <f t="shared" si="13"/>
        <v>0.59698580570438853</v>
      </c>
      <c r="N18">
        <f t="shared" si="14"/>
        <v>0.8112023409414636</v>
      </c>
      <c r="O18">
        <f t="shared" si="15"/>
        <v>-1.035462955841004</v>
      </c>
      <c r="P18">
        <f t="shared" si="16"/>
        <v>1.1139427535060962</v>
      </c>
      <c r="Q18">
        <f t="shared" si="17"/>
        <v>15.430608319295581</v>
      </c>
      <c r="R18">
        <f t="shared" si="18"/>
        <v>15.588003025996061</v>
      </c>
      <c r="S18">
        <f t="shared" si="19"/>
        <v>5.9006132877863964</v>
      </c>
      <c r="T18">
        <f t="shared" si="20"/>
        <v>5.0065678706981052</v>
      </c>
      <c r="U18">
        <f t="shared" si="21"/>
        <v>5.0065678706981052</v>
      </c>
      <c r="V18">
        <f>MATCH(U18,Q18:T18,0)</f>
        <v>4</v>
      </c>
    </row>
    <row r="19" spans="1:22" ht="17">
      <c r="A19" s="4">
        <v>9</v>
      </c>
      <c r="B19" s="2" t="s">
        <v>16</v>
      </c>
      <c r="C19" s="2">
        <v>16.100178890876599</v>
      </c>
      <c r="D19" s="2">
        <v>84.920634920634896</v>
      </c>
      <c r="E19" s="2">
        <v>83.3333333333333</v>
      </c>
      <c r="F19" s="2">
        <v>43.650793650793702</v>
      </c>
      <c r="G19" s="2">
        <v>9.7307692307700009</v>
      </c>
      <c r="H19" s="2">
        <v>70.3775314008696</v>
      </c>
      <c r="I19" s="2">
        <v>5.1546391752577296</v>
      </c>
      <c r="J19">
        <f t="shared" si="10"/>
        <v>-1.1458594465194922</v>
      </c>
      <c r="K19">
        <f t="shared" si="11"/>
        <v>-0.10515140703876953</v>
      </c>
      <c r="L19">
        <f t="shared" si="12"/>
        <v>-0.95202491563020231</v>
      </c>
      <c r="M19">
        <f t="shared" si="13"/>
        <v>-0.61466333092115866</v>
      </c>
      <c r="N19">
        <f t="shared" si="14"/>
        <v>0.18161404513266263</v>
      </c>
      <c r="O19">
        <f t="shared" si="15"/>
        <v>-0.46604429474216663</v>
      </c>
      <c r="P19">
        <f t="shared" si="16"/>
        <v>-1.1803188077015185</v>
      </c>
      <c r="Q19">
        <f t="shared" si="17"/>
        <v>12.679933517518133</v>
      </c>
      <c r="R19">
        <f t="shared" si="18"/>
        <v>10.018770020464222</v>
      </c>
      <c r="S19">
        <f t="shared" si="19"/>
        <v>5.1393096382701504</v>
      </c>
      <c r="T19">
        <f t="shared" si="20"/>
        <v>5.808031994874165</v>
      </c>
      <c r="U19">
        <f t="shared" si="21"/>
        <v>5.1393096382701504</v>
      </c>
      <c r="V19">
        <f>MATCH(U19,Q19:T19,0)</f>
        <v>3</v>
      </c>
    </row>
    <row r="20" spans="1:22" ht="17">
      <c r="A20" s="4">
        <v>10</v>
      </c>
      <c r="B20" s="2" t="s">
        <v>17</v>
      </c>
      <c r="C20" s="2">
        <v>10.869565217391299</v>
      </c>
      <c r="D20" s="2">
        <v>88.235294117647101</v>
      </c>
      <c r="E20" s="2">
        <v>90.588235294117695</v>
      </c>
      <c r="F20" s="2">
        <v>50.588235294117602</v>
      </c>
      <c r="G20" s="2">
        <v>8.9318181818200006</v>
      </c>
      <c r="H20" s="2">
        <v>67.524887958357596</v>
      </c>
      <c r="I20" s="2">
        <v>8.3798882681564208</v>
      </c>
      <c r="J20">
        <f t="shared" si="10"/>
        <v>-1.4717145041037769</v>
      </c>
      <c r="K20">
        <f t="shared" si="11"/>
        <v>0.72740735359573772</v>
      </c>
      <c r="L20">
        <f t="shared" si="12"/>
        <v>1.0912785108213452</v>
      </c>
      <c r="M20">
        <f t="shared" si="13"/>
        <v>0.23695384187754659</v>
      </c>
      <c r="N20">
        <f t="shared" si="14"/>
        <v>-0.35584893962617981</v>
      </c>
      <c r="O20">
        <f t="shared" si="15"/>
        <v>-1.296173850805084</v>
      </c>
      <c r="P20">
        <f t="shared" si="16"/>
        <v>-0.45978258352640061</v>
      </c>
      <c r="Q20">
        <f t="shared" si="17"/>
        <v>7.3374862400791718</v>
      </c>
      <c r="R20">
        <f t="shared" si="18"/>
        <v>13.327314345699223</v>
      </c>
      <c r="S20">
        <f t="shared" si="19"/>
        <v>14.711536598647697</v>
      </c>
      <c r="T20">
        <f t="shared" si="20"/>
        <v>7.0109277122420837</v>
      </c>
      <c r="U20">
        <f t="shared" si="21"/>
        <v>7.0109277122420837</v>
      </c>
      <c r="V20">
        <f>MATCH(U20,Q20:T20,0)</f>
        <v>4</v>
      </c>
    </row>
    <row r="21" spans="1:22" ht="17">
      <c r="A21" s="4">
        <v>11</v>
      </c>
      <c r="B21" s="2" t="s">
        <v>18</v>
      </c>
      <c r="C21" s="2">
        <v>16.842105263157901</v>
      </c>
      <c r="D21" s="2">
        <v>88.652482269503494</v>
      </c>
      <c r="E21" s="2">
        <v>88.652482269503494</v>
      </c>
      <c r="F21" s="2">
        <v>59.574468085106403</v>
      </c>
      <c r="G21" s="2">
        <v>7.96153846154</v>
      </c>
      <c r="H21" s="2">
        <v>73.757726292269396</v>
      </c>
      <c r="I21" s="2">
        <v>13.4048257372654</v>
      </c>
      <c r="J21">
        <f t="shared" si="10"/>
        <v>-1.0996391603629099</v>
      </c>
      <c r="K21">
        <f t="shared" si="11"/>
        <v>0.83219449158387304</v>
      </c>
      <c r="L21">
        <f t="shared" si="12"/>
        <v>0.5460842670757694</v>
      </c>
      <c r="M21">
        <f t="shared" si="13"/>
        <v>1.3400737752808696</v>
      </c>
      <c r="N21">
        <f t="shared" si="14"/>
        <v>-1.0085665688201302</v>
      </c>
      <c r="O21">
        <f t="shared" si="15"/>
        <v>0.51760464041284293</v>
      </c>
      <c r="P21">
        <f t="shared" si="16"/>
        <v>0.66281271575753764</v>
      </c>
      <c r="Q21">
        <f t="shared" si="17"/>
        <v>2.5829697123212356</v>
      </c>
      <c r="R21">
        <f t="shared" si="18"/>
        <v>15.055072763841196</v>
      </c>
      <c r="S21">
        <f t="shared" si="19"/>
        <v>16.513481696910436</v>
      </c>
      <c r="T21">
        <f t="shared" si="20"/>
        <v>5.2691307240440617</v>
      </c>
      <c r="U21">
        <f t="shared" si="21"/>
        <v>2.5829697123212356</v>
      </c>
      <c r="V21">
        <f>MATCH(U21,Q21:T21,0)</f>
        <v>1</v>
      </c>
    </row>
    <row r="22" spans="1:22" ht="17">
      <c r="A22" s="4">
        <v>12</v>
      </c>
      <c r="B22" s="2" t="s">
        <v>19</v>
      </c>
      <c r="C22" s="2">
        <v>25.821596244131499</v>
      </c>
      <c r="D22" s="2">
        <v>81.884057971014499</v>
      </c>
      <c r="E22" s="2">
        <v>82.608695652173907</v>
      </c>
      <c r="F22" s="2">
        <v>43.478260869565197</v>
      </c>
      <c r="G22" s="2">
        <v>7.7333333333300001</v>
      </c>
      <c r="H22" s="2">
        <v>73.368927400354295</v>
      </c>
      <c r="I22" s="2">
        <v>6.38977635782748</v>
      </c>
      <c r="J22">
        <f t="shared" si="10"/>
        <v>-0.54023777204874801</v>
      </c>
      <c r="K22">
        <f t="shared" si="11"/>
        <v>-0.86786292321095881</v>
      </c>
      <c r="L22">
        <f t="shared" si="12"/>
        <v>-1.156115152114777</v>
      </c>
      <c r="M22">
        <f t="shared" si="13"/>
        <v>-0.63584287907725934</v>
      </c>
      <c r="N22">
        <f t="shared" si="14"/>
        <v>-1.1620826190289792</v>
      </c>
      <c r="O22">
        <f t="shared" si="15"/>
        <v>0.40446275708689022</v>
      </c>
      <c r="P22">
        <f t="shared" si="16"/>
        <v>-0.90438319583618842</v>
      </c>
      <c r="Q22">
        <f t="shared" si="17"/>
        <v>13.202993859806956</v>
      </c>
      <c r="R22">
        <f t="shared" si="18"/>
        <v>15.649104520957172</v>
      </c>
      <c r="S22">
        <f t="shared" si="19"/>
        <v>3.495580915814346</v>
      </c>
      <c r="T22">
        <f t="shared" si="20"/>
        <v>5.0664676745318804</v>
      </c>
      <c r="U22">
        <f t="shared" si="21"/>
        <v>3.495580915814346</v>
      </c>
      <c r="V22">
        <f>MATCH(U22,Q22:T22,0)</f>
        <v>3</v>
      </c>
    </row>
    <row r="23" spans="1:22" ht="17">
      <c r="A23" s="4">
        <v>13</v>
      </c>
      <c r="B23" s="2" t="s">
        <v>20</v>
      </c>
      <c r="C23" s="2">
        <v>29.535864978903</v>
      </c>
      <c r="D23" s="2">
        <v>89.7959183673469</v>
      </c>
      <c r="E23" s="2">
        <v>90.816326530612201</v>
      </c>
      <c r="F23" s="2">
        <v>57.142857142857103</v>
      </c>
      <c r="G23" s="2">
        <v>8.6666666666700003</v>
      </c>
      <c r="H23" s="2">
        <v>75.309172280699201</v>
      </c>
      <c r="I23" s="2">
        <v>8.9605734767025105</v>
      </c>
      <c r="J23">
        <f t="shared" si="10"/>
        <v>-0.30884747484753822</v>
      </c>
      <c r="K23">
        <f t="shared" si="11"/>
        <v>1.1193967901922381</v>
      </c>
      <c r="L23">
        <f t="shared" si="12"/>
        <v>1.1555191590881353</v>
      </c>
      <c r="M23">
        <f t="shared" si="13"/>
        <v>1.041577334885218</v>
      </c>
      <c r="N23">
        <f t="shared" si="14"/>
        <v>-0.53421922267811073</v>
      </c>
      <c r="O23">
        <f t="shared" si="15"/>
        <v>0.96908103260320977</v>
      </c>
      <c r="P23">
        <f t="shared" si="16"/>
        <v>-0.33005470343137849</v>
      </c>
      <c r="Q23">
        <f t="shared" si="17"/>
        <v>0</v>
      </c>
      <c r="R23">
        <f t="shared" si="18"/>
        <v>7.7641817927531509</v>
      </c>
      <c r="S23">
        <f t="shared" si="19"/>
        <v>17.903367049765496</v>
      </c>
      <c r="T23">
        <f t="shared" si="20"/>
        <v>5.4851170581068107</v>
      </c>
      <c r="U23">
        <f t="shared" si="21"/>
        <v>0</v>
      </c>
      <c r="V23">
        <f>MATCH(U23,Q23:T23,0)</f>
        <v>1</v>
      </c>
    </row>
    <row r="24" spans="1:22" ht="17">
      <c r="A24" s="4">
        <v>14</v>
      </c>
      <c r="B24" s="2" t="s">
        <v>21</v>
      </c>
      <c r="C24" s="2">
        <v>24.2085661080074</v>
      </c>
      <c r="D24" s="2">
        <v>86.6310160427808</v>
      </c>
      <c r="E24" s="2">
        <v>83.422459893048099</v>
      </c>
      <c r="F24" s="2">
        <v>37.967914438502703</v>
      </c>
      <c r="G24" s="2">
        <v>10.3</v>
      </c>
      <c r="H24" s="2">
        <v>70.106257597591707</v>
      </c>
      <c r="I24" s="2">
        <v>15.5490767735666</v>
      </c>
      <c r="J24">
        <f t="shared" si="10"/>
        <v>-0.64072579519530803</v>
      </c>
      <c r="K24">
        <f t="shared" si="11"/>
        <v>0.32445317751400204</v>
      </c>
      <c r="L24">
        <f t="shared" si="12"/>
        <v>-0.92692290793423648</v>
      </c>
      <c r="M24">
        <f t="shared" si="13"/>
        <v>-1.3122746085288219</v>
      </c>
      <c r="N24">
        <f t="shared" si="14"/>
        <v>0.56454172092581856</v>
      </c>
      <c r="O24">
        <f t="shared" si="15"/>
        <v>-0.54498595233968072</v>
      </c>
      <c r="P24">
        <f t="shared" si="16"/>
        <v>1.1418487532474275</v>
      </c>
      <c r="Q24">
        <f t="shared" si="17"/>
        <v>16.285436732739715</v>
      </c>
      <c r="R24">
        <f t="shared" si="18"/>
        <v>15.523172514510861</v>
      </c>
      <c r="S24">
        <f t="shared" si="19"/>
        <v>6.2924546429023476</v>
      </c>
      <c r="T24">
        <f t="shared" si="20"/>
        <v>4.9446394890216938</v>
      </c>
      <c r="U24">
        <f t="shared" si="21"/>
        <v>4.9446394890216938</v>
      </c>
      <c r="V24">
        <f>MATCH(U24,Q24:T24,0)</f>
        <v>4</v>
      </c>
    </row>
    <row r="25" spans="1:22" ht="17">
      <c r="A25" s="4">
        <v>15</v>
      </c>
      <c r="B25" s="2" t="s">
        <v>22</v>
      </c>
      <c r="C25" s="2">
        <v>3.2051282051282</v>
      </c>
      <c r="D25" s="2">
        <v>82.105263157894697</v>
      </c>
      <c r="E25" s="2">
        <v>86.315789473684205</v>
      </c>
      <c r="F25" s="2">
        <v>60</v>
      </c>
      <c r="G25" s="2">
        <v>11.173913043500001</v>
      </c>
      <c r="H25" s="2">
        <v>76.371300895543001</v>
      </c>
      <c r="I25" s="2">
        <v>9.6711798839458396</v>
      </c>
      <c r="J25">
        <f t="shared" si="10"/>
        <v>-1.949191090960547</v>
      </c>
      <c r="K25">
        <f t="shared" si="11"/>
        <v>-0.81230176132713461</v>
      </c>
      <c r="L25">
        <f t="shared" si="12"/>
        <v>-0.11203246862522909</v>
      </c>
      <c r="M25">
        <f t="shared" si="13"/>
        <v>1.392310652350105</v>
      </c>
      <c r="N25">
        <f t="shared" si="14"/>
        <v>1.152432447643656</v>
      </c>
      <c r="O25">
        <f t="shared" si="15"/>
        <v>1.2781642998571034</v>
      </c>
      <c r="P25">
        <f t="shared" si="16"/>
        <v>-0.17130180007358578</v>
      </c>
      <c r="Q25">
        <f t="shared" si="17"/>
        <v>11.117416269183549</v>
      </c>
      <c r="R25">
        <f t="shared" si="18"/>
        <v>16.006636412853165</v>
      </c>
      <c r="S25">
        <f t="shared" si="19"/>
        <v>16.413834492108457</v>
      </c>
      <c r="T25">
        <f t="shared" si="20"/>
        <v>10.592352787401227</v>
      </c>
      <c r="U25">
        <f t="shared" si="21"/>
        <v>10.592352787401227</v>
      </c>
      <c r="V25">
        <f>MATCH(U25,Q25:T25,0)</f>
        <v>4</v>
      </c>
    </row>
    <row r="26" spans="1:22" ht="17">
      <c r="A26" s="4">
        <v>16</v>
      </c>
      <c r="B26" s="2" t="s">
        <v>23</v>
      </c>
      <c r="C26" s="2">
        <v>39.473684210526301</v>
      </c>
      <c r="D26" s="2">
        <v>81.437125748502993</v>
      </c>
      <c r="E26" s="2">
        <v>86.826347305389206</v>
      </c>
      <c r="F26" s="2">
        <v>38.323353293413199</v>
      </c>
      <c r="G26" s="2">
        <v>8.4499999999999993</v>
      </c>
      <c r="H26" s="2">
        <v>68.159739049101105</v>
      </c>
      <c r="I26" s="2">
        <v>10.011123470522801</v>
      </c>
      <c r="J26">
        <f t="shared" si="10"/>
        <v>0.31025553296933644</v>
      </c>
      <c r="K26">
        <f t="shared" si="11"/>
        <v>-0.98012102129754641</v>
      </c>
      <c r="L26">
        <f t="shared" si="12"/>
        <v>3.1763350058957113E-2</v>
      </c>
      <c r="M26">
        <f t="shared" si="13"/>
        <v>-1.268642121470285</v>
      </c>
      <c r="N26">
        <f t="shared" si="14"/>
        <v>-0.67997322540362137</v>
      </c>
      <c r="O26">
        <f t="shared" si="15"/>
        <v>-1.1114298879700755</v>
      </c>
      <c r="P26">
        <f t="shared" si="16"/>
        <v>-9.5356761024037645E-2</v>
      </c>
      <c r="Q26">
        <f t="shared" si="17"/>
        <v>15.796057674006541</v>
      </c>
      <c r="R26">
        <f t="shared" si="18"/>
        <v>16.978638798280283</v>
      </c>
      <c r="S26">
        <f t="shared" si="19"/>
        <v>2.8001401796604335</v>
      </c>
      <c r="T26">
        <f t="shared" si="20"/>
        <v>4.0248623267455805</v>
      </c>
      <c r="U26">
        <f t="shared" si="21"/>
        <v>2.8001401796604335</v>
      </c>
      <c r="V26">
        <f>MATCH(U26,Q26:T26,0)</f>
        <v>3</v>
      </c>
    </row>
    <row r="27" spans="1:22" ht="17">
      <c r="A27" s="4">
        <v>17</v>
      </c>
      <c r="B27" s="2" t="s">
        <v>24</v>
      </c>
      <c r="C27" s="2">
        <v>53.164556962025301</v>
      </c>
      <c r="D27" s="2">
        <v>83.211678832116803</v>
      </c>
      <c r="E27" s="2">
        <v>85.401459854014604</v>
      </c>
      <c r="F27" s="2">
        <v>43.0656934306569</v>
      </c>
      <c r="G27" s="2">
        <v>9.71153846154</v>
      </c>
      <c r="H27" s="2">
        <v>68.910808557771901</v>
      </c>
      <c r="I27" s="2">
        <v>12.145748987854301</v>
      </c>
      <c r="J27">
        <f t="shared" si="10"/>
        <v>1.1631650398276729</v>
      </c>
      <c r="K27">
        <f t="shared" si="11"/>
        <v>-0.53439805909817883</v>
      </c>
      <c r="L27">
        <f t="shared" si="12"/>
        <v>-0.3695484012836826</v>
      </c>
      <c r="M27">
        <f t="shared" si="13"/>
        <v>-0.68648828036146337</v>
      </c>
      <c r="N27">
        <f t="shared" si="14"/>
        <v>0.16867729932933917</v>
      </c>
      <c r="O27">
        <f t="shared" si="15"/>
        <v>-0.89286594530773999</v>
      </c>
      <c r="P27">
        <f t="shared" si="16"/>
        <v>0.38152888904014159</v>
      </c>
      <c r="Q27">
        <f t="shared" si="17"/>
        <v>14.681161359472853</v>
      </c>
      <c r="R27">
        <f t="shared" si="18"/>
        <v>12.222659085089637</v>
      </c>
      <c r="S27">
        <f t="shared" si="19"/>
        <v>2.6811009192245083</v>
      </c>
      <c r="T27">
        <f t="shared" si="20"/>
        <v>3.2323456026297075</v>
      </c>
      <c r="U27">
        <f t="shared" si="21"/>
        <v>2.6811009192245083</v>
      </c>
      <c r="V27">
        <f>MATCH(U27,Q27:T27,0)</f>
        <v>3</v>
      </c>
    </row>
    <row r="28" spans="1:22" ht="17">
      <c r="A28" s="4">
        <v>18</v>
      </c>
      <c r="B28" s="2" t="s">
        <v>25</v>
      </c>
      <c r="C28" s="2">
        <v>45.801526717557302</v>
      </c>
      <c r="D28" s="2">
        <v>91.129032258064498</v>
      </c>
      <c r="E28" s="2">
        <v>87.096774193548399</v>
      </c>
      <c r="F28" s="2">
        <v>50.806451612903203</v>
      </c>
      <c r="G28" s="2">
        <v>11.333333333300001</v>
      </c>
      <c r="H28" s="2">
        <v>73.754626734419503</v>
      </c>
      <c r="I28" s="2">
        <v>3.47826086956522</v>
      </c>
      <c r="J28">
        <f t="shared" si="10"/>
        <v>0.70446539307910261</v>
      </c>
      <c r="K28">
        <f t="shared" si="11"/>
        <v>1.4542413647539116</v>
      </c>
      <c r="L28">
        <f t="shared" si="12"/>
        <v>0.10792760288651228</v>
      </c>
      <c r="M28">
        <f t="shared" si="13"/>
        <v>0.2637413485719734</v>
      </c>
      <c r="N28">
        <f t="shared" si="14"/>
        <v>1.2596761954297482</v>
      </c>
      <c r="O28">
        <f t="shared" si="15"/>
        <v>0.51670265787146463</v>
      </c>
      <c r="P28">
        <f t="shared" si="16"/>
        <v>-1.5548298175122894</v>
      </c>
      <c r="Q28">
        <f t="shared" si="17"/>
        <v>7.7641817927531509</v>
      </c>
      <c r="R28">
        <f t="shared" si="18"/>
        <v>0</v>
      </c>
      <c r="S28">
        <f t="shared" si="19"/>
        <v>16.252381010326047</v>
      </c>
      <c r="T28">
        <f t="shared" si="20"/>
        <v>9.5902087810130467</v>
      </c>
      <c r="U28">
        <f t="shared" si="21"/>
        <v>0</v>
      </c>
      <c r="V28">
        <f>MATCH(U28,Q28:T28,0)</f>
        <v>2</v>
      </c>
    </row>
    <row r="29" spans="1:22" ht="17">
      <c r="A29" s="4">
        <v>19</v>
      </c>
      <c r="B29" s="2" t="s">
        <v>26</v>
      </c>
      <c r="C29" s="2">
        <v>32.7102803738318</v>
      </c>
      <c r="D29" s="2">
        <v>85.245901639344297</v>
      </c>
      <c r="E29" s="2">
        <v>83.606557377049199</v>
      </c>
      <c r="F29" s="2">
        <v>53.278688524590201</v>
      </c>
      <c r="G29" s="2">
        <v>9.1458333333299997</v>
      </c>
      <c r="H29" s="2">
        <v>68.997501959166399</v>
      </c>
      <c r="I29" s="2">
        <v>13.037809647979101</v>
      </c>
      <c r="J29">
        <f t="shared" si="10"/>
        <v>-0.11108878420776183</v>
      </c>
      <c r="K29">
        <f t="shared" si="11"/>
        <v>-2.3452613857120365E-2</v>
      </c>
      <c r="L29">
        <f t="shared" si="12"/>
        <v>-0.87507285925075484</v>
      </c>
      <c r="M29">
        <f t="shared" si="13"/>
        <v>0.56722489733026393</v>
      </c>
      <c r="N29">
        <f t="shared" si="14"/>
        <v>-0.21187863973690779</v>
      </c>
      <c r="O29">
        <f t="shared" si="15"/>
        <v>-0.86763785204494293</v>
      </c>
      <c r="P29">
        <f t="shared" si="16"/>
        <v>0.58081954885203368</v>
      </c>
      <c r="Q29">
        <f t="shared" si="17"/>
        <v>10.000659056122359</v>
      </c>
      <c r="R29">
        <f t="shared" si="18"/>
        <v>12.549970779792682</v>
      </c>
      <c r="S29">
        <f t="shared" si="19"/>
        <v>4.1126759496729495</v>
      </c>
      <c r="T29">
        <f t="shared" si="20"/>
        <v>2.4377793510495009</v>
      </c>
      <c r="U29">
        <f t="shared" si="21"/>
        <v>2.4377793510495009</v>
      </c>
      <c r="V29">
        <f>MATCH(U29,Q29:T29,0)</f>
        <v>4</v>
      </c>
    </row>
    <row r="30" spans="1:22" ht="17">
      <c r="A30" s="4">
        <v>20</v>
      </c>
      <c r="B30" s="2" t="s">
        <v>27</v>
      </c>
      <c r="C30" s="2">
        <v>56.372549019607803</v>
      </c>
      <c r="D30" s="2">
        <v>85.714285714285694</v>
      </c>
      <c r="E30" s="2">
        <v>86.507936507936506</v>
      </c>
      <c r="F30" s="2">
        <v>38.095238095238102</v>
      </c>
      <c r="G30" s="2">
        <v>7.9782608695699997</v>
      </c>
      <c r="H30" s="2">
        <v>68.237805321218005</v>
      </c>
      <c r="I30" s="2">
        <v>19.971469329529199</v>
      </c>
      <c r="J30">
        <f t="shared" si="10"/>
        <v>1.3630154784009607</v>
      </c>
      <c r="K30">
        <f t="shared" si="11"/>
        <v>9.4193648324419441E-2</v>
      </c>
      <c r="L30">
        <f t="shared" si="12"/>
        <v>-5.7915308173927829E-2</v>
      </c>
      <c r="M30">
        <f t="shared" si="13"/>
        <v>-1.2966447815473239</v>
      </c>
      <c r="N30">
        <f t="shared" si="14"/>
        <v>-0.9973172246406955</v>
      </c>
      <c r="O30">
        <f t="shared" si="15"/>
        <v>-1.0887123205201379</v>
      </c>
      <c r="P30">
        <f t="shared" si="16"/>
        <v>2.1298326088539348</v>
      </c>
      <c r="Q30">
        <f t="shared" si="17"/>
        <v>21.285891921376912</v>
      </c>
      <c r="R30">
        <f t="shared" si="18"/>
        <v>25.9938404994206</v>
      </c>
      <c r="S30">
        <f t="shared" si="19"/>
        <v>10.817521765367008</v>
      </c>
      <c r="T30">
        <f t="shared" si="20"/>
        <v>8.1510307254650236</v>
      </c>
      <c r="U30">
        <f t="shared" si="21"/>
        <v>8.1510307254650236</v>
      </c>
      <c r="V30">
        <f>MATCH(U30,Q30:T30,0)</f>
        <v>4</v>
      </c>
    </row>
    <row r="31" spans="1:22" ht="17">
      <c r="A31" s="4">
        <v>21</v>
      </c>
      <c r="B31" s="2" t="s">
        <v>28</v>
      </c>
      <c r="C31" s="2">
        <v>17.1428571428571</v>
      </c>
      <c r="D31" s="2">
        <v>89.119170984455906</v>
      </c>
      <c r="E31" s="2">
        <v>90.673575129533702</v>
      </c>
      <c r="F31" s="2">
        <v>44.559585492228003</v>
      </c>
      <c r="G31" s="2">
        <v>9.1458333333299997</v>
      </c>
      <c r="H31" s="2">
        <v>79.237187148114401</v>
      </c>
      <c r="I31" s="2">
        <v>9.6735187424425604</v>
      </c>
      <c r="J31">
        <f t="shared" si="10"/>
        <v>-1.08090301825883</v>
      </c>
      <c r="K31">
        <f t="shared" si="11"/>
        <v>0.94941492211052303</v>
      </c>
      <c r="L31">
        <f t="shared" si="12"/>
        <v>1.1153140083457647</v>
      </c>
      <c r="M31">
        <f t="shared" si="13"/>
        <v>-0.50310307882021366</v>
      </c>
      <c r="N31">
        <f t="shared" si="14"/>
        <v>-0.21187863973690779</v>
      </c>
      <c r="O31">
        <f t="shared" si="15"/>
        <v>2.1121475615292824</v>
      </c>
      <c r="P31">
        <f t="shared" si="16"/>
        <v>-0.17077928778955243</v>
      </c>
      <c r="Q31">
        <f t="shared" si="17"/>
        <v>4.4484908312099058</v>
      </c>
      <c r="R31">
        <f t="shared" si="18"/>
        <v>11.671781789457734</v>
      </c>
      <c r="S31">
        <f t="shared" si="19"/>
        <v>20.246932715880472</v>
      </c>
      <c r="T31">
        <f t="shared" si="20"/>
        <v>7.952210278890286</v>
      </c>
      <c r="U31">
        <f t="shared" si="21"/>
        <v>4.4484908312099058</v>
      </c>
      <c r="V31">
        <f>MATCH(U31,Q31:T31,0)</f>
        <v>1</v>
      </c>
    </row>
    <row r="32" spans="1:22" ht="17">
      <c r="A32" s="4">
        <v>22</v>
      </c>
      <c r="B32" s="2" t="s">
        <v>29</v>
      </c>
      <c r="C32" s="2">
        <v>68.965517241379303</v>
      </c>
      <c r="D32" s="2">
        <v>89.308176100628899</v>
      </c>
      <c r="E32" s="2">
        <v>89.308176100628899</v>
      </c>
      <c r="F32" s="2">
        <v>55.974842767295598</v>
      </c>
      <c r="G32" s="2">
        <v>13.8888888889</v>
      </c>
      <c r="H32" s="2">
        <v>74.485139924729594</v>
      </c>
      <c r="I32" s="2">
        <v>10.3092783505155</v>
      </c>
      <c r="J32">
        <f t="shared" si="10"/>
        <v>2.1475280884343748</v>
      </c>
      <c r="K32">
        <f t="shared" si="11"/>
        <v>0.99688823864828613</v>
      </c>
      <c r="L32">
        <f t="shared" si="12"/>
        <v>0.73075684557286391</v>
      </c>
      <c r="M32">
        <f t="shared" si="13"/>
        <v>0.89819579000964223</v>
      </c>
      <c r="N32">
        <f t="shared" si="14"/>
        <v>2.9788259711699823</v>
      </c>
      <c r="O32">
        <f t="shared" si="15"/>
        <v>0.72928463756543394</v>
      </c>
      <c r="P32">
        <f t="shared" si="16"/>
        <v>-2.8747520850204929E-2</v>
      </c>
      <c r="Q32">
        <f t="shared" si="17"/>
        <v>18.73954540685099</v>
      </c>
      <c r="R32">
        <f t="shared" si="18"/>
        <v>8.4116447541935777</v>
      </c>
      <c r="S32">
        <f t="shared" si="19"/>
        <v>27.224684606105065</v>
      </c>
      <c r="T32">
        <f t="shared" si="20"/>
        <v>18.698481652478925</v>
      </c>
      <c r="U32">
        <f t="shared" si="21"/>
        <v>8.4116447541935777</v>
      </c>
      <c r="V32">
        <f>MATCH(U32,Q32:T32,0)</f>
        <v>2</v>
      </c>
    </row>
    <row r="33" spans="1:22" ht="17">
      <c r="A33" s="4">
        <v>23</v>
      </c>
      <c r="B33" s="2" t="s">
        <v>30</v>
      </c>
      <c r="C33" s="2">
        <v>44.510385756676598</v>
      </c>
      <c r="D33" s="2">
        <v>80.392156862745097</v>
      </c>
      <c r="E33" s="2">
        <v>83.006535947712393</v>
      </c>
      <c r="F33" s="2">
        <v>54.901960784313701</v>
      </c>
      <c r="G33" s="2">
        <v>8.88461538462</v>
      </c>
      <c r="H33" s="2">
        <v>70.384181421025303</v>
      </c>
      <c r="I33" s="2">
        <v>12.605042016806699</v>
      </c>
      <c r="J33">
        <f t="shared" si="10"/>
        <v>0.62403031635188755</v>
      </c>
      <c r="K33">
        <f t="shared" si="11"/>
        <v>-1.2425908405816593</v>
      </c>
      <c r="L33">
        <f t="shared" si="12"/>
        <v>-1.0440656105154038</v>
      </c>
      <c r="M33">
        <f t="shared" si="13"/>
        <v>0.76649238001080244</v>
      </c>
      <c r="N33">
        <f t="shared" si="14"/>
        <v>-0.3876027702337248</v>
      </c>
      <c r="O33">
        <f t="shared" si="15"/>
        <v>-0.46410911483240469</v>
      </c>
      <c r="P33">
        <f t="shared" si="16"/>
        <v>0.48413716993229572</v>
      </c>
      <c r="Q33">
        <f t="shared" si="17"/>
        <v>14.101530221797464</v>
      </c>
      <c r="R33">
        <f t="shared" si="18"/>
        <v>16.692126808720786</v>
      </c>
      <c r="S33">
        <f t="shared" si="19"/>
        <v>2.5922828240618285</v>
      </c>
      <c r="T33">
        <f t="shared" si="20"/>
        <v>3.9254266822440043</v>
      </c>
      <c r="U33">
        <f t="shared" si="21"/>
        <v>2.5922828240618285</v>
      </c>
      <c r="V33">
        <f>MATCH(U33,Q33:T33,0)</f>
        <v>3</v>
      </c>
    </row>
    <row r="34" spans="1:22" ht="17">
      <c r="A34" s="4">
        <v>24</v>
      </c>
      <c r="B34" s="2" t="s">
        <v>31</v>
      </c>
      <c r="C34" s="2">
        <v>54.755043227665702</v>
      </c>
      <c r="D34" s="2">
        <v>76.190476190476204</v>
      </c>
      <c r="E34" s="2">
        <v>80.272108843537396</v>
      </c>
      <c r="F34" s="2">
        <v>42.176870748299301</v>
      </c>
      <c r="G34" s="2">
        <v>7.875</v>
      </c>
      <c r="H34" s="2">
        <v>69.485918662325702</v>
      </c>
      <c r="I34" s="2">
        <v>18.75</v>
      </c>
      <c r="J34">
        <f t="shared" si="10"/>
        <v>1.2622486323140456</v>
      </c>
      <c r="K34">
        <f t="shared" si="11"/>
        <v>-2.2979470160338269</v>
      </c>
      <c r="L34">
        <f t="shared" si="12"/>
        <v>-1.8142020371058831</v>
      </c>
      <c r="M34">
        <f t="shared" si="13"/>
        <v>-0.79559718516892397</v>
      </c>
      <c r="N34">
        <f t="shared" si="14"/>
        <v>-1.0667819249384465</v>
      </c>
      <c r="O34">
        <f t="shared" si="15"/>
        <v>-0.72550682545919076</v>
      </c>
      <c r="P34">
        <f t="shared" si="16"/>
        <v>1.8569504613687988</v>
      </c>
      <c r="Q34">
        <f t="shared" si="17"/>
        <v>34.279278499544134</v>
      </c>
      <c r="R34">
        <f t="shared" si="18"/>
        <v>37.802556726561193</v>
      </c>
      <c r="S34">
        <f t="shared" si="19"/>
        <v>6.6120900645734917</v>
      </c>
      <c r="T34">
        <f t="shared" si="20"/>
        <v>13.555016611972254</v>
      </c>
      <c r="U34">
        <f t="shared" si="21"/>
        <v>6.6120900645734917</v>
      </c>
      <c r="V34">
        <f>MATCH(U34,Q34:T34,0)</f>
        <v>3</v>
      </c>
    </row>
    <row r="35" spans="1:22" ht="17">
      <c r="A35" s="4">
        <v>25</v>
      </c>
      <c r="B35" s="2" t="s">
        <v>32</v>
      </c>
      <c r="C35" s="2">
        <v>31.683168316831701</v>
      </c>
      <c r="D35" s="2">
        <v>87.398373983739802</v>
      </c>
      <c r="E35" s="2">
        <v>87.398373983739802</v>
      </c>
      <c r="F35" s="2">
        <v>57.317073170731703</v>
      </c>
      <c r="G35" s="2">
        <v>8.6538461538500009</v>
      </c>
      <c r="H35" s="2">
        <v>75.738968464261006</v>
      </c>
      <c r="I35" s="2">
        <v>2.62008733624454</v>
      </c>
      <c r="J35">
        <f t="shared" si="10"/>
        <v>-0.17507547475152505</v>
      </c>
      <c r="K35">
        <f t="shared" si="11"/>
        <v>0.51719413165605821</v>
      </c>
      <c r="L35">
        <f t="shared" si="12"/>
        <v>0.1928715329418445</v>
      </c>
      <c r="M35">
        <f t="shared" si="13"/>
        <v>1.0629635127794224</v>
      </c>
      <c r="N35">
        <f t="shared" si="14"/>
        <v>-0.54284371988032554</v>
      </c>
      <c r="O35">
        <f t="shared" si="15"/>
        <v>1.0941532760321031</v>
      </c>
      <c r="P35">
        <f t="shared" si="16"/>
        <v>-1.7465499295332081</v>
      </c>
      <c r="Q35">
        <f t="shared" si="17"/>
        <v>3.329866984285343</v>
      </c>
      <c r="R35">
        <f t="shared" si="18"/>
        <v>5.9169050571111317</v>
      </c>
      <c r="S35">
        <f t="shared" si="19"/>
        <v>14.539645630613833</v>
      </c>
      <c r="T35">
        <f t="shared" si="20"/>
        <v>7.4065214452806094</v>
      </c>
      <c r="U35">
        <f t="shared" si="21"/>
        <v>3.329866984285343</v>
      </c>
      <c r="V35">
        <f>MATCH(U35,Q35:T35,0)</f>
        <v>1</v>
      </c>
    </row>
    <row r="36" spans="1:22" ht="17">
      <c r="A36" s="4">
        <v>26</v>
      </c>
      <c r="B36" s="2" t="s">
        <v>33</v>
      </c>
      <c r="C36" s="2">
        <v>28.169014084507001</v>
      </c>
      <c r="D36" s="2">
        <v>82.432432432432407</v>
      </c>
      <c r="E36" s="2">
        <v>86.486486486486498</v>
      </c>
      <c r="F36" s="2">
        <v>59.459459459459502</v>
      </c>
      <c r="G36" s="2">
        <v>10.392857142900001</v>
      </c>
      <c r="H36" s="2">
        <v>72.094066853786103</v>
      </c>
      <c r="I36" s="2">
        <v>16.6666666666667</v>
      </c>
      <c r="J36">
        <f t="shared" si="10"/>
        <v>-0.39399910421758877</v>
      </c>
      <c r="K36">
        <f t="shared" si="11"/>
        <v>-0.73012509412335891</v>
      </c>
      <c r="L36">
        <f t="shared" si="12"/>
        <v>-6.3956589305385225E-2</v>
      </c>
      <c r="M36">
        <f t="shared" si="13"/>
        <v>1.3259557003972946</v>
      </c>
      <c r="N36">
        <f t="shared" si="14"/>
        <v>0.62700772212176359</v>
      </c>
      <c r="O36">
        <f t="shared" si="15"/>
        <v>3.3473728527171155E-2</v>
      </c>
      <c r="P36">
        <f t="shared" si="16"/>
        <v>1.3915237329330705</v>
      </c>
      <c r="Q36">
        <f t="shared" si="17"/>
        <v>10.183615513562692</v>
      </c>
      <c r="R36">
        <f t="shared" si="18"/>
        <v>16.450703422733515</v>
      </c>
      <c r="S36">
        <f t="shared" si="19"/>
        <v>9.6514492849359588</v>
      </c>
      <c r="T36">
        <f t="shared" si="20"/>
        <v>4.5821891223444098</v>
      </c>
      <c r="U36">
        <f t="shared" si="21"/>
        <v>4.5821891223444098</v>
      </c>
      <c r="V36">
        <f>MATCH(U36,Q36:T36,0)</f>
        <v>4</v>
      </c>
    </row>
    <row r="37" spans="1:22" ht="17">
      <c r="A37" s="4">
        <v>27</v>
      </c>
      <c r="B37" s="2" t="s">
        <v>34</v>
      </c>
      <c r="C37" s="2">
        <v>10</v>
      </c>
      <c r="D37" s="2">
        <v>93.063583815028906</v>
      </c>
      <c r="E37" s="2">
        <v>93.063583815028906</v>
      </c>
      <c r="F37" s="2">
        <v>71.098265895953801</v>
      </c>
      <c r="G37" s="2">
        <v>8.5</v>
      </c>
      <c r="H37" s="2">
        <v>79.203837645772595</v>
      </c>
      <c r="I37" s="2">
        <v>3.3222591362126201</v>
      </c>
      <c r="J37">
        <f t="shared" si="10"/>
        <v>-1.5258863932307991</v>
      </c>
      <c r="K37">
        <f t="shared" si="11"/>
        <v>1.9401519066586859</v>
      </c>
      <c r="L37">
        <f t="shared" si="12"/>
        <v>1.7884468725413971</v>
      </c>
      <c r="M37">
        <f t="shared" si="13"/>
        <v>2.7546967178784385</v>
      </c>
      <c r="N37">
        <f t="shared" si="14"/>
        <v>-0.64633768631363608</v>
      </c>
      <c r="O37">
        <f t="shared" si="15"/>
        <v>2.1024427357661493</v>
      </c>
      <c r="P37">
        <f t="shared" si="16"/>
        <v>-1.5896813581768998</v>
      </c>
      <c r="Q37">
        <f t="shared" si="17"/>
        <v>8.3739368103393783</v>
      </c>
      <c r="R37">
        <f t="shared" si="18"/>
        <v>20.388256954914677</v>
      </c>
      <c r="S37">
        <f t="shared" si="19"/>
        <v>44.992714960561898</v>
      </c>
      <c r="T37">
        <f t="shared" si="20"/>
        <v>25.879633137700438</v>
      </c>
      <c r="U37">
        <f t="shared" si="21"/>
        <v>8.3739368103393783</v>
      </c>
      <c r="V37">
        <f>MATCH(U37,Q37:T37,0)</f>
        <v>1</v>
      </c>
    </row>
    <row r="38" spans="1:22" ht="17">
      <c r="A38" s="4">
        <v>28</v>
      </c>
      <c r="B38" s="2" t="s">
        <v>35</v>
      </c>
      <c r="C38" s="2">
        <v>48.872180451127797</v>
      </c>
      <c r="D38" s="2">
        <v>86.6666666666667</v>
      </c>
      <c r="E38" s="2">
        <v>90.303030303030297</v>
      </c>
      <c r="F38" s="2">
        <v>46.6666666666667</v>
      </c>
      <c r="G38" s="2">
        <v>6.5454545454500002</v>
      </c>
      <c r="H38" s="2">
        <v>70.930646227598302</v>
      </c>
      <c r="I38" s="2">
        <v>8.5959885386819508</v>
      </c>
      <c r="J38">
        <f t="shared" si="10"/>
        <v>0.8957599737219305</v>
      </c>
      <c r="K38">
        <f t="shared" si="11"/>
        <v>0.33340771476025832</v>
      </c>
      <c r="L38">
        <f t="shared" si="12"/>
        <v>1.0109520861942431</v>
      </c>
      <c r="M38">
        <f t="shared" si="13"/>
        <v>-0.24444482915267421</v>
      </c>
      <c r="N38">
        <f t="shared" si="14"/>
        <v>-1.9611814871070101</v>
      </c>
      <c r="O38">
        <f t="shared" si="15"/>
        <v>-0.30508588026896249</v>
      </c>
      <c r="P38">
        <f t="shared" si="16"/>
        <v>-0.4115047394025087</v>
      </c>
      <c r="Q38">
        <f t="shared" si="17"/>
        <v>7.4099673111312256</v>
      </c>
      <c r="R38">
        <f t="shared" si="18"/>
        <v>14.723020943034765</v>
      </c>
      <c r="S38">
        <f t="shared" si="19"/>
        <v>11.874262672215911</v>
      </c>
      <c r="T38">
        <f t="shared" si="20"/>
        <v>5.3248479598268057</v>
      </c>
      <c r="U38">
        <f t="shared" si="21"/>
        <v>5.3248479598268057</v>
      </c>
      <c r="V38">
        <f>MATCH(U38,Q38:T38,0)</f>
        <v>4</v>
      </c>
    </row>
    <row r="39" spans="1:22" ht="17">
      <c r="A39" s="4">
        <v>29</v>
      </c>
      <c r="B39" s="2" t="s">
        <v>36</v>
      </c>
      <c r="C39" s="2">
        <v>26.785714285714299</v>
      </c>
      <c r="D39" s="2">
        <v>83.720930232558104</v>
      </c>
      <c r="E39" s="2">
        <v>88.3720930232558</v>
      </c>
      <c r="F39" s="2">
        <v>50</v>
      </c>
      <c r="G39" s="2">
        <v>10.8</v>
      </c>
      <c r="H39" s="2">
        <v>71.9585787429466</v>
      </c>
      <c r="I39" s="2">
        <v>12.048192771084301</v>
      </c>
      <c r="J39">
        <f t="shared" si="10"/>
        <v>-0.48017546204666445</v>
      </c>
      <c r="K39">
        <f t="shared" si="11"/>
        <v>-0.40648695584359129</v>
      </c>
      <c r="L39">
        <f t="shared" si="12"/>
        <v>0.46711417062306204</v>
      </c>
      <c r="M39">
        <f t="shared" si="13"/>
        <v>0.16474404122301753</v>
      </c>
      <c r="N39">
        <f t="shared" si="14"/>
        <v>0.90089711182566701</v>
      </c>
      <c r="O39">
        <f t="shared" si="15"/>
        <v>-5.9538016109656209E-3</v>
      </c>
      <c r="P39">
        <f t="shared" si="16"/>
        <v>0.35973435905142381</v>
      </c>
      <c r="Q39">
        <f t="shared" si="17"/>
        <v>7.0864733108436671</v>
      </c>
      <c r="R39">
        <f t="shared" si="18"/>
        <v>9.0719474876630013</v>
      </c>
      <c r="S39">
        <f t="shared" si="19"/>
        <v>7.1102361096410327</v>
      </c>
      <c r="T39">
        <f t="shared" si="20"/>
        <v>2.1531803153312064</v>
      </c>
      <c r="U39">
        <f t="shared" si="21"/>
        <v>2.1531803153312064</v>
      </c>
      <c r="V39">
        <f>MATCH(U39,Q39:T39,0)</f>
        <v>4</v>
      </c>
    </row>
    <row r="40" spans="1:22" ht="17">
      <c r="A40" s="4">
        <v>30</v>
      </c>
      <c r="B40" s="2" t="s">
        <v>37</v>
      </c>
      <c r="C40" s="2">
        <v>59.701492537313399</v>
      </c>
      <c r="D40" s="2">
        <v>89.455782312925194</v>
      </c>
      <c r="E40" s="2">
        <v>90.136054421768705</v>
      </c>
      <c r="F40" s="2">
        <v>47.278911564625901</v>
      </c>
      <c r="G40" s="2">
        <v>10.8</v>
      </c>
      <c r="H40" s="2">
        <v>72.387681976775795</v>
      </c>
      <c r="I40" s="2">
        <v>10.8765195137556</v>
      </c>
      <c r="J40">
        <f t="shared" si="10"/>
        <v>1.5704009114249193</v>
      </c>
      <c r="K40">
        <f t="shared" si="11"/>
        <v>1.0339631950366022</v>
      </c>
      <c r="L40">
        <f t="shared" si="12"/>
        <v>0.9639242432046613</v>
      </c>
      <c r="M40">
        <f t="shared" si="13"/>
        <v>-0.16928768969591165</v>
      </c>
      <c r="N40">
        <f t="shared" si="14"/>
        <v>0.90089711182566701</v>
      </c>
      <c r="O40">
        <f t="shared" si="15"/>
        <v>0.11891679094024256</v>
      </c>
      <c r="P40">
        <f t="shared" si="16"/>
        <v>9.7976894593437044E-2</v>
      </c>
      <c r="Q40">
        <f t="shared" si="17"/>
        <v>8.0073252963047121</v>
      </c>
      <c r="R40">
        <f t="shared" si="18"/>
        <v>4.8654485124366875</v>
      </c>
      <c r="S40">
        <f t="shared" si="19"/>
        <v>14.284682513739428</v>
      </c>
      <c r="T40">
        <f t="shared" si="20"/>
        <v>6.1254040688467271</v>
      </c>
      <c r="U40">
        <f t="shared" si="21"/>
        <v>4.8654485124366875</v>
      </c>
      <c r="V40">
        <f>MATCH(U40,Q40:T40,0)</f>
        <v>2</v>
      </c>
    </row>
    <row r="41" spans="1:22" ht="17">
      <c r="A41" s="4">
        <v>31</v>
      </c>
      <c r="B41" s="2" t="s">
        <v>38</v>
      </c>
      <c r="C41" s="2">
        <v>14.005602240896399</v>
      </c>
      <c r="D41" s="2">
        <v>80.232558139534902</v>
      </c>
      <c r="E41" s="2">
        <v>80.232558139534902</v>
      </c>
      <c r="F41" s="2">
        <v>43.023255813953497</v>
      </c>
      <c r="G41" s="2">
        <v>9.07692307692</v>
      </c>
      <c r="H41" s="2">
        <v>76.1470818450303</v>
      </c>
      <c r="I41" s="2">
        <v>5.9055118110236204</v>
      </c>
      <c r="J41">
        <f t="shared" si="10"/>
        <v>-1.2763466966778867</v>
      </c>
      <c r="K41">
        <f t="shared" si="11"/>
        <v>-1.2826780131375897</v>
      </c>
      <c r="L41">
        <f t="shared" si="12"/>
        <v>-1.8253412764014241</v>
      </c>
      <c r="M41">
        <f t="shared" si="13"/>
        <v>-0.69169778049355402</v>
      </c>
      <c r="N41">
        <f t="shared" si="14"/>
        <v>-0.25823531220049628</v>
      </c>
      <c r="O41">
        <f t="shared" si="15"/>
        <v>1.2129157454499488</v>
      </c>
      <c r="P41">
        <f t="shared" si="16"/>
        <v>-1.0125702344200291</v>
      </c>
      <c r="Q41">
        <f t="shared" si="17"/>
        <v>19.197239602564949</v>
      </c>
      <c r="R41">
        <f t="shared" si="18"/>
        <v>19.147550168745461</v>
      </c>
      <c r="S41">
        <f t="shared" si="19"/>
        <v>6.8650292360078149</v>
      </c>
      <c r="T41">
        <f t="shared" si="20"/>
        <v>10.103867492667053</v>
      </c>
      <c r="U41">
        <f t="shared" si="21"/>
        <v>6.8650292360078149</v>
      </c>
      <c r="V41">
        <f>MATCH(U41,Q41:T41,0)</f>
        <v>3</v>
      </c>
    </row>
    <row r="42" spans="1:22" ht="17">
      <c r="A42" s="4">
        <v>32</v>
      </c>
      <c r="B42" s="2" t="s">
        <v>39</v>
      </c>
      <c r="C42" s="2">
        <v>48.543689320388303</v>
      </c>
      <c r="D42" s="2">
        <v>88.181818181818201</v>
      </c>
      <c r="E42" s="2">
        <v>90.909090909090907</v>
      </c>
      <c r="F42" s="2">
        <v>33.636363636363598</v>
      </c>
      <c r="G42" s="2">
        <v>12.318181818199999</v>
      </c>
      <c r="H42" s="2">
        <v>72.730064903280393</v>
      </c>
      <c r="I42" s="2">
        <v>8.8809946714032009</v>
      </c>
      <c r="J42">
        <f t="shared" si="10"/>
        <v>0.87529574084125583</v>
      </c>
      <c r="K42">
        <f t="shared" si="11"/>
        <v>0.71397554772634086</v>
      </c>
      <c r="L42">
        <f t="shared" si="12"/>
        <v>1.1816457385268038</v>
      </c>
      <c r="M42">
        <f t="shared" si="13"/>
        <v>-1.844001322439494</v>
      </c>
      <c r="N42">
        <f t="shared" si="14"/>
        <v>1.9221943896610731</v>
      </c>
      <c r="O42">
        <f t="shared" si="15"/>
        <v>0.2185514605057112</v>
      </c>
      <c r="P42">
        <f t="shared" si="16"/>
        <v>-0.34783299287295388</v>
      </c>
      <c r="Q42">
        <f t="shared" si="17"/>
        <v>16.491386865919001</v>
      </c>
      <c r="R42">
        <f t="shared" si="18"/>
        <v>8.1572921184490603</v>
      </c>
      <c r="S42">
        <f t="shared" si="19"/>
        <v>17.311976860489533</v>
      </c>
      <c r="T42">
        <f t="shared" si="20"/>
        <v>11.320837945799051</v>
      </c>
      <c r="U42">
        <f t="shared" si="21"/>
        <v>8.1572921184490603</v>
      </c>
      <c r="V42">
        <f>MATCH(U42,Q42:T42,0)</f>
        <v>2</v>
      </c>
    </row>
    <row r="43" spans="1:22" ht="17">
      <c r="A43" s="4">
        <v>33</v>
      </c>
      <c r="B43" s="2" t="s">
        <v>40</v>
      </c>
      <c r="C43" s="2">
        <v>40.697674418604699</v>
      </c>
      <c r="D43" s="2">
        <v>88.8888888888889</v>
      </c>
      <c r="E43" s="2">
        <v>86.6666666666667</v>
      </c>
      <c r="F43" s="2">
        <v>50</v>
      </c>
      <c r="G43" s="2">
        <v>9</v>
      </c>
      <c r="H43" s="2">
        <v>70.135069081094002</v>
      </c>
      <c r="I43" s="2">
        <v>4.6296296296296298</v>
      </c>
      <c r="J43">
        <f t="shared" si="10"/>
        <v>0.38650727409060848</v>
      </c>
      <c r="K43">
        <f t="shared" si="11"/>
        <v>0.8915738697771789</v>
      </c>
      <c r="L43">
        <f t="shared" si="12"/>
        <v>-1.3209827801104704E-2</v>
      </c>
      <c r="M43">
        <f t="shared" si="13"/>
        <v>0.16474404122301753</v>
      </c>
      <c r="N43">
        <f t="shared" si="14"/>
        <v>-0.30998229541378769</v>
      </c>
      <c r="O43">
        <f t="shared" si="15"/>
        <v>-0.53660170646694272</v>
      </c>
      <c r="P43">
        <f t="shared" si="16"/>
        <v>-1.2976084758067434</v>
      </c>
      <c r="Q43">
        <f t="shared" si="17"/>
        <v>5.9237085923274728</v>
      </c>
      <c r="R43">
        <f t="shared" si="18"/>
        <v>4.081607499750378</v>
      </c>
      <c r="S43">
        <f t="shared" si="19"/>
        <v>8.7655285538294141</v>
      </c>
      <c r="T43">
        <f t="shared" si="20"/>
        <v>4.556198269131527</v>
      </c>
      <c r="U43">
        <f t="shared" si="21"/>
        <v>4.081607499750378</v>
      </c>
      <c r="V43">
        <f>MATCH(U43,Q43:T43,0)</f>
        <v>2</v>
      </c>
    </row>
    <row r="44" spans="1:22" ht="17">
      <c r="A44" s="4">
        <v>34</v>
      </c>
      <c r="B44" s="2" t="s">
        <v>41</v>
      </c>
      <c r="C44" s="2">
        <v>32.352941176470601</v>
      </c>
      <c r="D44" s="2">
        <v>88.679245283018901</v>
      </c>
      <c r="E44" s="2">
        <v>88.679245283018901</v>
      </c>
      <c r="F44" s="2">
        <v>42.452830188679201</v>
      </c>
      <c r="G44" s="2">
        <v>7.7333333333300001</v>
      </c>
      <c r="H44" s="2">
        <v>71.621408967209703</v>
      </c>
      <c r="I44" s="2">
        <v>9.8870056497175192</v>
      </c>
      <c r="J44">
        <f t="shared" si="10"/>
        <v>-0.13335018449498051</v>
      </c>
      <c r="K44">
        <f t="shared" si="11"/>
        <v>0.83891668534162522</v>
      </c>
      <c r="L44">
        <f t="shared" si="12"/>
        <v>0.55362192334098059</v>
      </c>
      <c r="M44">
        <f t="shared" si="13"/>
        <v>-0.76172132566535578</v>
      </c>
      <c r="N44">
        <f t="shared" si="14"/>
        <v>-1.1620826190289792</v>
      </c>
      <c r="O44">
        <f t="shared" si="15"/>
        <v>-0.10407142545386386</v>
      </c>
      <c r="P44">
        <f t="shared" si="16"/>
        <v>-0.12308528163746568</v>
      </c>
      <c r="Q44">
        <f t="shared" si="17"/>
        <v>5.3123397139505535</v>
      </c>
      <c r="R44">
        <f t="shared" si="18"/>
        <v>10.630945160603332</v>
      </c>
      <c r="S44">
        <f t="shared" si="19"/>
        <v>9.4750942400949256</v>
      </c>
      <c r="T44">
        <f t="shared" si="20"/>
        <v>2.6430825901649824</v>
      </c>
      <c r="U44">
        <f t="shared" si="21"/>
        <v>2.6430825901649824</v>
      </c>
      <c r="V44">
        <f>MATCH(U44,Q44:T44,0)</f>
        <v>4</v>
      </c>
    </row>
    <row r="45" spans="1:22">
      <c r="A45" s="4"/>
    </row>
    <row r="46" spans="1:22">
      <c r="A46" s="4"/>
    </row>
    <row r="47" spans="1:22">
      <c r="A47" s="4"/>
    </row>
    <row r="48" spans="1:22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75A0-14BA-7B4A-BB02-1259F98147F0}">
  <dimension ref="A1:V44"/>
  <sheetViews>
    <sheetView tabSelected="1" workbookViewId="0">
      <selection activeCell="D8" sqref="D8"/>
    </sheetView>
  </sheetViews>
  <sheetFormatPr baseColWidth="10" defaultRowHeight="16"/>
  <cols>
    <col min="3" max="3" width="32.5" customWidth="1"/>
    <col min="4" max="4" width="18.1640625" customWidth="1"/>
    <col min="5" max="5" width="29.1640625" customWidth="1"/>
    <col min="6" max="6" width="19.83203125" customWidth="1"/>
    <col min="7" max="7" width="23.1640625" customWidth="1"/>
    <col min="8" max="8" width="24.1640625" customWidth="1"/>
    <col min="9" max="9" width="17.6640625" customWidth="1"/>
    <col min="10" max="10" width="18.1640625" customWidth="1"/>
  </cols>
  <sheetData>
    <row r="1" spans="1:22">
      <c r="C1" s="3" t="s">
        <v>42</v>
      </c>
      <c r="D1">
        <v>34.493473545531096</v>
      </c>
      <c r="E1">
        <v>85.339273333801316</v>
      </c>
      <c r="F1">
        <v>86.713569150348377</v>
      </c>
      <c r="G1">
        <v>48.657962511119798</v>
      </c>
      <c r="H1">
        <v>9.4607957889191177</v>
      </c>
      <c r="I1">
        <v>71.979038288085661</v>
      </c>
      <c r="J1">
        <v>10.437957398749827</v>
      </c>
      <c r="K1">
        <v>1.1347132384036526E-16</v>
      </c>
      <c r="L1">
        <v>-1.8873791418627661E-15</v>
      </c>
      <c r="M1">
        <v>-1.7371724973546566E-15</v>
      </c>
      <c r="N1">
        <v>2.3510605227356256E-16</v>
      </c>
      <c r="O1">
        <v>1.0449157878825003E-16</v>
      </c>
      <c r="P1">
        <v>-6.8980768809430679E-16</v>
      </c>
      <c r="Q1">
        <v>2.0898315757650005E-16</v>
      </c>
    </row>
    <row r="2" spans="1:22">
      <c r="C2" s="3" t="s">
        <v>43</v>
      </c>
      <c r="D2">
        <v>16.051964061145092</v>
      </c>
      <c r="E2">
        <v>3.9812915961463742</v>
      </c>
      <c r="F2">
        <v>3.5505749497926704</v>
      </c>
      <c r="G2">
        <v>8.1461974522250351</v>
      </c>
      <c r="H2">
        <v>1.486522926427178</v>
      </c>
      <c r="I2">
        <v>3.4363834195246943</v>
      </c>
      <c r="J2">
        <v>4.4761789687826052</v>
      </c>
      <c r="K2">
        <v>0.99999999999999922</v>
      </c>
      <c r="L2">
        <v>1</v>
      </c>
      <c r="M2">
        <v>0.99999999999999978</v>
      </c>
      <c r="N2">
        <v>0.99999999999999312</v>
      </c>
      <c r="O2">
        <v>0.99999999999999911</v>
      </c>
      <c r="P2">
        <v>1</v>
      </c>
      <c r="Q2">
        <v>1.0000000000000004</v>
      </c>
    </row>
    <row r="4" spans="1:22">
      <c r="D4" s="3" t="s">
        <v>51</v>
      </c>
      <c r="E4" s="3" t="s">
        <v>52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/>
    </row>
    <row r="5" spans="1:22">
      <c r="D5" s="6" t="s">
        <v>20</v>
      </c>
      <c r="E5">
        <v>13</v>
      </c>
      <c r="F5">
        <v>-0.30884747484753822</v>
      </c>
      <c r="G5">
        <v>1.1193967901922381</v>
      </c>
      <c r="H5">
        <v>1.1555191590881353</v>
      </c>
      <c r="I5">
        <v>1.041577334885218</v>
      </c>
      <c r="J5">
        <v>-0.53421922267811073</v>
      </c>
      <c r="K5">
        <v>0.96908103260320977</v>
      </c>
      <c r="L5">
        <v>-0.33005470343137849</v>
      </c>
    </row>
    <row r="6" spans="1:22">
      <c r="D6" s="7" t="s">
        <v>25</v>
      </c>
      <c r="E6">
        <v>18</v>
      </c>
      <c r="F6">
        <v>0.70446539307910261</v>
      </c>
      <c r="G6">
        <v>1.4542413647539116</v>
      </c>
      <c r="H6">
        <v>0.10792760288651228</v>
      </c>
      <c r="I6">
        <v>0.2637413485719734</v>
      </c>
      <c r="J6">
        <v>1.2596761954297482</v>
      </c>
      <c r="K6">
        <v>0.51670265787146463</v>
      </c>
      <c r="L6">
        <v>-1.5548298175122894</v>
      </c>
    </row>
    <row r="7" spans="1:22">
      <c r="D7" s="8" t="s">
        <v>8</v>
      </c>
      <c r="E7">
        <v>1</v>
      </c>
      <c r="F7">
        <v>0.32326674276384043</v>
      </c>
      <c r="G7">
        <v>-1.3167048503140564</v>
      </c>
      <c r="H7">
        <v>-1.3166132992531407</v>
      </c>
      <c r="I7">
        <v>-0.66952452944588103</v>
      </c>
      <c r="J7">
        <v>-0.21580278596182975</v>
      </c>
      <c r="K7">
        <v>-0.56924978144817451</v>
      </c>
      <c r="L7">
        <v>-8.095982100972296E-2</v>
      </c>
    </row>
    <row r="8" spans="1:22">
      <c r="D8" s="9" t="s">
        <v>12</v>
      </c>
      <c r="E8">
        <v>5</v>
      </c>
      <c r="F8">
        <v>4.8210655845250826E-2</v>
      </c>
      <c r="G8">
        <v>-0.13545185545396862</v>
      </c>
      <c r="H8">
        <v>6.189537922520133E-2</v>
      </c>
      <c r="I8">
        <v>-0.11350439063245986</v>
      </c>
      <c r="J8">
        <v>-0.33923059027493635</v>
      </c>
      <c r="K8">
        <v>0.13550668684190101</v>
      </c>
      <c r="L8">
        <v>0.39097782339970832</v>
      </c>
      <c r="U8" t="s">
        <v>59</v>
      </c>
      <c r="V8">
        <v>146.81410204783538</v>
      </c>
    </row>
    <row r="10" spans="1:22">
      <c r="A10" s="3" t="s">
        <v>58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44</v>
      </c>
      <c r="L10" s="3" t="s">
        <v>45</v>
      </c>
      <c r="M10" s="3" t="s">
        <v>46</v>
      </c>
      <c r="N10" s="3" t="s">
        <v>47</v>
      </c>
      <c r="O10" s="3" t="s">
        <v>48</v>
      </c>
      <c r="P10" s="3" t="s">
        <v>49</v>
      </c>
      <c r="Q10" s="3" t="s">
        <v>50</v>
      </c>
      <c r="R10" s="3" t="s">
        <v>53</v>
      </c>
      <c r="S10" s="3" t="s">
        <v>54</v>
      </c>
      <c r="T10" s="3" t="s">
        <v>55</v>
      </c>
      <c r="U10" s="3" t="s">
        <v>56</v>
      </c>
      <c r="V10" s="3" t="s">
        <v>57</v>
      </c>
    </row>
    <row r="11" spans="1:22">
      <c r="A11" s="6">
        <v>1</v>
      </c>
      <c r="B11" s="6">
        <v>6</v>
      </c>
      <c r="C11" s="6" t="s">
        <v>13</v>
      </c>
      <c r="D11">
        <v>11.1111111111111</v>
      </c>
      <c r="E11">
        <v>91.176470588235304</v>
      </c>
      <c r="F11">
        <v>93.382352941176507</v>
      </c>
      <c r="G11">
        <v>57.352941176470601</v>
      </c>
      <c r="H11">
        <v>11.25</v>
      </c>
      <c r="I11">
        <v>78.738795265492797</v>
      </c>
      <c r="J11">
        <v>5.6657223796034</v>
      </c>
      <c r="K11">
        <v>-1.4566667571240486</v>
      </c>
      <c r="L11">
        <v>1.4661566764122496</v>
      </c>
      <c r="M11">
        <v>1.8782264520898344</v>
      </c>
      <c r="N11">
        <v>1.0673665494047011</v>
      </c>
      <c r="O11">
        <v>1.2036169636355301</v>
      </c>
      <c r="P11">
        <v>1.9671137216527823</v>
      </c>
      <c r="Q11">
        <v>-1.0661403514981307</v>
      </c>
      <c r="R11">
        <v>6.5186683785629649</v>
      </c>
      <c r="S11">
        <v>10.796057909799472</v>
      </c>
      <c r="T11">
        <v>33.554746120571615</v>
      </c>
      <c r="U11">
        <v>17.381676940883501</v>
      </c>
      <c r="V11">
        <v>6.5186683785629649</v>
      </c>
    </row>
    <row r="12" spans="1:22">
      <c r="A12" s="6">
        <v>1</v>
      </c>
      <c r="B12" s="6">
        <v>11</v>
      </c>
      <c r="C12" s="6" t="s">
        <v>18</v>
      </c>
      <c r="D12">
        <v>16.842105263157901</v>
      </c>
      <c r="E12">
        <v>88.652482269503494</v>
      </c>
      <c r="F12">
        <v>88.652482269503494</v>
      </c>
      <c r="G12">
        <v>59.574468085106403</v>
      </c>
      <c r="H12">
        <v>7.96153846154</v>
      </c>
      <c r="I12">
        <v>73.757726292269396</v>
      </c>
      <c r="J12">
        <v>13.4048257372654</v>
      </c>
      <c r="K12">
        <v>-1.0996391603629099</v>
      </c>
      <c r="L12">
        <v>0.83219449158387304</v>
      </c>
      <c r="M12">
        <v>0.5460842670757694</v>
      </c>
      <c r="N12">
        <v>1.3400737752808696</v>
      </c>
      <c r="O12">
        <v>-1.0085665688201302</v>
      </c>
      <c r="P12">
        <v>0.51760464041284293</v>
      </c>
      <c r="Q12">
        <v>0.66281271575753764</v>
      </c>
      <c r="R12">
        <v>2.5829697123212356</v>
      </c>
      <c r="S12">
        <v>15.055072763841196</v>
      </c>
      <c r="T12">
        <v>16.513481696910436</v>
      </c>
      <c r="U12">
        <v>5.2691307240440617</v>
      </c>
      <c r="V12">
        <v>2.5829697123212356</v>
      </c>
    </row>
    <row r="13" spans="1:22">
      <c r="A13" s="6">
        <v>1</v>
      </c>
      <c r="B13" s="6">
        <v>13</v>
      </c>
      <c r="C13" s="6" t="s">
        <v>20</v>
      </c>
      <c r="D13">
        <v>29.535864978903</v>
      </c>
      <c r="E13">
        <v>89.7959183673469</v>
      </c>
      <c r="F13">
        <v>90.816326530612201</v>
      </c>
      <c r="G13">
        <v>57.142857142857103</v>
      </c>
      <c r="H13">
        <v>8.6666666666700003</v>
      </c>
      <c r="I13">
        <v>75.309172280699201</v>
      </c>
      <c r="J13">
        <v>8.9605734767025105</v>
      </c>
      <c r="K13">
        <v>-0.30884747484753822</v>
      </c>
      <c r="L13">
        <v>1.1193967901922381</v>
      </c>
      <c r="M13">
        <v>1.1555191590881353</v>
      </c>
      <c r="N13">
        <v>1.041577334885218</v>
      </c>
      <c r="O13">
        <v>-0.53421922267811073</v>
      </c>
      <c r="P13">
        <v>0.96908103260320977</v>
      </c>
      <c r="Q13">
        <v>-0.33005470343137849</v>
      </c>
      <c r="R13">
        <v>0</v>
      </c>
      <c r="S13">
        <v>7.7641817927531509</v>
      </c>
      <c r="T13">
        <v>17.903367049765496</v>
      </c>
      <c r="U13">
        <v>5.4851170581068107</v>
      </c>
      <c r="V13">
        <v>0</v>
      </c>
    </row>
    <row r="14" spans="1:22">
      <c r="A14" s="6">
        <v>1</v>
      </c>
      <c r="B14" s="6">
        <v>21</v>
      </c>
      <c r="C14" s="6" t="s">
        <v>28</v>
      </c>
      <c r="D14">
        <v>17.1428571428571</v>
      </c>
      <c r="E14">
        <v>89.119170984455906</v>
      </c>
      <c r="F14">
        <v>90.673575129533702</v>
      </c>
      <c r="G14">
        <v>44.559585492228003</v>
      </c>
      <c r="H14">
        <v>9.1458333333299997</v>
      </c>
      <c r="I14">
        <v>79.237187148114401</v>
      </c>
      <c r="J14">
        <v>9.6735187424425604</v>
      </c>
      <c r="K14">
        <v>-1.08090301825883</v>
      </c>
      <c r="L14">
        <v>0.94941492211052303</v>
      </c>
      <c r="M14">
        <v>1.1153140083457647</v>
      </c>
      <c r="N14">
        <v>-0.50310307882021366</v>
      </c>
      <c r="O14">
        <v>-0.21187863973690779</v>
      </c>
      <c r="P14">
        <v>2.1121475615292824</v>
      </c>
      <c r="Q14">
        <v>-0.17077928778955243</v>
      </c>
      <c r="R14">
        <v>4.4484908312099058</v>
      </c>
      <c r="S14">
        <v>11.671781789457734</v>
      </c>
      <c r="T14">
        <v>20.246932715880472</v>
      </c>
      <c r="U14">
        <v>7.952210278890286</v>
      </c>
      <c r="V14">
        <v>4.4484908312099058</v>
      </c>
    </row>
    <row r="15" spans="1:22">
      <c r="A15" s="6">
        <v>1</v>
      </c>
      <c r="B15" s="6">
        <v>25</v>
      </c>
      <c r="C15" s="6" t="s">
        <v>32</v>
      </c>
      <c r="D15">
        <v>31.683168316831701</v>
      </c>
      <c r="E15">
        <v>87.398373983739802</v>
      </c>
      <c r="F15">
        <v>87.398373983739802</v>
      </c>
      <c r="G15">
        <v>57.317073170731703</v>
      </c>
      <c r="H15">
        <v>8.6538461538500009</v>
      </c>
      <c r="I15">
        <v>75.738968464261006</v>
      </c>
      <c r="J15">
        <v>2.62008733624454</v>
      </c>
      <c r="K15">
        <v>-0.17507547475152505</v>
      </c>
      <c r="L15">
        <v>0.51719413165605821</v>
      </c>
      <c r="M15">
        <v>0.1928715329418445</v>
      </c>
      <c r="N15">
        <v>1.0629635127794224</v>
      </c>
      <c r="O15">
        <v>-0.54284371988032554</v>
      </c>
      <c r="P15">
        <v>1.0941532760321031</v>
      </c>
      <c r="Q15">
        <v>-1.7465499295332081</v>
      </c>
      <c r="R15">
        <v>3.329866984285343</v>
      </c>
      <c r="S15">
        <v>5.9169050571111317</v>
      </c>
      <c r="T15">
        <v>14.539645630613833</v>
      </c>
      <c r="U15">
        <v>7.4065214452806094</v>
      </c>
      <c r="V15">
        <v>3.329866984285343</v>
      </c>
    </row>
    <row r="16" spans="1:22">
      <c r="A16" s="6">
        <v>1</v>
      </c>
      <c r="B16" s="6">
        <v>27</v>
      </c>
      <c r="C16" s="6" t="s">
        <v>34</v>
      </c>
      <c r="D16">
        <v>10</v>
      </c>
      <c r="E16">
        <v>93.063583815028906</v>
      </c>
      <c r="F16">
        <v>93.063583815028906</v>
      </c>
      <c r="G16">
        <v>71.098265895953801</v>
      </c>
      <c r="H16">
        <v>8.5</v>
      </c>
      <c r="I16">
        <v>79.203837645772595</v>
      </c>
      <c r="J16">
        <v>3.3222591362126201</v>
      </c>
      <c r="K16">
        <v>-1.5258863932307991</v>
      </c>
      <c r="L16">
        <v>1.9401519066586859</v>
      </c>
      <c r="M16">
        <v>1.7884468725413971</v>
      </c>
      <c r="N16">
        <v>2.7546967178784385</v>
      </c>
      <c r="O16">
        <v>-0.64633768631363608</v>
      </c>
      <c r="P16">
        <v>2.1024427357661493</v>
      </c>
      <c r="Q16">
        <v>-1.5896813581768998</v>
      </c>
      <c r="R16">
        <v>8.3739368103393783</v>
      </c>
      <c r="S16">
        <v>20.388256954914677</v>
      </c>
      <c r="T16">
        <v>44.992714960561898</v>
      </c>
      <c r="U16">
        <v>25.879633137700438</v>
      </c>
      <c r="V16">
        <v>8.3739368103393783</v>
      </c>
    </row>
    <row r="17" spans="1:22">
      <c r="A17" s="7">
        <v>2</v>
      </c>
      <c r="B17" s="7">
        <v>18</v>
      </c>
      <c r="C17" s="7" t="s">
        <v>25</v>
      </c>
      <c r="D17">
        <v>45.801526717557302</v>
      </c>
      <c r="E17">
        <v>91.129032258064498</v>
      </c>
      <c r="F17">
        <v>87.096774193548399</v>
      </c>
      <c r="G17">
        <v>50.806451612903203</v>
      </c>
      <c r="H17">
        <v>11.333333333300001</v>
      </c>
      <c r="I17">
        <v>73.754626734419503</v>
      </c>
      <c r="J17">
        <v>3.47826086956522</v>
      </c>
      <c r="K17">
        <v>0.70446539307910261</v>
      </c>
      <c r="L17">
        <v>1.4542413647539116</v>
      </c>
      <c r="M17">
        <v>0.10792760288651228</v>
      </c>
      <c r="N17">
        <v>0.2637413485719734</v>
      </c>
      <c r="O17">
        <v>1.2596761954297482</v>
      </c>
      <c r="P17">
        <v>0.51670265787146463</v>
      </c>
      <c r="Q17">
        <v>-1.5548298175122894</v>
      </c>
      <c r="R17">
        <v>7.7641817927531509</v>
      </c>
      <c r="S17">
        <v>0</v>
      </c>
      <c r="T17">
        <v>16.252381010326047</v>
      </c>
      <c r="U17">
        <v>9.5902087810130467</v>
      </c>
      <c r="V17">
        <v>0</v>
      </c>
    </row>
    <row r="18" spans="1:22">
      <c r="A18" s="7">
        <v>2</v>
      </c>
      <c r="B18" s="7">
        <v>22</v>
      </c>
      <c r="C18" s="7" t="s">
        <v>29</v>
      </c>
      <c r="D18">
        <v>68.965517241379303</v>
      </c>
      <c r="E18">
        <v>89.308176100628899</v>
      </c>
      <c r="F18">
        <v>89.308176100628899</v>
      </c>
      <c r="G18">
        <v>55.974842767295598</v>
      </c>
      <c r="H18">
        <v>13.8888888889</v>
      </c>
      <c r="I18">
        <v>74.485139924729594</v>
      </c>
      <c r="J18">
        <v>10.3092783505155</v>
      </c>
      <c r="K18">
        <v>2.1475280884343748</v>
      </c>
      <c r="L18">
        <v>0.99688823864828613</v>
      </c>
      <c r="M18">
        <v>0.73075684557286391</v>
      </c>
      <c r="N18">
        <v>0.89819579000964223</v>
      </c>
      <c r="O18">
        <v>2.9788259711699823</v>
      </c>
      <c r="P18">
        <v>0.72928463756543394</v>
      </c>
      <c r="Q18">
        <v>-2.8747520850204929E-2</v>
      </c>
      <c r="R18">
        <v>18.73954540685099</v>
      </c>
      <c r="S18">
        <v>8.4116447541935777</v>
      </c>
      <c r="T18">
        <v>27.224684606105065</v>
      </c>
      <c r="U18">
        <v>18.698481652478925</v>
      </c>
      <c r="V18">
        <v>8.4116447541935777</v>
      </c>
    </row>
    <row r="19" spans="1:22">
      <c r="A19" s="7">
        <v>2</v>
      </c>
      <c r="B19" s="7">
        <v>30</v>
      </c>
      <c r="C19" s="7" t="s">
        <v>37</v>
      </c>
      <c r="D19">
        <v>59.701492537313399</v>
      </c>
      <c r="E19">
        <v>89.455782312925194</v>
      </c>
      <c r="F19">
        <v>90.136054421768705</v>
      </c>
      <c r="G19">
        <v>47.278911564625901</v>
      </c>
      <c r="H19">
        <v>10.8</v>
      </c>
      <c r="I19">
        <v>72.387681976775795</v>
      </c>
      <c r="J19">
        <v>10.8765195137556</v>
      </c>
      <c r="K19">
        <v>1.5704009114249193</v>
      </c>
      <c r="L19">
        <v>1.0339631950366022</v>
      </c>
      <c r="M19">
        <v>0.9639242432046613</v>
      </c>
      <c r="N19">
        <v>-0.16928768969591165</v>
      </c>
      <c r="O19">
        <v>0.90089711182566701</v>
      </c>
      <c r="P19">
        <v>0.11891679094024256</v>
      </c>
      <c r="Q19">
        <v>9.7976894593437044E-2</v>
      </c>
      <c r="R19">
        <v>8.0073252963047121</v>
      </c>
      <c r="S19">
        <v>4.8654485124366875</v>
      </c>
      <c r="T19">
        <v>14.284682513739428</v>
      </c>
      <c r="U19">
        <v>6.1254040688467271</v>
      </c>
      <c r="V19">
        <v>4.8654485124366875</v>
      </c>
    </row>
    <row r="20" spans="1:22">
      <c r="A20" s="7">
        <v>2</v>
      </c>
      <c r="B20" s="7">
        <v>32</v>
      </c>
      <c r="C20" s="7" t="s">
        <v>39</v>
      </c>
      <c r="D20">
        <v>48.543689320388303</v>
      </c>
      <c r="E20">
        <v>88.181818181818201</v>
      </c>
      <c r="F20">
        <v>90.909090909090907</v>
      </c>
      <c r="G20">
        <v>33.636363636363598</v>
      </c>
      <c r="H20">
        <v>12.318181818199999</v>
      </c>
      <c r="I20">
        <v>72.730064903280393</v>
      </c>
      <c r="J20">
        <v>8.8809946714032009</v>
      </c>
      <c r="K20">
        <v>0.87529574084125583</v>
      </c>
      <c r="L20">
        <v>0.71397554772634086</v>
      </c>
      <c r="M20">
        <v>1.1816457385268038</v>
      </c>
      <c r="N20">
        <v>-1.844001322439494</v>
      </c>
      <c r="O20">
        <v>1.9221943896610731</v>
      </c>
      <c r="P20">
        <v>0.2185514605057112</v>
      </c>
      <c r="Q20">
        <v>-0.34783299287295388</v>
      </c>
      <c r="R20">
        <v>16.491386865919001</v>
      </c>
      <c r="S20">
        <v>8.1572921184490603</v>
      </c>
      <c r="T20">
        <v>17.311976860489533</v>
      </c>
      <c r="U20">
        <v>11.320837945799051</v>
      </c>
      <c r="V20">
        <v>8.1572921184490603</v>
      </c>
    </row>
    <row r="21" spans="1:22">
      <c r="A21" s="7">
        <v>2</v>
      </c>
      <c r="B21" s="7">
        <v>33</v>
      </c>
      <c r="C21" s="7" t="s">
        <v>40</v>
      </c>
      <c r="D21">
        <v>40.697674418604699</v>
      </c>
      <c r="E21">
        <v>88.8888888888889</v>
      </c>
      <c r="F21">
        <v>86.6666666666667</v>
      </c>
      <c r="G21">
        <v>50</v>
      </c>
      <c r="H21">
        <v>9</v>
      </c>
      <c r="I21">
        <v>70.135069081094002</v>
      </c>
      <c r="J21">
        <v>4.6296296296296298</v>
      </c>
      <c r="K21">
        <v>0.38650727409060848</v>
      </c>
      <c r="L21">
        <v>0.8915738697771789</v>
      </c>
      <c r="M21">
        <v>-1.3209827801104704E-2</v>
      </c>
      <c r="N21">
        <v>0.16474404122301753</v>
      </c>
      <c r="O21">
        <v>-0.30998229541378769</v>
      </c>
      <c r="P21">
        <v>-0.53660170646694272</v>
      </c>
      <c r="Q21">
        <v>-1.2976084758067434</v>
      </c>
      <c r="R21">
        <v>5.9237085923274728</v>
      </c>
      <c r="S21">
        <v>4.081607499750378</v>
      </c>
      <c r="T21">
        <v>8.7655285538294141</v>
      </c>
      <c r="U21">
        <v>4.556198269131527</v>
      </c>
      <c r="V21">
        <v>4.081607499750378</v>
      </c>
    </row>
    <row r="22" spans="1:22">
      <c r="A22" s="8">
        <v>3</v>
      </c>
      <c r="B22" s="8">
        <v>1</v>
      </c>
      <c r="C22" s="8" t="s">
        <v>8</v>
      </c>
      <c r="D22">
        <v>39.682539682539698</v>
      </c>
      <c r="E22">
        <v>80.097087378640794</v>
      </c>
      <c r="F22">
        <v>82.038834951456295</v>
      </c>
      <c r="G22">
        <v>43.203883495145597</v>
      </c>
      <c r="H22">
        <v>9.14</v>
      </c>
      <c r="I22">
        <v>70.022877777549098</v>
      </c>
      <c r="J22">
        <v>10.075566750629701</v>
      </c>
      <c r="K22">
        <v>0.32326674276384043</v>
      </c>
      <c r="L22">
        <v>-1.3167048503140564</v>
      </c>
      <c r="M22">
        <v>-1.3166132992531407</v>
      </c>
      <c r="N22">
        <v>-0.66952452944588103</v>
      </c>
      <c r="O22">
        <v>-0.21580278596182975</v>
      </c>
      <c r="P22">
        <v>-0.56924978144817451</v>
      </c>
      <c r="Q22">
        <v>-8.095982100972296E-2</v>
      </c>
      <c r="R22">
        <v>17.903367049765496</v>
      </c>
      <c r="S22">
        <v>16.252381010326047</v>
      </c>
      <c r="T22">
        <v>0</v>
      </c>
      <c r="U22">
        <v>4.4151003029080726</v>
      </c>
      <c r="V22">
        <v>0</v>
      </c>
    </row>
    <row r="23" spans="1:22">
      <c r="A23" s="8">
        <v>3</v>
      </c>
      <c r="B23" s="8">
        <v>3</v>
      </c>
      <c r="C23" s="8" t="s">
        <v>10</v>
      </c>
      <c r="D23">
        <v>35.989717223650402</v>
      </c>
      <c r="E23">
        <v>82.677165354330697</v>
      </c>
      <c r="F23">
        <v>82.677165354330697</v>
      </c>
      <c r="G23">
        <v>45.669291338582703</v>
      </c>
      <c r="H23">
        <v>8.15</v>
      </c>
      <c r="I23">
        <v>66.940508219189397</v>
      </c>
      <c r="J23">
        <v>14.824797843665801</v>
      </c>
      <c r="K23">
        <v>9.321249863380078E-2</v>
      </c>
      <c r="L23">
        <v>-0.66865435881344704</v>
      </c>
      <c r="M23">
        <v>-1.1368310352815898</v>
      </c>
      <c r="N23">
        <v>-0.36687929430445815</v>
      </c>
      <c r="O23">
        <v>-0.88178645994352967</v>
      </c>
      <c r="P23">
        <v>-1.4662304678426052</v>
      </c>
      <c r="Q23">
        <v>0.98004134229446838</v>
      </c>
      <c r="R23">
        <v>18.36529536132209</v>
      </c>
      <c r="S23">
        <v>21.770880698856931</v>
      </c>
      <c r="T23">
        <v>2.9706422698766035</v>
      </c>
      <c r="U23">
        <v>4.9943985477916204</v>
      </c>
      <c r="V23">
        <v>2.9706422698766035</v>
      </c>
    </row>
    <row r="24" spans="1:22">
      <c r="A24" s="8">
        <v>3</v>
      </c>
      <c r="B24" s="8">
        <v>4</v>
      </c>
      <c r="C24" s="8" t="s">
        <v>11</v>
      </c>
      <c r="D24">
        <v>38.567493112947702</v>
      </c>
      <c r="E24">
        <v>80</v>
      </c>
      <c r="F24">
        <v>80.869565217391298</v>
      </c>
      <c r="G24">
        <v>48.695652173912997</v>
      </c>
      <c r="H24">
        <v>10.184210526299999</v>
      </c>
      <c r="I24">
        <v>67.946131036607497</v>
      </c>
      <c r="J24">
        <v>16.20029455081</v>
      </c>
      <c r="K24">
        <v>0.25380193675352519</v>
      </c>
      <c r="L24">
        <v>-1.3410907502905283</v>
      </c>
      <c r="M24">
        <v>-1.645931719677775</v>
      </c>
      <c r="N24">
        <v>4.626657162956925E-3</v>
      </c>
      <c r="O24">
        <v>0.48664889354891522</v>
      </c>
      <c r="P24">
        <v>-1.1735905919473848</v>
      </c>
      <c r="Q24">
        <v>1.2873339498369893</v>
      </c>
      <c r="R24">
        <v>23.543126488517366</v>
      </c>
      <c r="S24">
        <v>22.692699491185159</v>
      </c>
      <c r="T24">
        <v>3.2992444964490169</v>
      </c>
      <c r="U24">
        <v>7.6257281762651363</v>
      </c>
      <c r="V24">
        <v>3.2992444964490169</v>
      </c>
    </row>
    <row r="25" spans="1:22">
      <c r="A25" s="8">
        <v>3</v>
      </c>
      <c r="B25" s="8">
        <v>9</v>
      </c>
      <c r="C25" s="8" t="s">
        <v>16</v>
      </c>
      <c r="D25">
        <v>16.100178890876599</v>
      </c>
      <c r="E25">
        <v>84.920634920634896</v>
      </c>
      <c r="F25">
        <v>83.3333333333333</v>
      </c>
      <c r="G25">
        <v>43.650793650793702</v>
      </c>
      <c r="H25">
        <v>9.7307692307700009</v>
      </c>
      <c r="I25">
        <v>70.3775314008696</v>
      </c>
      <c r="J25">
        <v>5.1546391752577296</v>
      </c>
      <c r="K25">
        <v>-1.1458594465194922</v>
      </c>
      <c r="L25">
        <v>-0.10515140703876953</v>
      </c>
      <c r="M25">
        <v>-0.95202491563020231</v>
      </c>
      <c r="N25">
        <v>-0.61466333092115866</v>
      </c>
      <c r="O25">
        <v>0.18161404513266263</v>
      </c>
      <c r="P25">
        <v>-0.46604429474216663</v>
      </c>
      <c r="Q25">
        <v>-1.1803188077015185</v>
      </c>
      <c r="R25">
        <v>12.679933517518133</v>
      </c>
      <c r="S25">
        <v>10.018770020464222</v>
      </c>
      <c r="T25">
        <v>5.1393096382701504</v>
      </c>
      <c r="U25">
        <v>5.808031994874165</v>
      </c>
      <c r="V25">
        <v>5.1393096382701504</v>
      </c>
    </row>
    <row r="26" spans="1:22">
      <c r="A26" s="8">
        <v>3</v>
      </c>
      <c r="B26" s="8">
        <v>12</v>
      </c>
      <c r="C26" s="8" t="s">
        <v>19</v>
      </c>
      <c r="D26">
        <v>25.821596244131499</v>
      </c>
      <c r="E26">
        <v>81.884057971014499</v>
      </c>
      <c r="F26">
        <v>82.608695652173907</v>
      </c>
      <c r="G26">
        <v>43.478260869565197</v>
      </c>
      <c r="H26">
        <v>7.7333333333300001</v>
      </c>
      <c r="I26">
        <v>73.368927400354295</v>
      </c>
      <c r="J26">
        <v>6.38977635782748</v>
      </c>
      <c r="K26">
        <v>-0.54023777204874801</v>
      </c>
      <c r="L26">
        <v>-0.86786292321095881</v>
      </c>
      <c r="M26">
        <v>-1.156115152114777</v>
      </c>
      <c r="N26">
        <v>-0.63584287907725934</v>
      </c>
      <c r="O26">
        <v>-1.1620826190289792</v>
      </c>
      <c r="P26">
        <v>0.40446275708689022</v>
      </c>
      <c r="Q26">
        <v>-0.90438319583618842</v>
      </c>
      <c r="R26">
        <v>13.202993859806956</v>
      </c>
      <c r="S26">
        <v>15.649104520957172</v>
      </c>
      <c r="T26">
        <v>3.495580915814346</v>
      </c>
      <c r="U26">
        <v>5.0664676745318804</v>
      </c>
      <c r="V26">
        <v>3.495580915814346</v>
      </c>
    </row>
    <row r="27" spans="1:22">
      <c r="A27" s="8">
        <v>3</v>
      </c>
      <c r="B27" s="8">
        <v>16</v>
      </c>
      <c r="C27" s="8" t="s">
        <v>23</v>
      </c>
      <c r="D27">
        <v>39.473684210526301</v>
      </c>
      <c r="E27">
        <v>81.437125748502993</v>
      </c>
      <c r="F27">
        <v>86.826347305389206</v>
      </c>
      <c r="G27">
        <v>38.323353293413199</v>
      </c>
      <c r="H27">
        <v>8.4499999999999993</v>
      </c>
      <c r="I27">
        <v>68.159739049101105</v>
      </c>
      <c r="J27">
        <v>10.011123470522801</v>
      </c>
      <c r="K27">
        <v>0.31025553296933644</v>
      </c>
      <c r="L27">
        <v>-0.98012102129754641</v>
      </c>
      <c r="M27">
        <v>3.1763350058957113E-2</v>
      </c>
      <c r="N27">
        <v>-1.268642121470285</v>
      </c>
      <c r="O27">
        <v>-0.67997322540362137</v>
      </c>
      <c r="P27">
        <v>-1.1114298879700755</v>
      </c>
      <c r="Q27">
        <v>-9.5356761024037645E-2</v>
      </c>
      <c r="R27">
        <v>15.796057674006541</v>
      </c>
      <c r="S27">
        <v>16.978638798280283</v>
      </c>
      <c r="T27">
        <v>2.8001401796604335</v>
      </c>
      <c r="U27">
        <v>4.0248623267455805</v>
      </c>
      <c r="V27">
        <v>2.8001401796604335</v>
      </c>
    </row>
    <row r="28" spans="1:22">
      <c r="A28" s="8">
        <v>3</v>
      </c>
      <c r="B28" s="8">
        <v>17</v>
      </c>
      <c r="C28" s="8" t="s">
        <v>24</v>
      </c>
      <c r="D28">
        <v>53.164556962025301</v>
      </c>
      <c r="E28">
        <v>83.211678832116803</v>
      </c>
      <c r="F28">
        <v>85.401459854014604</v>
      </c>
      <c r="G28">
        <v>43.0656934306569</v>
      </c>
      <c r="H28">
        <v>9.71153846154</v>
      </c>
      <c r="I28">
        <v>68.910808557771901</v>
      </c>
      <c r="J28">
        <v>12.145748987854301</v>
      </c>
      <c r="K28">
        <v>1.1631650398276729</v>
      </c>
      <c r="L28">
        <v>-0.53439805909817883</v>
      </c>
      <c r="M28">
        <v>-0.3695484012836826</v>
      </c>
      <c r="N28">
        <v>-0.68648828036146337</v>
      </c>
      <c r="O28">
        <v>0.16867729932933917</v>
      </c>
      <c r="P28">
        <v>-0.89286594530773999</v>
      </c>
      <c r="Q28">
        <v>0.38152888904014159</v>
      </c>
      <c r="R28">
        <v>14.681161359472853</v>
      </c>
      <c r="S28">
        <v>12.222659085089637</v>
      </c>
      <c r="T28">
        <v>2.6811009192245083</v>
      </c>
      <c r="U28">
        <v>3.2323456026297075</v>
      </c>
      <c r="V28">
        <v>2.6811009192245083</v>
      </c>
    </row>
    <row r="29" spans="1:22">
      <c r="A29" s="8">
        <v>3</v>
      </c>
      <c r="B29" s="8">
        <v>23</v>
      </c>
      <c r="C29" s="8" t="s">
        <v>30</v>
      </c>
      <c r="D29">
        <v>44.510385756676598</v>
      </c>
      <c r="E29">
        <v>80.392156862745097</v>
      </c>
      <c r="F29">
        <v>83.006535947712393</v>
      </c>
      <c r="G29">
        <v>54.901960784313701</v>
      </c>
      <c r="H29">
        <v>8.88461538462</v>
      </c>
      <c r="I29">
        <v>70.384181421025303</v>
      </c>
      <c r="J29">
        <v>12.605042016806699</v>
      </c>
      <c r="K29">
        <v>0.62403031635188755</v>
      </c>
      <c r="L29">
        <v>-1.2425908405816593</v>
      </c>
      <c r="M29">
        <v>-1.0440656105154038</v>
      </c>
      <c r="N29">
        <v>0.76649238001080244</v>
      </c>
      <c r="O29">
        <v>-0.3876027702337248</v>
      </c>
      <c r="P29">
        <v>-0.46410911483240469</v>
      </c>
      <c r="Q29">
        <v>0.48413716993229572</v>
      </c>
      <c r="R29">
        <v>14.101530221797464</v>
      </c>
      <c r="S29">
        <v>16.692126808720786</v>
      </c>
      <c r="T29">
        <v>2.5922828240618285</v>
      </c>
      <c r="U29">
        <v>3.9254266822440043</v>
      </c>
      <c r="V29">
        <v>2.5922828240618285</v>
      </c>
    </row>
    <row r="30" spans="1:22">
      <c r="A30" s="8">
        <v>3</v>
      </c>
      <c r="B30" s="8">
        <v>24</v>
      </c>
      <c r="C30" s="8" t="s">
        <v>31</v>
      </c>
      <c r="D30">
        <v>54.755043227665702</v>
      </c>
      <c r="E30">
        <v>76.190476190476204</v>
      </c>
      <c r="F30">
        <v>80.272108843537396</v>
      </c>
      <c r="G30">
        <v>42.176870748299301</v>
      </c>
      <c r="H30">
        <v>7.875</v>
      </c>
      <c r="I30">
        <v>69.485918662325702</v>
      </c>
      <c r="J30">
        <v>18.75</v>
      </c>
      <c r="K30">
        <v>1.2622486323140456</v>
      </c>
      <c r="L30">
        <v>-2.2979470160338269</v>
      </c>
      <c r="M30">
        <v>-1.8142020371058831</v>
      </c>
      <c r="N30">
        <v>-0.79559718516892397</v>
      </c>
      <c r="O30">
        <v>-1.0667819249384465</v>
      </c>
      <c r="P30">
        <v>-0.72550682545919076</v>
      </c>
      <c r="Q30">
        <v>1.8569504613687988</v>
      </c>
      <c r="R30">
        <v>34.279278499544134</v>
      </c>
      <c r="S30">
        <v>37.802556726561193</v>
      </c>
      <c r="T30">
        <v>6.6120900645734917</v>
      </c>
      <c r="U30">
        <v>13.555016611972254</v>
      </c>
      <c r="V30">
        <v>6.6120900645734917</v>
      </c>
    </row>
    <row r="31" spans="1:22">
      <c r="A31" s="8">
        <v>3</v>
      </c>
      <c r="B31" s="8">
        <v>31</v>
      </c>
      <c r="C31" s="8" t="s">
        <v>38</v>
      </c>
      <c r="D31">
        <v>14.005602240896399</v>
      </c>
      <c r="E31">
        <v>80.232558139534902</v>
      </c>
      <c r="F31">
        <v>80.232558139534902</v>
      </c>
      <c r="G31">
        <v>43.023255813953497</v>
      </c>
      <c r="H31">
        <v>9.07692307692</v>
      </c>
      <c r="I31">
        <v>76.1470818450303</v>
      </c>
      <c r="J31">
        <v>5.9055118110236204</v>
      </c>
      <c r="K31">
        <v>-1.2763466966778867</v>
      </c>
      <c r="L31">
        <v>-1.2826780131375897</v>
      </c>
      <c r="M31">
        <v>-1.8253412764014241</v>
      </c>
      <c r="N31">
        <v>-0.69169778049355402</v>
      </c>
      <c r="O31">
        <v>-0.25823531220049628</v>
      </c>
      <c r="P31">
        <v>1.2129157454499488</v>
      </c>
      <c r="Q31">
        <v>-1.0125702344200291</v>
      </c>
      <c r="R31">
        <v>19.197239602564949</v>
      </c>
      <c r="S31">
        <v>19.147550168745461</v>
      </c>
      <c r="T31">
        <v>6.8650292360078149</v>
      </c>
      <c r="U31">
        <v>10.103867492667053</v>
      </c>
      <c r="V31">
        <v>6.8650292360078149</v>
      </c>
    </row>
    <row r="32" spans="1:22">
      <c r="A32" s="9">
        <v>4</v>
      </c>
      <c r="B32" s="9">
        <v>2</v>
      </c>
      <c r="C32" s="9" t="s">
        <v>9</v>
      </c>
      <c r="D32">
        <v>46.341463414634099</v>
      </c>
      <c r="E32">
        <v>85.4304635761589</v>
      </c>
      <c r="F32">
        <v>88.079470198675494</v>
      </c>
      <c r="G32">
        <v>46.357615894039697</v>
      </c>
      <c r="H32">
        <v>9.6666666666700003</v>
      </c>
      <c r="I32">
        <v>73.3270460466386</v>
      </c>
      <c r="J32">
        <v>5.6980056980056997</v>
      </c>
      <c r="K32">
        <v>0.738102192602206</v>
      </c>
      <c r="L32">
        <v>2.2904688128307402E-2</v>
      </c>
      <c r="M32">
        <v>0.38469855379531614</v>
      </c>
      <c r="N32">
        <v>-0.28238287011466806</v>
      </c>
      <c r="O32">
        <v>0.13849155912158606</v>
      </c>
      <c r="P32">
        <v>0.39227513172537343</v>
      </c>
      <c r="Q32">
        <v>-1.0589281022499555</v>
      </c>
      <c r="R32">
        <v>5.9619348407714314</v>
      </c>
      <c r="S32">
        <v>3.943165646795272</v>
      </c>
      <c r="T32">
        <v>7.0174594523647205</v>
      </c>
      <c r="U32">
        <v>3.0301246372748838</v>
      </c>
      <c r="V32">
        <v>3.0301246372748838</v>
      </c>
    </row>
    <row r="33" spans="1:22">
      <c r="A33" s="9">
        <v>4</v>
      </c>
      <c r="B33" s="9">
        <v>5</v>
      </c>
      <c r="C33" s="9" t="s">
        <v>12</v>
      </c>
      <c r="D33">
        <v>35.267349260523297</v>
      </c>
      <c r="E33">
        <v>84.8</v>
      </c>
      <c r="F33">
        <v>86.933333333333294</v>
      </c>
      <c r="G33">
        <v>47.733333333333299</v>
      </c>
      <c r="H33">
        <v>8.9565217391300003</v>
      </c>
      <c r="I33">
        <v>72.444691219983895</v>
      </c>
      <c r="J33">
        <v>12.188044109112001</v>
      </c>
      <c r="K33">
        <v>4.8210655845250826E-2</v>
      </c>
      <c r="L33">
        <v>-0.13545185545396862</v>
      </c>
      <c r="M33">
        <v>6.189537922520133E-2</v>
      </c>
      <c r="N33">
        <v>-0.11350439063245986</v>
      </c>
      <c r="O33">
        <v>-0.33923059027493635</v>
      </c>
      <c r="P33">
        <v>0.13550668684190101</v>
      </c>
      <c r="Q33">
        <v>0.39097782339970832</v>
      </c>
      <c r="R33">
        <v>5.4851170581068107</v>
      </c>
      <c r="S33">
        <v>9.5902087810130467</v>
      </c>
      <c r="T33">
        <v>4.4151003029080726</v>
      </c>
      <c r="U33">
        <v>0</v>
      </c>
      <c r="V33">
        <v>0</v>
      </c>
    </row>
    <row r="34" spans="1:22">
      <c r="A34" s="9">
        <v>4</v>
      </c>
      <c r="B34" s="9">
        <v>7</v>
      </c>
      <c r="C34" s="9" t="s">
        <v>14</v>
      </c>
      <c r="D34">
        <v>37.908496732026101</v>
      </c>
      <c r="E34">
        <v>82.971014492753596</v>
      </c>
      <c r="F34">
        <v>87.681159420289902</v>
      </c>
      <c r="G34">
        <v>37.318840579710098</v>
      </c>
      <c r="H34">
        <v>8.9210526315800003</v>
      </c>
      <c r="I34">
        <v>68.030344363037997</v>
      </c>
      <c r="J34">
        <v>13.8888888888889</v>
      </c>
      <c r="K34">
        <v>0.21274799603877195</v>
      </c>
      <c r="L34">
        <v>-0.59484686912660123</v>
      </c>
      <c r="M34">
        <v>0.27251650327731441</v>
      </c>
      <c r="N34">
        <v>-1.391952748249744</v>
      </c>
      <c r="O34">
        <v>-0.36309104134463438</v>
      </c>
      <c r="P34">
        <v>-1.1490842094663087</v>
      </c>
      <c r="Q34">
        <v>0.77095476168541788</v>
      </c>
      <c r="R34">
        <v>15.640586203890475</v>
      </c>
      <c r="S34">
        <v>18.026454338139025</v>
      </c>
      <c r="T34">
        <v>4.6641896492937764</v>
      </c>
      <c r="U34">
        <v>3.7120333415287052</v>
      </c>
      <c r="V34">
        <v>3.7120333415287052</v>
      </c>
    </row>
    <row r="35" spans="1:22">
      <c r="A35" s="9">
        <v>4</v>
      </c>
      <c r="B35" s="9">
        <v>8</v>
      </c>
      <c r="C35" s="9" t="s">
        <v>15</v>
      </c>
      <c r="D35">
        <v>47.619047619047599</v>
      </c>
      <c r="E35">
        <v>81.690140845070403</v>
      </c>
      <c r="F35">
        <v>85.915492957746494</v>
      </c>
      <c r="G35">
        <v>53.521126760563398</v>
      </c>
      <c r="H35">
        <v>10.666666666699999</v>
      </c>
      <c r="I35">
        <v>68.420790555101604</v>
      </c>
      <c r="J35">
        <v>15.424164524421601</v>
      </c>
      <c r="K35">
        <v>0.81769271495491813</v>
      </c>
      <c r="L35">
        <v>-0.91657001267202609</v>
      </c>
      <c r="M35">
        <v>-0.22477379125555008</v>
      </c>
      <c r="N35">
        <v>0.59698580570438853</v>
      </c>
      <c r="O35">
        <v>0.8112023409414636</v>
      </c>
      <c r="P35">
        <v>-1.035462955841004</v>
      </c>
      <c r="Q35">
        <v>1.1139427535060962</v>
      </c>
      <c r="R35">
        <v>15.430608319295581</v>
      </c>
      <c r="S35">
        <v>15.588003025996061</v>
      </c>
      <c r="T35">
        <v>5.9006132877863964</v>
      </c>
      <c r="U35">
        <v>5.0065678706981052</v>
      </c>
      <c r="V35">
        <v>5.0065678706981052</v>
      </c>
    </row>
    <row r="36" spans="1:22">
      <c r="A36" s="9">
        <v>4</v>
      </c>
      <c r="B36" s="9">
        <v>10</v>
      </c>
      <c r="C36" s="9" t="s">
        <v>17</v>
      </c>
      <c r="D36">
        <v>10.869565217391299</v>
      </c>
      <c r="E36">
        <v>88.235294117647101</v>
      </c>
      <c r="F36">
        <v>90.588235294117695</v>
      </c>
      <c r="G36">
        <v>50.588235294117602</v>
      </c>
      <c r="H36">
        <v>8.9318181818200006</v>
      </c>
      <c r="I36">
        <v>67.524887958357596</v>
      </c>
      <c r="J36">
        <v>8.3798882681564208</v>
      </c>
      <c r="K36">
        <v>-1.4717145041037769</v>
      </c>
      <c r="L36">
        <v>0.72740735359573772</v>
      </c>
      <c r="M36">
        <v>1.0912785108213452</v>
      </c>
      <c r="N36">
        <v>0.23695384187754659</v>
      </c>
      <c r="O36">
        <v>-0.35584893962617981</v>
      </c>
      <c r="P36">
        <v>-1.296173850805084</v>
      </c>
      <c r="Q36">
        <v>-0.45978258352640061</v>
      </c>
      <c r="R36">
        <v>7.3374862400791718</v>
      </c>
      <c r="S36">
        <v>13.327314345699223</v>
      </c>
      <c r="T36">
        <v>14.711536598647697</v>
      </c>
      <c r="U36">
        <v>7.0109277122420837</v>
      </c>
      <c r="V36">
        <v>7.0109277122420837</v>
      </c>
    </row>
    <row r="37" spans="1:22">
      <c r="A37" s="9">
        <v>4</v>
      </c>
      <c r="B37" s="9">
        <v>14</v>
      </c>
      <c r="C37" s="9" t="s">
        <v>21</v>
      </c>
      <c r="D37">
        <v>24.2085661080074</v>
      </c>
      <c r="E37">
        <v>86.6310160427808</v>
      </c>
      <c r="F37">
        <v>83.422459893048099</v>
      </c>
      <c r="G37">
        <v>37.967914438502703</v>
      </c>
      <c r="H37">
        <v>10.3</v>
      </c>
      <c r="I37">
        <v>70.106257597591707</v>
      </c>
      <c r="J37">
        <v>15.5490767735666</v>
      </c>
      <c r="K37">
        <v>-0.64072579519530803</v>
      </c>
      <c r="L37">
        <v>0.32445317751400204</v>
      </c>
      <c r="M37">
        <v>-0.92692290793423648</v>
      </c>
      <c r="N37">
        <v>-1.3122746085288219</v>
      </c>
      <c r="O37">
        <v>0.56454172092581856</v>
      </c>
      <c r="P37">
        <v>-0.54498595233968072</v>
      </c>
      <c r="Q37">
        <v>1.1418487532474275</v>
      </c>
      <c r="R37">
        <v>16.285436732739715</v>
      </c>
      <c r="S37">
        <v>15.523172514510861</v>
      </c>
      <c r="T37">
        <v>6.2924546429023476</v>
      </c>
      <c r="U37">
        <v>4.9446394890216938</v>
      </c>
      <c r="V37">
        <v>4.9446394890216938</v>
      </c>
    </row>
    <row r="38" spans="1:22">
      <c r="A38" s="9">
        <v>4</v>
      </c>
      <c r="B38" s="9">
        <v>15</v>
      </c>
      <c r="C38" s="9" t="s">
        <v>22</v>
      </c>
      <c r="D38">
        <v>3.2051282051282</v>
      </c>
      <c r="E38">
        <v>82.105263157894697</v>
      </c>
      <c r="F38">
        <v>86.315789473684205</v>
      </c>
      <c r="G38">
        <v>60</v>
      </c>
      <c r="H38">
        <v>11.173913043500001</v>
      </c>
      <c r="I38">
        <v>76.371300895543001</v>
      </c>
      <c r="J38">
        <v>9.6711798839458396</v>
      </c>
      <c r="K38">
        <v>-1.949191090960547</v>
      </c>
      <c r="L38">
        <v>-0.81230176132713461</v>
      </c>
      <c r="M38">
        <v>-0.11203246862522909</v>
      </c>
      <c r="N38">
        <v>1.392310652350105</v>
      </c>
      <c r="O38">
        <v>1.152432447643656</v>
      </c>
      <c r="P38">
        <v>1.2781642998571034</v>
      </c>
      <c r="Q38">
        <v>-0.17130180007358578</v>
      </c>
      <c r="R38">
        <v>11.117416269183549</v>
      </c>
      <c r="S38">
        <v>16.006636412853165</v>
      </c>
      <c r="T38">
        <v>16.413834492108457</v>
      </c>
      <c r="U38">
        <v>10.592352787401227</v>
      </c>
      <c r="V38">
        <v>10.592352787401227</v>
      </c>
    </row>
    <row r="39" spans="1:22">
      <c r="A39" s="9">
        <v>4</v>
      </c>
      <c r="B39" s="9">
        <v>19</v>
      </c>
      <c r="C39" s="9" t="s">
        <v>26</v>
      </c>
      <c r="D39">
        <v>32.7102803738318</v>
      </c>
      <c r="E39">
        <v>85.245901639344297</v>
      </c>
      <c r="F39">
        <v>83.606557377049199</v>
      </c>
      <c r="G39">
        <v>53.278688524590201</v>
      </c>
      <c r="H39">
        <v>9.1458333333299997</v>
      </c>
      <c r="I39">
        <v>68.997501959166399</v>
      </c>
      <c r="J39">
        <v>13.037809647979101</v>
      </c>
      <c r="K39">
        <v>-0.11108878420776183</v>
      </c>
      <c r="L39">
        <v>-2.3452613857120365E-2</v>
      </c>
      <c r="M39">
        <v>-0.87507285925075484</v>
      </c>
      <c r="N39">
        <v>0.56722489733026393</v>
      </c>
      <c r="O39">
        <v>-0.21187863973690779</v>
      </c>
      <c r="P39">
        <v>-0.86763785204494293</v>
      </c>
      <c r="Q39">
        <v>0.58081954885203368</v>
      </c>
      <c r="R39">
        <v>10.000659056122359</v>
      </c>
      <c r="S39">
        <v>12.549970779792682</v>
      </c>
      <c r="T39">
        <v>4.1126759496729495</v>
      </c>
      <c r="U39">
        <v>2.4377793510495009</v>
      </c>
      <c r="V39">
        <v>2.4377793510495009</v>
      </c>
    </row>
    <row r="40" spans="1:22">
      <c r="A40" s="9">
        <v>4</v>
      </c>
      <c r="B40" s="9">
        <v>20</v>
      </c>
      <c r="C40" s="9" t="s">
        <v>27</v>
      </c>
      <c r="D40">
        <v>56.372549019607803</v>
      </c>
      <c r="E40">
        <v>85.714285714285694</v>
      </c>
      <c r="F40">
        <v>86.507936507936506</v>
      </c>
      <c r="G40">
        <v>38.095238095238102</v>
      </c>
      <c r="H40">
        <v>7.9782608695699997</v>
      </c>
      <c r="I40">
        <v>68.237805321218005</v>
      </c>
      <c r="J40">
        <v>19.971469329529199</v>
      </c>
      <c r="K40">
        <v>1.3630154784009607</v>
      </c>
      <c r="L40">
        <v>9.4193648324419441E-2</v>
      </c>
      <c r="M40">
        <v>-5.7915308173927829E-2</v>
      </c>
      <c r="N40">
        <v>-1.2966447815473239</v>
      </c>
      <c r="O40">
        <v>-0.9973172246406955</v>
      </c>
      <c r="P40">
        <v>-1.0887123205201379</v>
      </c>
      <c r="Q40">
        <v>2.1298326088539348</v>
      </c>
      <c r="R40">
        <v>21.285891921376912</v>
      </c>
      <c r="S40">
        <v>25.9938404994206</v>
      </c>
      <c r="T40">
        <v>10.817521765367008</v>
      </c>
      <c r="U40">
        <v>8.1510307254650236</v>
      </c>
      <c r="V40">
        <v>8.1510307254650236</v>
      </c>
    </row>
    <row r="41" spans="1:22">
      <c r="A41" s="9">
        <v>4</v>
      </c>
      <c r="B41" s="9">
        <v>26</v>
      </c>
      <c r="C41" s="9" t="s">
        <v>33</v>
      </c>
      <c r="D41">
        <v>28.169014084507001</v>
      </c>
      <c r="E41">
        <v>82.432432432432407</v>
      </c>
      <c r="F41">
        <v>86.486486486486498</v>
      </c>
      <c r="G41">
        <v>59.459459459459502</v>
      </c>
      <c r="H41">
        <v>10.392857142900001</v>
      </c>
      <c r="I41">
        <v>72.094066853786103</v>
      </c>
      <c r="J41">
        <v>16.6666666666667</v>
      </c>
      <c r="K41">
        <v>-0.39399910421758877</v>
      </c>
      <c r="L41">
        <v>-0.73012509412335891</v>
      </c>
      <c r="M41">
        <v>-6.3956589305385225E-2</v>
      </c>
      <c r="N41">
        <v>1.3259557003972946</v>
      </c>
      <c r="O41">
        <v>0.62700772212176359</v>
      </c>
      <c r="P41">
        <v>3.3473728527171155E-2</v>
      </c>
      <c r="Q41">
        <v>1.3915237329330705</v>
      </c>
      <c r="R41">
        <v>10.183615513562692</v>
      </c>
      <c r="S41">
        <v>16.450703422733515</v>
      </c>
      <c r="T41">
        <v>9.6514492849359588</v>
      </c>
      <c r="U41">
        <v>4.5821891223444098</v>
      </c>
      <c r="V41">
        <v>4.5821891223444098</v>
      </c>
    </row>
    <row r="42" spans="1:22">
      <c r="A42" s="9">
        <v>4</v>
      </c>
      <c r="B42" s="9">
        <v>28</v>
      </c>
      <c r="C42" s="9" t="s">
        <v>35</v>
      </c>
      <c r="D42">
        <v>48.872180451127797</v>
      </c>
      <c r="E42">
        <v>86.6666666666667</v>
      </c>
      <c r="F42">
        <v>90.303030303030297</v>
      </c>
      <c r="G42">
        <v>46.6666666666667</v>
      </c>
      <c r="H42">
        <v>6.5454545454500002</v>
      </c>
      <c r="I42">
        <v>70.930646227598302</v>
      </c>
      <c r="J42">
        <v>8.5959885386819508</v>
      </c>
      <c r="K42">
        <v>0.8957599737219305</v>
      </c>
      <c r="L42">
        <v>0.33340771476025832</v>
      </c>
      <c r="M42">
        <v>1.0109520861942431</v>
      </c>
      <c r="N42">
        <v>-0.24444482915267421</v>
      </c>
      <c r="O42">
        <v>-1.9611814871070101</v>
      </c>
      <c r="P42">
        <v>-0.30508588026896249</v>
      </c>
      <c r="Q42">
        <v>-0.4115047394025087</v>
      </c>
      <c r="R42">
        <v>7.4099673111312256</v>
      </c>
      <c r="S42">
        <v>14.723020943034765</v>
      </c>
      <c r="T42">
        <v>11.874262672215911</v>
      </c>
      <c r="U42">
        <v>5.3248479598268057</v>
      </c>
      <c r="V42">
        <v>5.3248479598268057</v>
      </c>
    </row>
    <row r="43" spans="1:22">
      <c r="A43" s="9">
        <v>4</v>
      </c>
      <c r="B43" s="9">
        <v>29</v>
      </c>
      <c r="C43" s="9" t="s">
        <v>36</v>
      </c>
      <c r="D43">
        <v>26.785714285714299</v>
      </c>
      <c r="E43">
        <v>83.720930232558104</v>
      </c>
      <c r="F43">
        <v>88.3720930232558</v>
      </c>
      <c r="G43">
        <v>50</v>
      </c>
      <c r="H43">
        <v>10.8</v>
      </c>
      <c r="I43">
        <v>71.9585787429466</v>
      </c>
      <c r="J43">
        <v>12.048192771084301</v>
      </c>
      <c r="K43">
        <v>-0.48017546204666445</v>
      </c>
      <c r="L43">
        <v>-0.40648695584359129</v>
      </c>
      <c r="M43">
        <v>0.46711417062306204</v>
      </c>
      <c r="N43">
        <v>0.16474404122301753</v>
      </c>
      <c r="O43">
        <v>0.90089711182566701</v>
      </c>
      <c r="P43">
        <v>-5.9538016109656209E-3</v>
      </c>
      <c r="Q43">
        <v>0.35973435905142381</v>
      </c>
      <c r="R43">
        <v>7.0864733108436671</v>
      </c>
      <c r="S43">
        <v>9.0719474876630013</v>
      </c>
      <c r="T43">
        <v>7.1102361096410327</v>
      </c>
      <c r="U43">
        <v>2.1531803153312064</v>
      </c>
      <c r="V43">
        <v>2.1531803153312064</v>
      </c>
    </row>
    <row r="44" spans="1:22">
      <c r="A44" s="9">
        <v>4</v>
      </c>
      <c r="B44" s="9">
        <v>34</v>
      </c>
      <c r="C44" s="9" t="s">
        <v>41</v>
      </c>
      <c r="D44">
        <v>32.352941176470601</v>
      </c>
      <c r="E44">
        <v>88.679245283018901</v>
      </c>
      <c r="F44">
        <v>88.679245283018901</v>
      </c>
      <c r="G44">
        <v>42.452830188679201</v>
      </c>
      <c r="H44">
        <v>7.7333333333300001</v>
      </c>
      <c r="I44">
        <v>71.621408967209703</v>
      </c>
      <c r="J44">
        <v>9.8870056497175192</v>
      </c>
      <c r="K44">
        <v>-0.13335018449498051</v>
      </c>
      <c r="L44">
        <v>0.83891668534162522</v>
      </c>
      <c r="M44">
        <v>0.55362192334098059</v>
      </c>
      <c r="N44">
        <v>-0.76172132566535578</v>
      </c>
      <c r="O44">
        <v>-1.1620826190289792</v>
      </c>
      <c r="P44">
        <v>-0.10407142545386386</v>
      </c>
      <c r="Q44">
        <v>-0.12308528163746568</v>
      </c>
      <c r="R44">
        <v>5.3123397139505535</v>
      </c>
      <c r="S44">
        <v>10.630945160603332</v>
      </c>
      <c r="T44">
        <v>9.4750942400949256</v>
      </c>
      <c r="U44">
        <v>2.6430825901649824</v>
      </c>
      <c r="V44">
        <v>2.6430825901649824</v>
      </c>
    </row>
  </sheetData>
  <sortState xmlns:xlrd2="http://schemas.microsoft.com/office/spreadsheetml/2017/richdata2" ref="A11:V44">
    <sortCondition ref="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2020-03-26T20:36:12Z</dcterms:created>
  <dcterms:modified xsi:type="dcterms:W3CDTF">2020-03-26T21:17:11Z</dcterms:modified>
</cp:coreProperties>
</file>