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MA8TripleMotor\"/>
    </mc:Choice>
  </mc:AlternateContent>
  <bookViews>
    <workbookView xWindow="0" yWindow="0" windowWidth="22725" windowHeight="1179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3" i="1"/>
  <c r="J51" i="1"/>
  <c r="I52" i="1"/>
  <c r="I53" i="1"/>
  <c r="I54" i="1"/>
  <c r="I51" i="1"/>
  <c r="B51" i="1"/>
  <c r="D52" i="1" s="1"/>
  <c r="E52" i="1" s="1"/>
  <c r="D54" i="1" l="1"/>
  <c r="E54" i="1" s="1"/>
  <c r="D51" i="1"/>
  <c r="E51" i="1" s="1"/>
  <c r="D53" i="1"/>
  <c r="E53" i="1" s="1"/>
  <c r="F24" i="1" l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23" i="1"/>
  <c r="G23" i="1" s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3" i="1"/>
  <c r="L10" i="1"/>
  <c r="K10" i="1"/>
  <c r="J10" i="1"/>
  <c r="I10" i="1"/>
  <c r="H20" i="1"/>
  <c r="H19" i="1"/>
  <c r="H18" i="1"/>
  <c r="H17" i="1"/>
  <c r="F13" i="1"/>
  <c r="K13" i="1" s="1"/>
  <c r="F12" i="1"/>
  <c r="K12" i="1" s="1"/>
  <c r="F11" i="1"/>
  <c r="L11" i="1" s="1"/>
  <c r="G10" i="1"/>
  <c r="F10" i="1"/>
  <c r="J3" i="1"/>
  <c r="J4" i="1"/>
  <c r="J5" i="1"/>
  <c r="J2" i="1"/>
  <c r="I3" i="1"/>
  <c r="I4" i="1"/>
  <c r="I5" i="1"/>
  <c r="I2" i="1"/>
  <c r="H3" i="1"/>
  <c r="H4" i="1"/>
  <c r="H5" i="1"/>
  <c r="H2" i="1"/>
  <c r="I13" i="1" l="1"/>
  <c r="G13" i="1"/>
  <c r="L13" i="1"/>
  <c r="J13" i="1"/>
  <c r="J12" i="1"/>
  <c r="I12" i="1"/>
  <c r="L12" i="1"/>
  <c r="K11" i="1"/>
  <c r="I11" i="1"/>
  <c r="J11" i="1"/>
  <c r="G12" i="1"/>
  <c r="G11" i="1"/>
</calcChain>
</file>

<file path=xl/sharedStrings.xml><?xml version="1.0" encoding="utf-8"?>
<sst xmlns="http://schemas.openxmlformats.org/spreadsheetml/2006/main" count="36" uniqueCount="34">
  <si>
    <t>Motor Speed Calculations</t>
  </si>
  <si>
    <t>Motor Modes</t>
  </si>
  <si>
    <t>Steps per Rev</t>
  </si>
  <si>
    <t>Teeth</t>
  </si>
  <si>
    <t>Angle per Step</t>
  </si>
  <si>
    <t>Angle per Tooth</t>
  </si>
  <si>
    <t>Calculate Desired Speed Range</t>
  </si>
  <si>
    <t>RPM</t>
  </si>
  <si>
    <t>RPS</t>
  </si>
  <si>
    <t>RPcS</t>
  </si>
  <si>
    <t>Mode 1</t>
  </si>
  <si>
    <t>Mode 2</t>
  </si>
  <si>
    <t>Mode 3</t>
  </si>
  <si>
    <t>Mode 4</t>
  </si>
  <si>
    <t>Commutation Steps</t>
  </si>
  <si>
    <t>M</t>
  </si>
  <si>
    <t>S</t>
  </si>
  <si>
    <t>mS</t>
  </si>
  <si>
    <t>uS</t>
  </si>
  <si>
    <t>H</t>
  </si>
  <si>
    <t>Step Interval=1/</t>
  </si>
  <si>
    <t>Position</t>
  </si>
  <si>
    <t>Angle</t>
  </si>
  <si>
    <t>Total Pos</t>
  </si>
  <si>
    <t>Nearest 0.1</t>
  </si>
  <si>
    <t>Nearest 1/2 Step</t>
  </si>
  <si>
    <t>Step Angle</t>
  </si>
  <si>
    <t>Diffw/Simple</t>
  </si>
  <si>
    <t>Microseconds</t>
  </si>
  <si>
    <t>Pulses per second</t>
  </si>
  <si>
    <t>Mode</t>
  </si>
  <si>
    <t>Max</t>
  </si>
  <si>
    <t>Min</t>
  </si>
  <si>
    <t>Pump/rev 30ul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</si>
</sst>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34" workbookViewId="0">
      <selection activeCell="J55" sqref="J55"/>
    </sheetView>
  </sheetViews>
  <sheetFormatPr defaultRowHeight="15" x14ac:dyDescent="0.25"/>
  <cols>
    <col min="5" max="5" width="13.140625" customWidth="1"/>
    <col min="6" max="6" width="13.42578125" customWidth="1"/>
    <col min="8" max="8" width="17.85546875" customWidth="1"/>
    <col min="9" max="9" width="14.42578125" customWidth="1"/>
    <col min="10" max="10" width="14" customWidth="1"/>
    <col min="11" max="11" width="16" customWidth="1"/>
    <col min="12" max="12" width="14.7109375" customWidth="1"/>
  </cols>
  <sheetData>
    <row r="1" spans="1:12" x14ac:dyDescent="0.25">
      <c r="A1" t="s">
        <v>0</v>
      </c>
      <c r="E1" t="s">
        <v>1</v>
      </c>
      <c r="F1" t="s">
        <v>2</v>
      </c>
      <c r="G1" t="s">
        <v>3</v>
      </c>
      <c r="H1" t="s">
        <v>14</v>
      </c>
      <c r="I1" t="s">
        <v>5</v>
      </c>
      <c r="J1" t="s">
        <v>4</v>
      </c>
    </row>
    <row r="2" spans="1:12" x14ac:dyDescent="0.25">
      <c r="E2">
        <v>1</v>
      </c>
      <c r="F2">
        <v>200</v>
      </c>
      <c r="G2">
        <v>50</v>
      </c>
      <c r="H2">
        <f>F2/G2</f>
        <v>4</v>
      </c>
      <c r="I2">
        <f>360/50</f>
        <v>7.2</v>
      </c>
      <c r="J2">
        <f>I2/H2</f>
        <v>1.8</v>
      </c>
    </row>
    <row r="3" spans="1:12" x14ac:dyDescent="0.25">
      <c r="E3">
        <v>2</v>
      </c>
      <c r="F3">
        <v>400</v>
      </c>
      <c r="G3">
        <v>50</v>
      </c>
      <c r="H3">
        <f t="shared" ref="H3:H5" si="0">F3/G3</f>
        <v>8</v>
      </c>
      <c r="I3">
        <f t="shared" ref="I3:I5" si="1">360/50</f>
        <v>7.2</v>
      </c>
      <c r="J3">
        <f t="shared" ref="J3:J5" si="2">I3/H3</f>
        <v>0.9</v>
      </c>
    </row>
    <row r="4" spans="1:12" x14ac:dyDescent="0.25">
      <c r="E4">
        <v>3</v>
      </c>
      <c r="F4">
        <v>800</v>
      </c>
      <c r="G4">
        <v>50</v>
      </c>
      <c r="H4">
        <f t="shared" si="0"/>
        <v>16</v>
      </c>
      <c r="I4">
        <f t="shared" si="1"/>
        <v>7.2</v>
      </c>
      <c r="J4">
        <f t="shared" si="2"/>
        <v>0.45</v>
      </c>
    </row>
    <row r="5" spans="1:12" x14ac:dyDescent="0.25">
      <c r="E5">
        <v>4</v>
      </c>
      <c r="F5">
        <v>3200</v>
      </c>
      <c r="G5">
        <v>50</v>
      </c>
      <c r="H5">
        <f t="shared" si="0"/>
        <v>64</v>
      </c>
      <c r="I5">
        <f t="shared" si="1"/>
        <v>7.2</v>
      </c>
      <c r="J5">
        <f t="shared" si="2"/>
        <v>0.1125</v>
      </c>
    </row>
    <row r="8" spans="1:12" x14ac:dyDescent="0.25">
      <c r="E8" t="s">
        <v>6</v>
      </c>
      <c r="I8" t="s">
        <v>20</v>
      </c>
      <c r="J8">
        <v>1000000</v>
      </c>
    </row>
    <row r="9" spans="1:12" x14ac:dyDescent="0.25">
      <c r="E9" t="s">
        <v>7</v>
      </c>
      <c r="F9" t="s">
        <v>8</v>
      </c>
      <c r="G9" t="s">
        <v>9</v>
      </c>
      <c r="I9" t="s">
        <v>10</v>
      </c>
      <c r="J9" t="s">
        <v>11</v>
      </c>
      <c r="K9" t="s">
        <v>12</v>
      </c>
      <c r="L9" t="s">
        <v>13</v>
      </c>
    </row>
    <row r="10" spans="1:12" x14ac:dyDescent="0.25">
      <c r="E10">
        <v>0.01</v>
      </c>
      <c r="F10">
        <f>E10/60</f>
        <v>1.6666666666666666E-4</v>
      </c>
      <c r="G10">
        <f>F10*100</f>
        <v>1.6666666666666666E-2</v>
      </c>
      <c r="I10">
        <f>(1/($F10*$F$2))*$J$8</f>
        <v>30000000</v>
      </c>
      <c r="J10">
        <f>(1/($F10*$F$3))*$J$8</f>
        <v>15000000</v>
      </c>
      <c r="K10">
        <f>(1/($F10*$F$4))*$J$8</f>
        <v>7500000</v>
      </c>
      <c r="L10">
        <f>(1/($F10*$F$5))*$J$8</f>
        <v>1875000</v>
      </c>
    </row>
    <row r="11" spans="1:12" x14ac:dyDescent="0.25">
      <c r="E11">
        <v>300</v>
      </c>
      <c r="F11">
        <f>E11/60</f>
        <v>5</v>
      </c>
      <c r="G11">
        <f>F11*100</f>
        <v>500</v>
      </c>
      <c r="I11">
        <f>(1/($F11*$F$2))*$J$8</f>
        <v>1000</v>
      </c>
      <c r="J11">
        <f t="shared" ref="J11:J13" si="3">(1/($F11*$F$3))*$J$8</f>
        <v>500</v>
      </c>
      <c r="K11">
        <f t="shared" ref="K11:K13" si="4">(1/($F11*$F$4))*$J$8</f>
        <v>250</v>
      </c>
      <c r="L11">
        <f t="shared" ref="L11:L13" si="5">(1/($F11*$F$5))*$J$8</f>
        <v>62.5</v>
      </c>
    </row>
    <row r="12" spans="1:12" x14ac:dyDescent="0.25">
      <c r="E12">
        <v>299.10000000000002</v>
      </c>
      <c r="F12">
        <f>E12/60</f>
        <v>4.9850000000000003</v>
      </c>
      <c r="G12">
        <f>F12*100</f>
        <v>498.50000000000006</v>
      </c>
      <c r="I12">
        <f>(1/($F12*$F$2))*$J$8</f>
        <v>1003.0090270812435</v>
      </c>
      <c r="J12">
        <f t="shared" si="3"/>
        <v>501.50451354062176</v>
      </c>
      <c r="K12">
        <f t="shared" si="4"/>
        <v>250.75225677031088</v>
      </c>
      <c r="L12">
        <f t="shared" si="5"/>
        <v>62.68806419257772</v>
      </c>
    </row>
    <row r="13" spans="1:12" x14ac:dyDescent="0.25">
      <c r="E13">
        <v>1</v>
      </c>
      <c r="F13">
        <f>E13/60</f>
        <v>1.6666666666666666E-2</v>
      </c>
      <c r="G13">
        <f>F13*100</f>
        <v>1.6666666666666667</v>
      </c>
      <c r="I13">
        <f>(1/($F13*$F$2))*$J$8</f>
        <v>300000</v>
      </c>
      <c r="J13">
        <f t="shared" si="3"/>
        <v>150000</v>
      </c>
      <c r="K13">
        <f t="shared" si="4"/>
        <v>75000</v>
      </c>
      <c r="L13">
        <f t="shared" si="5"/>
        <v>18750</v>
      </c>
    </row>
    <row r="16" spans="1:12" x14ac:dyDescent="0.25">
      <c r="G16" t="s">
        <v>18</v>
      </c>
      <c r="H16" s="1">
        <v>4294967295</v>
      </c>
    </row>
    <row r="17" spans="1:8" x14ac:dyDescent="0.25">
      <c r="G17" t="s">
        <v>17</v>
      </c>
      <c r="H17">
        <f>H16/1000</f>
        <v>4294967.2949999999</v>
      </c>
    </row>
    <row r="18" spans="1:8" x14ac:dyDescent="0.25">
      <c r="G18" t="s">
        <v>16</v>
      </c>
      <c r="H18">
        <f>H17/1000</f>
        <v>4294.9672950000004</v>
      </c>
    </row>
    <row r="19" spans="1:8" x14ac:dyDescent="0.25">
      <c r="G19" t="s">
        <v>15</v>
      </c>
      <c r="H19">
        <f>H18/60</f>
        <v>71.582788250000007</v>
      </c>
    </row>
    <row r="20" spans="1:8" x14ac:dyDescent="0.25">
      <c r="G20" t="s">
        <v>19</v>
      </c>
      <c r="H20">
        <f>H19/60</f>
        <v>1.1930464708333335</v>
      </c>
    </row>
    <row r="21" spans="1:8" x14ac:dyDescent="0.25">
      <c r="A21" t="s">
        <v>26</v>
      </c>
      <c r="B21" t="s">
        <v>23</v>
      </c>
      <c r="C21" t="s">
        <v>21</v>
      </c>
      <c r="D21" t="s">
        <v>22</v>
      </c>
      <c r="E21" t="s">
        <v>24</v>
      </c>
      <c r="F21" t="s">
        <v>25</v>
      </c>
      <c r="G21" t="s">
        <v>27</v>
      </c>
    </row>
    <row r="22" spans="1:8" x14ac:dyDescent="0.25">
      <c r="A22">
        <v>0.9</v>
      </c>
      <c r="B22">
        <v>26</v>
      </c>
      <c r="C22">
        <v>0</v>
      </c>
      <c r="D22">
        <v>0</v>
      </c>
      <c r="E22">
        <f>ROUND(D22,1)</f>
        <v>0</v>
      </c>
      <c r="F22">
        <v>0</v>
      </c>
      <c r="G22">
        <v>0</v>
      </c>
    </row>
    <row r="23" spans="1:8" x14ac:dyDescent="0.25">
      <c r="C23">
        <v>1</v>
      </c>
      <c r="D23">
        <f>(360/$B$22)*C23</f>
        <v>13.846153846153847</v>
      </c>
      <c r="E23">
        <f t="shared" ref="E23:E47" si="6">ROUND(D23,1)</f>
        <v>13.8</v>
      </c>
      <c r="F23">
        <f>MROUND(D23,$A$22)</f>
        <v>13.5</v>
      </c>
      <c r="G23">
        <f>ABS(E23-F23)</f>
        <v>0.30000000000000071</v>
      </c>
    </row>
    <row r="24" spans="1:8" x14ac:dyDescent="0.25">
      <c r="C24">
        <v>2</v>
      </c>
      <c r="D24">
        <f t="shared" ref="D24:D47" si="7">(360/$B$22)*C24</f>
        <v>27.692307692307693</v>
      </c>
      <c r="E24">
        <f t="shared" si="6"/>
        <v>27.7</v>
      </c>
      <c r="F24">
        <f t="shared" ref="F24:F47" si="8">MROUND(D24,$A$22)</f>
        <v>27.900000000000002</v>
      </c>
      <c r="G24">
        <f t="shared" ref="G24:G47" si="9">ABS(E24-F24)</f>
        <v>0.20000000000000284</v>
      </c>
    </row>
    <row r="25" spans="1:8" x14ac:dyDescent="0.25">
      <c r="C25">
        <v>3</v>
      </c>
      <c r="D25">
        <f t="shared" si="7"/>
        <v>41.53846153846154</v>
      </c>
      <c r="E25">
        <f t="shared" si="6"/>
        <v>41.5</v>
      </c>
      <c r="F25">
        <f t="shared" si="8"/>
        <v>41.4</v>
      </c>
      <c r="G25">
        <f t="shared" si="9"/>
        <v>0.10000000000000142</v>
      </c>
    </row>
    <row r="26" spans="1:8" x14ac:dyDescent="0.25">
      <c r="C26">
        <v>4</v>
      </c>
      <c r="D26">
        <f t="shared" si="7"/>
        <v>55.384615384615387</v>
      </c>
      <c r="E26">
        <f t="shared" si="6"/>
        <v>55.4</v>
      </c>
      <c r="F26">
        <f t="shared" si="8"/>
        <v>55.800000000000004</v>
      </c>
      <c r="G26">
        <f t="shared" si="9"/>
        <v>0.40000000000000568</v>
      </c>
    </row>
    <row r="27" spans="1:8" x14ac:dyDescent="0.25">
      <c r="C27">
        <v>5</v>
      </c>
      <c r="D27">
        <f t="shared" si="7"/>
        <v>69.230769230769226</v>
      </c>
      <c r="E27">
        <f t="shared" si="6"/>
        <v>69.2</v>
      </c>
      <c r="F27">
        <f t="shared" si="8"/>
        <v>69.3</v>
      </c>
      <c r="G27">
        <f t="shared" si="9"/>
        <v>9.9999999999994316E-2</v>
      </c>
    </row>
    <row r="28" spans="1:8" x14ac:dyDescent="0.25">
      <c r="C28">
        <v>6</v>
      </c>
      <c r="D28">
        <f t="shared" si="7"/>
        <v>83.07692307692308</v>
      </c>
      <c r="E28">
        <f t="shared" si="6"/>
        <v>83.1</v>
      </c>
      <c r="F28">
        <f t="shared" si="8"/>
        <v>82.8</v>
      </c>
      <c r="G28">
        <f t="shared" si="9"/>
        <v>0.29999999999999716</v>
      </c>
    </row>
    <row r="29" spans="1:8" x14ac:dyDescent="0.25">
      <c r="C29">
        <v>7</v>
      </c>
      <c r="D29">
        <f t="shared" si="7"/>
        <v>96.923076923076934</v>
      </c>
      <c r="E29">
        <f t="shared" si="6"/>
        <v>96.9</v>
      </c>
      <c r="F29">
        <f t="shared" si="8"/>
        <v>97.2</v>
      </c>
      <c r="G29">
        <f t="shared" si="9"/>
        <v>0.29999999999999716</v>
      </c>
    </row>
    <row r="30" spans="1:8" x14ac:dyDescent="0.25">
      <c r="C30">
        <v>8</v>
      </c>
      <c r="D30">
        <f t="shared" si="7"/>
        <v>110.76923076923077</v>
      </c>
      <c r="E30">
        <f t="shared" si="6"/>
        <v>110.8</v>
      </c>
      <c r="F30">
        <f t="shared" si="8"/>
        <v>110.7</v>
      </c>
      <c r="G30">
        <f t="shared" si="9"/>
        <v>9.9999999999994316E-2</v>
      </c>
    </row>
    <row r="31" spans="1:8" x14ac:dyDescent="0.25">
      <c r="C31">
        <v>9</v>
      </c>
      <c r="D31">
        <f t="shared" si="7"/>
        <v>124.61538461538461</v>
      </c>
      <c r="E31">
        <f t="shared" si="6"/>
        <v>124.6</v>
      </c>
      <c r="F31">
        <f t="shared" si="8"/>
        <v>124.2</v>
      </c>
      <c r="G31">
        <f t="shared" si="9"/>
        <v>0.39999999999999147</v>
      </c>
    </row>
    <row r="32" spans="1:8" x14ac:dyDescent="0.25">
      <c r="C32">
        <v>10</v>
      </c>
      <c r="D32">
        <f t="shared" si="7"/>
        <v>138.46153846153845</v>
      </c>
      <c r="E32">
        <f t="shared" si="6"/>
        <v>138.5</v>
      </c>
      <c r="F32">
        <f t="shared" si="8"/>
        <v>138.6</v>
      </c>
      <c r="G32">
        <f t="shared" si="9"/>
        <v>9.9999999999994316E-2</v>
      </c>
    </row>
    <row r="33" spans="3:7" x14ac:dyDescent="0.25">
      <c r="C33">
        <v>11</v>
      </c>
      <c r="D33">
        <f t="shared" si="7"/>
        <v>152.30769230769232</v>
      </c>
      <c r="E33">
        <f t="shared" si="6"/>
        <v>152.30000000000001</v>
      </c>
      <c r="F33">
        <f t="shared" si="8"/>
        <v>152.1</v>
      </c>
      <c r="G33">
        <f t="shared" si="9"/>
        <v>0.20000000000001705</v>
      </c>
    </row>
    <row r="34" spans="3:7" x14ac:dyDescent="0.25">
      <c r="C34">
        <v>12</v>
      </c>
      <c r="D34">
        <f t="shared" si="7"/>
        <v>166.15384615384616</v>
      </c>
      <c r="E34">
        <f t="shared" si="6"/>
        <v>166.2</v>
      </c>
      <c r="F34">
        <f t="shared" si="8"/>
        <v>166.5</v>
      </c>
      <c r="G34">
        <f t="shared" si="9"/>
        <v>0.30000000000001137</v>
      </c>
    </row>
    <row r="35" spans="3:7" x14ac:dyDescent="0.25">
      <c r="C35">
        <v>13</v>
      </c>
      <c r="D35">
        <f t="shared" si="7"/>
        <v>180</v>
      </c>
      <c r="E35">
        <f t="shared" si="6"/>
        <v>180</v>
      </c>
      <c r="F35">
        <f t="shared" si="8"/>
        <v>180</v>
      </c>
      <c r="G35">
        <f t="shared" si="9"/>
        <v>0</v>
      </c>
    </row>
    <row r="36" spans="3:7" x14ac:dyDescent="0.25">
      <c r="C36">
        <v>14</v>
      </c>
      <c r="D36">
        <f t="shared" si="7"/>
        <v>193.84615384615387</v>
      </c>
      <c r="E36">
        <f t="shared" si="6"/>
        <v>193.8</v>
      </c>
      <c r="F36">
        <f t="shared" si="8"/>
        <v>193.5</v>
      </c>
      <c r="G36">
        <f t="shared" si="9"/>
        <v>0.30000000000001137</v>
      </c>
    </row>
    <row r="37" spans="3:7" x14ac:dyDescent="0.25">
      <c r="C37">
        <v>15</v>
      </c>
      <c r="D37">
        <f t="shared" si="7"/>
        <v>207.69230769230771</v>
      </c>
      <c r="E37">
        <f t="shared" si="6"/>
        <v>207.7</v>
      </c>
      <c r="F37">
        <f t="shared" si="8"/>
        <v>207.9</v>
      </c>
      <c r="G37">
        <f t="shared" si="9"/>
        <v>0.20000000000001705</v>
      </c>
    </row>
    <row r="38" spans="3:7" x14ac:dyDescent="0.25">
      <c r="C38">
        <v>16</v>
      </c>
      <c r="D38">
        <f t="shared" si="7"/>
        <v>221.53846153846155</v>
      </c>
      <c r="E38">
        <f t="shared" si="6"/>
        <v>221.5</v>
      </c>
      <c r="F38">
        <f t="shared" si="8"/>
        <v>221.4</v>
      </c>
      <c r="G38">
        <f t="shared" si="9"/>
        <v>9.9999999999994316E-2</v>
      </c>
    </row>
    <row r="39" spans="3:7" x14ac:dyDescent="0.25">
      <c r="C39">
        <v>17</v>
      </c>
      <c r="D39">
        <f t="shared" si="7"/>
        <v>235.38461538461539</v>
      </c>
      <c r="E39">
        <f t="shared" si="6"/>
        <v>235.4</v>
      </c>
      <c r="F39">
        <f t="shared" si="8"/>
        <v>235.8</v>
      </c>
      <c r="G39">
        <f t="shared" si="9"/>
        <v>0.40000000000000568</v>
      </c>
    </row>
    <row r="40" spans="3:7" x14ac:dyDescent="0.25">
      <c r="C40">
        <v>18</v>
      </c>
      <c r="D40">
        <f t="shared" si="7"/>
        <v>249.23076923076923</v>
      </c>
      <c r="E40">
        <f t="shared" si="6"/>
        <v>249.2</v>
      </c>
      <c r="F40">
        <f t="shared" si="8"/>
        <v>249.3</v>
      </c>
      <c r="G40">
        <f t="shared" si="9"/>
        <v>0.10000000000002274</v>
      </c>
    </row>
    <row r="41" spans="3:7" x14ac:dyDescent="0.25">
      <c r="C41">
        <v>19</v>
      </c>
      <c r="D41">
        <f t="shared" si="7"/>
        <v>263.07692307692309</v>
      </c>
      <c r="E41">
        <f t="shared" si="6"/>
        <v>263.10000000000002</v>
      </c>
      <c r="F41">
        <f t="shared" si="8"/>
        <v>262.8</v>
      </c>
      <c r="G41">
        <f t="shared" si="9"/>
        <v>0.30000000000001137</v>
      </c>
    </row>
    <row r="42" spans="3:7" x14ac:dyDescent="0.25">
      <c r="C42">
        <v>20</v>
      </c>
      <c r="D42">
        <f t="shared" si="7"/>
        <v>276.92307692307691</v>
      </c>
      <c r="E42">
        <f t="shared" si="6"/>
        <v>276.89999999999998</v>
      </c>
      <c r="F42">
        <f t="shared" si="8"/>
        <v>277.2</v>
      </c>
      <c r="G42">
        <f t="shared" si="9"/>
        <v>0.30000000000001137</v>
      </c>
    </row>
    <row r="43" spans="3:7" x14ac:dyDescent="0.25">
      <c r="C43">
        <v>21</v>
      </c>
      <c r="D43">
        <f t="shared" si="7"/>
        <v>290.76923076923077</v>
      </c>
      <c r="E43">
        <f t="shared" si="6"/>
        <v>290.8</v>
      </c>
      <c r="F43">
        <f t="shared" si="8"/>
        <v>290.7</v>
      </c>
      <c r="G43">
        <f t="shared" si="9"/>
        <v>0.10000000000002274</v>
      </c>
    </row>
    <row r="44" spans="3:7" x14ac:dyDescent="0.25">
      <c r="C44">
        <v>22</v>
      </c>
      <c r="D44">
        <f t="shared" si="7"/>
        <v>304.61538461538464</v>
      </c>
      <c r="E44">
        <f t="shared" si="6"/>
        <v>304.60000000000002</v>
      </c>
      <c r="F44">
        <f t="shared" si="8"/>
        <v>304.2</v>
      </c>
      <c r="G44">
        <f t="shared" si="9"/>
        <v>0.40000000000003411</v>
      </c>
    </row>
    <row r="45" spans="3:7" x14ac:dyDescent="0.25">
      <c r="C45">
        <v>23</v>
      </c>
      <c r="D45">
        <f t="shared" si="7"/>
        <v>318.46153846153845</v>
      </c>
      <c r="E45">
        <f t="shared" si="6"/>
        <v>318.5</v>
      </c>
      <c r="F45">
        <f t="shared" si="8"/>
        <v>318.60000000000002</v>
      </c>
      <c r="G45">
        <f t="shared" si="9"/>
        <v>0.10000000000002274</v>
      </c>
    </row>
    <row r="46" spans="3:7" x14ac:dyDescent="0.25">
      <c r="C46">
        <v>24</v>
      </c>
      <c r="D46">
        <f t="shared" si="7"/>
        <v>332.30769230769232</v>
      </c>
      <c r="E46">
        <f t="shared" si="6"/>
        <v>332.3</v>
      </c>
      <c r="F46">
        <f t="shared" si="8"/>
        <v>332.1</v>
      </c>
      <c r="G46">
        <f t="shared" si="9"/>
        <v>0.19999999999998863</v>
      </c>
    </row>
    <row r="47" spans="3:7" x14ac:dyDescent="0.25">
      <c r="C47">
        <v>25</v>
      </c>
      <c r="D47">
        <f t="shared" si="7"/>
        <v>346.15384615384619</v>
      </c>
      <c r="E47">
        <f t="shared" si="6"/>
        <v>346.2</v>
      </c>
      <c r="F47">
        <f t="shared" si="8"/>
        <v>346.5</v>
      </c>
      <c r="G47">
        <f t="shared" si="9"/>
        <v>0.30000000000001137</v>
      </c>
    </row>
    <row r="50" spans="1:10" x14ac:dyDescent="0.25">
      <c r="A50" t="s">
        <v>28</v>
      </c>
      <c r="B50" t="s">
        <v>29</v>
      </c>
      <c r="C50" t="s">
        <v>30</v>
      </c>
      <c r="D50" t="s">
        <v>8</v>
      </c>
      <c r="E50" t="s">
        <v>7</v>
      </c>
      <c r="G50" t="s">
        <v>31</v>
      </c>
      <c r="H50" t="s">
        <v>32</v>
      </c>
      <c r="I50" t="s">
        <v>33</v>
      </c>
    </row>
    <row r="51" spans="1:10" x14ac:dyDescent="0.25">
      <c r="A51">
        <v>1875000</v>
      </c>
      <c r="B51">
        <f>1/(A51/1000000)</f>
        <v>0.53333333333333333</v>
      </c>
      <c r="C51">
        <v>200</v>
      </c>
      <c r="D51">
        <f>$B$51/C51</f>
        <v>2.6666666666666666E-3</v>
      </c>
      <c r="E51">
        <f>D51*60</f>
        <v>0.16</v>
      </c>
      <c r="G51">
        <v>400</v>
      </c>
      <c r="H51">
        <v>200</v>
      </c>
      <c r="I51">
        <f>G51*30/1000</f>
        <v>12</v>
      </c>
      <c r="J51">
        <f>H51*30/1000</f>
        <v>6</v>
      </c>
    </row>
    <row r="52" spans="1:10" x14ac:dyDescent="0.25">
      <c r="C52">
        <v>400</v>
      </c>
      <c r="D52">
        <f t="shared" ref="D52:D54" si="10">$B$51/C52</f>
        <v>1.3333333333333333E-3</v>
      </c>
      <c r="E52">
        <f t="shared" ref="E52:E54" si="11">D52*60</f>
        <v>0.08</v>
      </c>
      <c r="G52">
        <v>200</v>
      </c>
      <c r="H52">
        <v>100</v>
      </c>
      <c r="I52">
        <f t="shared" ref="I52:I54" si="12">G52*30/1000</f>
        <v>6</v>
      </c>
      <c r="J52">
        <f t="shared" ref="J52:J54" si="13">H52*30/1000</f>
        <v>3</v>
      </c>
    </row>
    <row r="53" spans="1:10" x14ac:dyDescent="0.25">
      <c r="C53">
        <v>800</v>
      </c>
      <c r="D53">
        <f t="shared" si="10"/>
        <v>6.6666666666666664E-4</v>
      </c>
      <c r="E53">
        <f t="shared" si="11"/>
        <v>0.04</v>
      </c>
      <c r="G53">
        <v>100</v>
      </c>
      <c r="H53">
        <v>25</v>
      </c>
      <c r="I53">
        <f t="shared" si="12"/>
        <v>3</v>
      </c>
      <c r="J53">
        <f t="shared" si="13"/>
        <v>0.75</v>
      </c>
    </row>
    <row r="54" spans="1:10" x14ac:dyDescent="0.25">
      <c r="C54">
        <v>3200</v>
      </c>
      <c r="D54">
        <f t="shared" si="10"/>
        <v>1.6666666666666666E-4</v>
      </c>
      <c r="E54">
        <f t="shared" si="11"/>
        <v>0.01</v>
      </c>
      <c r="G54">
        <v>25</v>
      </c>
      <c r="H54">
        <v>0.01</v>
      </c>
      <c r="I54">
        <f t="shared" si="12"/>
        <v>0.75</v>
      </c>
      <c r="J54">
        <f>H54*30/1000</f>
        <v>2.9999999999999997E-4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vuit</dc:creator>
  <cp:lastModifiedBy>vuit</cp:lastModifiedBy>
  <dcterms:created xsi:type="dcterms:W3CDTF">2017-01-30T15:52:34Z</dcterms:created>
  <dcterms:modified xsi:type="dcterms:W3CDTF">2017-06-04T22:26:05Z</dcterms:modified>
</cp:coreProperties>
</file>