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defaultThemeVersion="124226"/>
  <mc:AlternateContent xmlns:mc="http://schemas.openxmlformats.org/markup-compatibility/2006">
    <mc:Choice Requires="x15">
      <x15ac:absPath xmlns:x15ac="http://schemas.microsoft.com/office/spreadsheetml/2010/11/ac" url="C:\Users\ts8980\PycharmProjects\DataPerformance\"/>
    </mc:Choice>
  </mc:AlternateContent>
  <xr:revisionPtr revIDLastSave="0" documentId="13_ncr:1_{BDB65606-1F01-4768-86EA-DFC845EEF0DE}" xr6:coauthVersionLast="47" xr6:coauthVersionMax="47" xr10:uidLastSave="{00000000-0000-0000-0000-000000000000}"/>
  <bookViews>
    <workbookView xWindow="-120" yWindow="-120" windowWidth="29040" windowHeight="17640" tabRatio="681" activeTab="16" xr2:uid="{00000000-000D-0000-FFFF-FFFF00000000}"/>
  </bookViews>
  <sheets>
    <sheet name="Version Control" sheetId="5" r:id="rId1"/>
    <sheet name="Browsing User Experience" sheetId="4" state="hidden" r:id="rId2"/>
    <sheet name="Test Setup Information" sheetId="7" r:id="rId3"/>
    <sheet name="LTE_37.901_Band 02" sheetId="14" state="hidden" r:id="rId4"/>
    <sheet name="LTE_37.901_Band 04" sheetId="11" state="hidden" r:id="rId5"/>
    <sheet name="LTE_37.901_Band 05" sheetId="23" state="hidden" r:id="rId6"/>
    <sheet name="LTE_37.901_Band 12" sheetId="16" state="hidden" r:id="rId7"/>
    <sheet name="LTE_37.901_Band 66" sheetId="28" state="hidden" r:id="rId8"/>
    <sheet name="Band 71" sheetId="33" state="hidden" r:id="rId9"/>
    <sheet name="Band 41" sheetId="51" state="hidden" r:id="rId10"/>
    <sheet name="Band 48 " sheetId="49" state="hidden" r:id="rId11"/>
    <sheet name="4x2 MIMO" sheetId="15" state="hidden" r:id="rId12"/>
    <sheet name="4x4 MIMO" sheetId="26" state="hidden" r:id="rId13"/>
    <sheet name="Massive MIMO " sheetId="44" state="hidden" r:id="rId14"/>
    <sheet name="NB-IOT " sheetId="43" state="hidden" r:id="rId15"/>
    <sheet name="eMTC" sheetId="45" state="hidden" r:id="rId16"/>
    <sheet name="Cat-1" sheetId="27" r:id="rId17"/>
    <sheet name="CA" sheetId="31" state="hidden" r:id="rId18"/>
    <sheet name="LAA_2CC " sheetId="35" state="hidden" r:id="rId19"/>
    <sheet name="LAA 3CC " sheetId="34" state="hidden" r:id="rId20"/>
    <sheet name="LAA 4CC " sheetId="36" state="hidden" r:id="rId21"/>
    <sheet name="LAA 5CC" sheetId="41" state="hidden" r:id="rId22"/>
    <sheet name="LAA 6CC" sheetId="47" state="hidden" r:id="rId23"/>
    <sheet name="LAA 7CC" sheetId="48" state="hidden" r:id="rId24"/>
    <sheet name="T-Mobile LTE Reference Chan " sheetId="50" state="hidden" r:id="rId25"/>
    <sheet name="Ref Channels" sheetId="39" state="hidden" r:id="rId26"/>
  </sheets>
  <definedNames>
    <definedName name="_xlnm._FilterDatabase" localSheetId="11" hidden="1">'4x2 MIMO'!$A$1:$X$252</definedName>
    <definedName name="_xlnm._FilterDatabase" localSheetId="12" hidden="1">'4x4 MIMO'!$A$1:$V$282</definedName>
    <definedName name="_xlnm._FilterDatabase" localSheetId="9" hidden="1">'Band 41'!$A$1:$AQ$94</definedName>
    <definedName name="_xlnm._FilterDatabase" localSheetId="10" hidden="1">'Band 48 '!$A$1:$AX$94</definedName>
    <definedName name="_xlnm._FilterDatabase" localSheetId="17" hidden="1">CA!$A$3:$AR$162</definedName>
    <definedName name="_xlnm._FilterDatabase" localSheetId="16" hidden="1">'Cat-1'!$A$1:$AN$1</definedName>
    <definedName name="_xlnm._FilterDatabase" localSheetId="15" hidden="1">eMTC!$A$1:$Z$240</definedName>
    <definedName name="_xlnm._FilterDatabase" localSheetId="19" hidden="1">'LAA 3CC '!$A$3:$AB$32</definedName>
    <definedName name="_xlnm._FilterDatabase" localSheetId="20" hidden="1">'LAA 4CC '!$A$3:$X$32</definedName>
    <definedName name="_xlnm._FilterDatabase" localSheetId="21" hidden="1">'LAA 5CC'!$A$1:$AD$51</definedName>
    <definedName name="_xlnm._FilterDatabase" localSheetId="18" hidden="1">'LAA_2CC '!$A$3:$AG$48</definedName>
    <definedName name="_xlnm._FilterDatabase" localSheetId="3" hidden="1">'LTE_37.901_Band 02'!$A$3:$Y$123</definedName>
    <definedName name="_xlnm._FilterDatabase" localSheetId="4" hidden="1">'LTE_37.901_Band 04'!$A$1:$Y$31</definedName>
    <definedName name="_xlnm._FilterDatabase" localSheetId="6" hidden="1">'LTE_37.901_Band 12'!$A$2:$Y$106</definedName>
    <definedName name="_xlnm._FilterDatabase" localSheetId="7" hidden="1">'LTE_37.901_Band 66'!$A$2:$Y$101</definedName>
    <definedName name="_xlnm._FilterDatabase" localSheetId="13" hidden="1">'Massive MIMO '!$A$1:$X$265</definedName>
    <definedName name="_xlnm._FilterDatabase" localSheetId="14" hidden="1">'NB-IOT '!$A$1:$AE$171</definedName>
  </definedNames>
  <calcPr calcId="191029" calcMode="manual"/>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49" i="5" l="1"/>
  <c r="AK108" i="31"/>
  <c r="AK81" i="31"/>
  <c r="AK70" i="31"/>
  <c r="AK35" i="31"/>
  <c r="AK89" i="31" l="1"/>
  <c r="AK99" i="31" l="1"/>
  <c r="AK117" i="31" l="1"/>
  <c r="AK109" i="31"/>
  <c r="AK47" i="31"/>
  <c r="AK73" i="31"/>
  <c r="AK126" i="31"/>
  <c r="AK129" i="31"/>
  <c r="AK123" i="31"/>
  <c r="AK122" i="31"/>
  <c r="AK105" i="31"/>
  <c r="AK118" i="31" l="1"/>
  <c r="U5" i="33" l="1"/>
  <c r="V5" i="33"/>
  <c r="U8" i="33"/>
  <c r="V8" i="33"/>
  <c r="U9" i="33"/>
  <c r="V9" i="33"/>
  <c r="U12" i="33"/>
  <c r="V12" i="33"/>
  <c r="U13" i="33"/>
  <c r="V13" i="33"/>
  <c r="U14" i="33"/>
  <c r="V14" i="33"/>
  <c r="U15" i="33"/>
  <c r="V15" i="33"/>
  <c r="U16" i="33"/>
  <c r="V16" i="33"/>
  <c r="U18" i="33"/>
  <c r="V18" i="33"/>
  <c r="U22" i="33"/>
  <c r="V22" i="33"/>
  <c r="U23" i="33"/>
  <c r="V23" i="33"/>
  <c r="U24" i="33"/>
  <c r="V24" i="33"/>
  <c r="U25" i="33"/>
  <c r="V25" i="33"/>
  <c r="U26" i="33"/>
  <c r="V26" i="33"/>
  <c r="U27" i="33"/>
  <c r="V27" i="33"/>
  <c r="U28" i="33"/>
  <c r="V28" i="33"/>
  <c r="U29" i="33"/>
  <c r="V29" i="33"/>
  <c r="U30" i="33"/>
  <c r="V30" i="33"/>
  <c r="AK128" i="31"/>
  <c r="AK125" i="31"/>
  <c r="AK121" i="31"/>
  <c r="AK100" i="31"/>
  <c r="AK97" i="31"/>
  <c r="AK96" i="31"/>
  <c r="AK95" i="31"/>
  <c r="AK94" i="31"/>
  <c r="AK93" i="31"/>
  <c r="AK91" i="31"/>
  <c r="AK90" i="31"/>
  <c r="AK88" i="31"/>
  <c r="AK84" i="31"/>
  <c r="AK79" i="31"/>
  <c r="AK77" i="31"/>
  <c r="AK76" i="31"/>
  <c r="AK74" i="31"/>
  <c r="AK71" i="31"/>
  <c r="AK48" i="31"/>
  <c r="AK46" i="31"/>
  <c r="AK44" i="31"/>
  <c r="AK41" i="31"/>
  <c r="AK32" i="31"/>
  <c r="AK31" i="31"/>
  <c r="AK30" i="31"/>
  <c r="AK8" i="31"/>
  <c r="AK7" i="31"/>
  <c r="AK6" i="31"/>
  <c r="AK5" i="31"/>
  <c r="AK4" i="31"/>
</calcChain>
</file>

<file path=xl/sharedStrings.xml><?xml version="1.0" encoding="utf-8"?>
<sst xmlns="http://schemas.openxmlformats.org/spreadsheetml/2006/main" count="24250" uniqueCount="1205">
  <si>
    <t>Test #</t>
  </si>
  <si>
    <t>Description</t>
  </si>
  <si>
    <t>Version</t>
  </si>
  <si>
    <t>Date</t>
  </si>
  <si>
    <t>Author</t>
  </si>
  <si>
    <t>Comments</t>
  </si>
  <si>
    <t>Kavita Jaswal</t>
  </si>
  <si>
    <t>First Draft</t>
  </si>
  <si>
    <t>100.01 HTTP download in production network.</t>
  </si>
  <si>
    <t>Added Data Latency</t>
  </si>
  <si>
    <t>UL - R99 (Not with Cat 14 DL), Cat 5 (10msec TTI), Cat 6 (2 msec TTI)</t>
  </si>
  <si>
    <t>Noise support present</t>
  </si>
  <si>
    <t xml:space="preserve">Fading support present </t>
  </si>
  <si>
    <t>Multi RAB support present</t>
  </si>
  <si>
    <t>DL upto Cat 24 DL (Dual Carrier)</t>
  </si>
  <si>
    <t>UL -  Cat 5 (10msec TTI), Cat 6 (2 msec TTI)</t>
  </si>
  <si>
    <t>DL up to Cat 14 (21.1 Mbps) (Single Carrier Only)</t>
  </si>
  <si>
    <t>Confidential and Proprietary information of TMobile USA.</t>
  </si>
  <si>
    <t>Added Advanced Receiver Information.</t>
  </si>
  <si>
    <t>Band IV and Band II scripts</t>
  </si>
  <si>
    <t>Multi RAB support</t>
  </si>
  <si>
    <t>NA</t>
  </si>
  <si>
    <t>UMTS SC</t>
  </si>
  <si>
    <t>UMTS DC</t>
  </si>
  <si>
    <t>LTE</t>
  </si>
  <si>
    <t>TC</t>
  </si>
  <si>
    <t>RAT</t>
  </si>
  <si>
    <t>Band</t>
  </si>
  <si>
    <t>BW [MHz]</t>
  </si>
  <si>
    <t>Rel</t>
  </si>
  <si>
    <t>Correlation</t>
  </si>
  <si>
    <t>SNR</t>
  </si>
  <si>
    <t>Fading Profile</t>
  </si>
  <si>
    <t>e2e type</t>
  </si>
  <si>
    <t>IP Version</t>
  </si>
  <si>
    <t>Duration (s)</t>
  </si>
  <si>
    <t>Repetition</t>
  </si>
  <si>
    <t>Maps to requirement?</t>
  </si>
  <si>
    <t>A3.2.1</t>
  </si>
  <si>
    <t xml:space="preserve"> LTE DL Application Layer Performance; DL FTP; SIMO</t>
  </si>
  <si>
    <t>SIMO</t>
  </si>
  <si>
    <t>none</t>
  </si>
  <si>
    <t>static</t>
  </si>
  <si>
    <t>FTP-DL</t>
  </si>
  <si>
    <t>IPv4/ IPv6</t>
  </si>
  <si>
    <t>A.3.2.1.3-1</t>
  </si>
  <si>
    <t>Mid</t>
  </si>
  <si>
    <t>EPA5</t>
  </si>
  <si>
    <t>EVA5</t>
  </si>
  <si>
    <t>Low</t>
  </si>
  <si>
    <t>ETU70</t>
  </si>
  <si>
    <t>ETU300</t>
  </si>
  <si>
    <t>A3.2.2</t>
  </si>
  <si>
    <t xml:space="preserve"> LTE DL Application Layer Performance; DL FTP; Transmit Diversity</t>
  </si>
  <si>
    <t>TxD</t>
  </si>
  <si>
    <t>A.3.2.2.3-1</t>
  </si>
  <si>
    <t>A3.2.3</t>
  </si>
  <si>
    <t xml:space="preserve"> LTE DL Application Layer Performance; DL FTP; Open Loop Spatial Multiplexing</t>
  </si>
  <si>
    <t>OLSM</t>
  </si>
  <si>
    <t>A.3.2.3.3-1</t>
  </si>
  <si>
    <t>A3.2.4</t>
  </si>
  <si>
    <t xml:space="preserve"> LTE DL Application Layer Performance; DL FTP; Closed Loop Spatial Multiplexing</t>
  </si>
  <si>
    <t>CLSM</t>
  </si>
  <si>
    <t>A.3.2.4.3-1</t>
  </si>
  <si>
    <t>A3.3.1</t>
  </si>
  <si>
    <t xml:space="preserve"> LTE DL Application Layer Performance; DL UDP; SIMO</t>
  </si>
  <si>
    <t>UDP-DL</t>
  </si>
  <si>
    <t>A.3.3.1.3-1</t>
  </si>
  <si>
    <t>A3.3.2</t>
  </si>
  <si>
    <t xml:space="preserve"> LTE DL Application Layer Performance; DL UDP; Transmit Diversity</t>
  </si>
  <si>
    <t>A.3.3.2.3-1</t>
  </si>
  <si>
    <t>A3.3.3</t>
  </si>
  <si>
    <t xml:space="preserve"> LTE DL Application Layer Performance; DL UDP; Open Loop Spatial Multiplexing</t>
  </si>
  <si>
    <t>A.3.3.3.3-1</t>
  </si>
  <si>
    <t>A3.3.4</t>
  </si>
  <si>
    <t xml:space="preserve"> LTE DL Application Layer Performance; DL UDP; Closed Loop Spatial Multiplexing</t>
  </si>
  <si>
    <t>A.3.3.4.3-1</t>
  </si>
  <si>
    <t>A3.4.1</t>
  </si>
  <si>
    <t xml:space="preserve">Single </t>
  </si>
  <si>
    <t>A.3.4.1.3</t>
  </si>
  <si>
    <t>A3.4.2</t>
  </si>
  <si>
    <t>A.3.5.1.3</t>
  </si>
  <si>
    <t>A3.6.1</t>
  </si>
  <si>
    <t xml:space="preserve"> LTE Stress Test Performance;  Bi-D UDP/ Alternating FTP; DL MIMO Mode Transmit Diversity</t>
  </si>
  <si>
    <t>A.3.6.1.3-1</t>
  </si>
  <si>
    <t>A3.6.2</t>
  </si>
  <si>
    <t xml:space="preserve"> LTE Stress Test Performance; Bi-D UDP/ Alternating FTP; DL MIMO Mode OLSM</t>
  </si>
  <si>
    <t>A.3.6.2.3-1</t>
  </si>
  <si>
    <t>A3.6.1 Variant</t>
  </si>
  <si>
    <t xml:space="preserve"> LTE Stress Test Performance;  Bi-D UDP/ Bi-D FTP; DL MIMO Mode Transmit Diversity</t>
  </si>
  <si>
    <t>A3.6.2 Variant</t>
  </si>
  <si>
    <t xml:space="preserve"> LTE Stress Test Performance; Bi-D UDP/ Bi-D FTP; DL MIMO Mode OLSM</t>
  </si>
  <si>
    <t>3.7.1 Variant</t>
  </si>
  <si>
    <t xml:space="preserve"> LTE UDP Power Sweep Performance; Transmit Diversity</t>
  </si>
  <si>
    <t>EVA70</t>
  </si>
  <si>
    <t>A.3.7.2.3-1</t>
  </si>
  <si>
    <t>3.7.2 Variant</t>
  </si>
  <si>
    <t xml:space="preserve"> LTE UDP Power Sweep Performance; Open Loop Spatial Multiplexing</t>
  </si>
  <si>
    <t>3.8.3</t>
  </si>
  <si>
    <t>LTE / UDP Downlink vs. SNR Performance / PDSCH Closed Loop Spatial Multiplexing Performance</t>
  </si>
  <si>
    <t>A.3.8.3.3-1</t>
  </si>
  <si>
    <t>LTE DL Application Layer Performance; DL FTP; SIMO</t>
  </si>
  <si>
    <t>LTE DL Application Layer Performance; DL FTP; TxD</t>
  </si>
  <si>
    <t>LTE DL Application Layer Performance; DL FTP; OLSM</t>
  </si>
  <si>
    <t>LTE DL Application Layer Performance; DL FTP; CLSM</t>
  </si>
  <si>
    <t>LTE DL Application Layer Performance; DL UDP; CLSM</t>
  </si>
  <si>
    <t>General</t>
  </si>
  <si>
    <t>Network Attach Time</t>
  </si>
  <si>
    <t>Throughput</t>
  </si>
  <si>
    <t>Application Layer Throughput</t>
  </si>
  <si>
    <t>Instantaneous (graph), Min, Max, Average, Average (graph for power sweep)</t>
  </si>
  <si>
    <t>PHY layer Throughput</t>
  </si>
  <si>
    <t>CQI</t>
  </si>
  <si>
    <t>Median, Distribution</t>
  </si>
  <si>
    <t>RSRQ, RSRP</t>
  </si>
  <si>
    <t>Throughput v/s RSRP (for power sweep)</t>
  </si>
  <si>
    <t>MCS</t>
  </si>
  <si>
    <t>Median, Distribution (for both codewords)</t>
  </si>
  <si>
    <t>% Allocation Modulation Scheme</t>
  </si>
  <si>
    <t>% time in qpsk, 64 qam, 16qam, pie chart</t>
  </si>
  <si>
    <t>% Allocation Rank Indicators</t>
  </si>
  <si>
    <t>pie chart</t>
  </si>
  <si>
    <t>Latency/ Web Browsing</t>
  </si>
  <si>
    <t>State Transition Time</t>
  </si>
  <si>
    <t xml:space="preserve">idle to connected mode. </t>
  </si>
  <si>
    <t>Ping Response</t>
  </si>
  <si>
    <t>average, min, max</t>
  </si>
  <si>
    <t>KPIs</t>
  </si>
  <si>
    <t>Added Test setup information.</t>
  </si>
  <si>
    <t>-</t>
  </si>
  <si>
    <t>Updated DC section with information for P/F and requirements,</t>
  </si>
  <si>
    <t xml:space="preserve"> Consolidated LTE and UMTS</t>
  </si>
  <si>
    <t>Added User Experience/ Browsing test cases for development.</t>
  </si>
  <si>
    <t xml:space="preserve"> </t>
  </si>
  <si>
    <t>8,10,14,24</t>
  </si>
  <si>
    <t>3,4</t>
  </si>
  <si>
    <t>Suppported Device Category</t>
  </si>
  <si>
    <t>Environment</t>
  </si>
  <si>
    <t>100.04 HTTP download on UMTS simulator- no noise, no fading 1MB size web page with 19 embedded images 50KB each.</t>
  </si>
  <si>
    <t>100.05 HTTP download on UMTS simulator- no noise, no fading 5 MB size web page with 10 embedded images 500KB each.</t>
  </si>
  <si>
    <t>8,10,14,25</t>
  </si>
  <si>
    <t>100.07 HTTP download on UMTS simulator- no noise, no fading static cnn.com.</t>
  </si>
  <si>
    <t>100.08 HTTP download on UMTS simulator- no noise, no fading static msn.com.</t>
  </si>
  <si>
    <t>100.06 HTTP download on UMTS simulator- no noise, no fading 10 MB size web page with 10 embedded images 1MB each.</t>
  </si>
  <si>
    <t>0dB G, PA3</t>
  </si>
  <si>
    <t>100.10 HTTP download on UMTS simulator-  G=0dB, PA3, 1 MB size web page with 19 embedded images 50KB each.</t>
  </si>
  <si>
    <t>100.12 HTTP download on UMTS simulator-  G=0dB, VA30, 1 MB size web page with 19 embedded images 50KB each.</t>
  </si>
  <si>
    <t>0dB G, VA30</t>
  </si>
  <si>
    <t>No noise</t>
  </si>
  <si>
    <t>Rendering time, Data Throughput, Transfer/ ready time delta.</t>
  </si>
  <si>
    <t>100.09 HTTP download on UMTS simulator- G=0dB, PA3, 500KB size web page with 10 embedded images 50KB each.</t>
  </si>
  <si>
    <t>100.11 HTTP download on UMTS simulator- G=0dB, VA30, 500KB size web page with 10 embedded images 50KB each.</t>
  </si>
  <si>
    <t>100.06 HTTP download on UMTS simulator- no noise, no fading 15 MB size web page with 15 embedded images 1MB each.</t>
  </si>
  <si>
    <t>Simulator - UMTS</t>
  </si>
  <si>
    <t>Simulator - LTE</t>
  </si>
  <si>
    <t>100.13 HTTP download on LTE simulator- no noise, no fading 5 MB size web page with 10 embedded images 500KB each.</t>
  </si>
  <si>
    <t>100.14 HTTP download on LTE simulator- no noise, no fading 10 MB size web page with 10 embedded images 1MB each.</t>
  </si>
  <si>
    <t>100.15 HTTP download on LTE simulator- no noise, no fading 15 MB size web page with 15 embedded images 1MB each.</t>
  </si>
  <si>
    <t>100.16 HTTP download on LTE simulator- no noise, no fading 20 MB size web page with 20 embedded images 1MB each.</t>
  </si>
  <si>
    <t>100.17 HTTP download on LTE simulator- no noise, no fading static cnn.com.</t>
  </si>
  <si>
    <t>100.18 HTTP download on LTE simulator- no noise, no fading static msn.com.</t>
  </si>
  <si>
    <t>100.19 HTTP download on LTE simulator-  G=0dB, PA3, 1 MB size web page with 19 embedded images 50KB each.</t>
  </si>
  <si>
    <t>100.20 HTTP download on LTE simulator-  G=0dB, PA3, 5 MB size web page with 10 embedded images 500KB each.</t>
  </si>
  <si>
    <t>100.21 HTTP download on LTE simulator-  G=0dB, VA30, 1 MB size web page with 19 embedded images 50KB each.</t>
  </si>
  <si>
    <t>100.22 HTTP download on LTE simulator-  G=0dB, VA30, 5 MB size web page with 10 embedded images 500KB each.</t>
  </si>
  <si>
    <t>LTE test plan updated with pass fail criteria as in suite 3.01.</t>
  </si>
  <si>
    <t>Requirement ID mapping from Data Performance PRD 30-0205.</t>
  </si>
  <si>
    <t>Type</t>
  </si>
  <si>
    <t>Mandatory</t>
  </si>
  <si>
    <t>Recommended</t>
  </si>
  <si>
    <t xml:space="preserve">Mandatory </t>
  </si>
  <si>
    <t>Ref Channel</t>
  </si>
  <si>
    <t>UL Channel</t>
  </si>
  <si>
    <t>[TMO D02]</t>
  </si>
  <si>
    <t>[TMO U01]</t>
  </si>
  <si>
    <t>[TMO D01]</t>
  </si>
  <si>
    <t>[TMO U02]</t>
  </si>
  <si>
    <t>Downlink Channels</t>
  </si>
  <si>
    <t>[TMO CQI D01]</t>
  </si>
  <si>
    <t>Allocation</t>
  </si>
  <si>
    <t>full allocation</t>
  </si>
  <si>
    <t>Num RBs</t>
  </si>
  <si>
    <t>Uplink Channels</t>
  </si>
  <si>
    <t>TMO Test #</t>
  </si>
  <si>
    <t>MIMO Mode</t>
  </si>
  <si>
    <t>Fully Automated, Android On Device Application for testing</t>
  </si>
  <si>
    <t>FTP-UL</t>
  </si>
  <si>
    <t>UDP-UL</t>
  </si>
  <si>
    <t xml:space="preserve"> LTE UL Application Layer Performance; UL FTP; Single antenna</t>
  </si>
  <si>
    <t xml:space="preserve"> LTE UL Application Layer Performance; UL UDP; Single antenna</t>
  </si>
  <si>
    <t>5 MHz</t>
  </si>
  <si>
    <t>15 MHz</t>
  </si>
  <si>
    <t>20 MHz</t>
  </si>
  <si>
    <t>Planned L1900 Test Cases</t>
  </si>
  <si>
    <t>Fully Automated, Android On Device Application for testing (R&amp;S only)</t>
  </si>
  <si>
    <t>4x2 MIMO; LTE DL Application Layer Performance; DL FTP; Transmit Diversity</t>
  </si>
  <si>
    <t>4x2 MIMO; LTE DL Application Layer Performance; DL FTP; Open Loop Spatial Multiplexing</t>
  </si>
  <si>
    <t xml:space="preserve"> 4x2 MIMO; LTE DL Application Layer Performance; DL FTP; Closed Loop Spatial Multiplexing</t>
  </si>
  <si>
    <t xml:space="preserve"> 4x2 MIMO; LTE DL Application Layer Performance; DL UDP; Transmit Diversity</t>
  </si>
  <si>
    <t>4x2  MIMO; LTE DL Application Layer Performance; DL UDP; Open Loop Spatial Multiplexing</t>
  </si>
  <si>
    <t xml:space="preserve"> 4x2 MIMO; LTE DL Application Layer Performance; DL UDP; Closed Loop Spatial Multiplexing</t>
  </si>
  <si>
    <t>LTE test plan updated with L1900; 5, 15 and 20 MHz test case addition, 4x2 MIMO</t>
  </si>
  <si>
    <t>P/F for LTE portions updated based on R&amp;S feedback</t>
  </si>
  <si>
    <t>Final P/Fs (kbps) Cat 3</t>
  </si>
  <si>
    <t>Final P/Fs (kbps) Cat 4</t>
  </si>
  <si>
    <t xml:space="preserve">DC test plan updated with fading test cases </t>
  </si>
  <si>
    <t>LTE Carrier Aggregation and Band II addition</t>
  </si>
  <si>
    <t>LTE DL Application Layer Performance; DL UDP; OLSM</t>
  </si>
  <si>
    <t>[2,4]</t>
  </si>
  <si>
    <t>[10,5]</t>
  </si>
  <si>
    <t>[10,10]</t>
  </si>
  <si>
    <t>[5,5]</t>
  </si>
  <si>
    <t>Planned DL Carrier Aggregation Test Cases</t>
  </si>
  <si>
    <t>10 MHz</t>
  </si>
  <si>
    <t>[4,2]</t>
  </si>
  <si>
    <t>[4,12]</t>
  </si>
  <si>
    <t>Band 12 criteria updated.</t>
  </si>
  <si>
    <t>Minor Updates</t>
  </si>
  <si>
    <t>Carrier Aggregation Criteria updated</t>
  </si>
  <si>
    <t>Carrier Aggregation Criteria updated - Minor tweaks</t>
  </si>
  <si>
    <t>Available</t>
  </si>
  <si>
    <t>Band IV, Band II, Band XII, CA upto 20MHz, 4x2 MIMO for no noise no fading</t>
  </si>
  <si>
    <t>2x2 MIMO, 4x2 MIMO</t>
  </si>
  <si>
    <t>25 MHz</t>
  </si>
  <si>
    <t>30 MHz</t>
  </si>
  <si>
    <t>[20,5]</t>
  </si>
  <si>
    <t>[20,10]</t>
  </si>
  <si>
    <t>40 MHz</t>
  </si>
  <si>
    <t>[2,12]</t>
  </si>
  <si>
    <t>[20,20]</t>
  </si>
  <si>
    <t>[4,4]</t>
  </si>
  <si>
    <t>35 MHz</t>
  </si>
  <si>
    <t>[15,20]</t>
  </si>
  <si>
    <t>[15,15]</t>
  </si>
  <si>
    <t>[10,15]</t>
  </si>
  <si>
    <t>4x2 MIMO update, CA &gt; 20MHz Added, CA criteria updated.</t>
  </si>
  <si>
    <t>Changes to p/f criteria, CA &gt; 20MHz BW combinations</t>
  </si>
  <si>
    <t>TMO Req #</t>
  </si>
  <si>
    <t>TMO Req#</t>
  </si>
  <si>
    <t>60182, 60183</t>
  </si>
  <si>
    <t>Uday Dave</t>
  </si>
  <si>
    <t>Changed test cases from planned to Available,</t>
  </si>
  <si>
    <t xml:space="preserve">Spirent 8100,  R&amp;S CMW500 with PQA </t>
  </si>
  <si>
    <t xml:space="preserve">Anritsu 8480C, R&amp;S CMW500 with PQA </t>
  </si>
  <si>
    <t xml:space="preserve">Cat 3, Cat 4, Cat 6 </t>
  </si>
  <si>
    <t xml:space="preserve">4x2 MIMO with Noise and Fading </t>
  </si>
  <si>
    <t>UDP-Bi</t>
  </si>
  <si>
    <t>FTP-Bi</t>
  </si>
  <si>
    <t>31000/18000</t>
  </si>
  <si>
    <t>63000/18000</t>
  </si>
  <si>
    <t>[TMO D03]</t>
  </si>
  <si>
    <t>SISO</t>
  </si>
  <si>
    <t>All parameters not specified should be syncronized with 3GPP Spec 37.901</t>
  </si>
  <si>
    <t>[TMO_U01]</t>
  </si>
  <si>
    <t>[TMO_U02]</t>
  </si>
  <si>
    <t>[TMO_U03]</t>
  </si>
  <si>
    <t>[TMO_U04]</t>
  </si>
  <si>
    <t>FTP-Alternating</t>
  </si>
  <si>
    <t>Specified WCDMA SISO only and SIMO only
LTE Channels specified in a new tab
Limits re-adjusted in MIMO Power Sweep
Channel modifications in 200.04X TCs</t>
  </si>
  <si>
    <t>Ref Channel 2</t>
  </si>
  <si>
    <t>Ref Channel 1</t>
  </si>
  <si>
    <t>Modification of bw 5MHz and 3MHz channel to reduce the code rate
Allignment of limits in different bands</t>
  </si>
  <si>
    <t>Browsing User Experience</t>
  </si>
  <si>
    <t>n/a</t>
  </si>
  <si>
    <t>Descriptcion</t>
  </si>
  <si>
    <t>TMO Test</t>
  </si>
  <si>
    <t>50 MHz</t>
  </si>
  <si>
    <t>60 MHz</t>
  </si>
  <si>
    <t>Bandwith [MHz]</t>
  </si>
  <si>
    <t>[2,4,12]</t>
  </si>
  <si>
    <t>[5,5,10]</t>
  </si>
  <si>
    <t>[4,4,12]</t>
  </si>
  <si>
    <t>[5,10,10]</t>
  </si>
  <si>
    <t>[10,5,10]</t>
  </si>
  <si>
    <t>[10,10,5]</t>
  </si>
  <si>
    <t>[10,10,10]</t>
  </si>
  <si>
    <t>[20,10,5]</t>
  </si>
  <si>
    <t>[20,15,5]</t>
  </si>
  <si>
    <t>[10,20,10]</t>
  </si>
  <si>
    <t>[10,20,20]</t>
  </si>
  <si>
    <t>[15,20,20]</t>
  </si>
  <si>
    <t>[20,20,20]</t>
  </si>
  <si>
    <t>Release</t>
  </si>
  <si>
    <t>SNR [dB]</t>
  </si>
  <si>
    <t>e2e Type</t>
  </si>
  <si>
    <t xml:space="preserve">Duration </t>
  </si>
  <si>
    <t>Repetitions</t>
  </si>
  <si>
    <t>Ref DL Channel 1</t>
  </si>
  <si>
    <t>Ref DL Channel 2</t>
  </si>
  <si>
    <t>Ref DL Channel 3</t>
  </si>
  <si>
    <t>Ref UL Channel</t>
  </si>
  <si>
    <t>3CC Test Cases</t>
  </si>
  <si>
    <t>DL 3 Carrier Aggregation Test Cases</t>
  </si>
  <si>
    <t>[TMO D04]</t>
  </si>
  <si>
    <t>RIV</t>
  </si>
  <si>
    <t>Updated P/Fs (kbps)</t>
  </si>
  <si>
    <t>9000, 17100, 27000, 36000</t>
  </si>
  <si>
    <t>32000/18000</t>
  </si>
  <si>
    <t>65000/18000</t>
  </si>
  <si>
    <t>33000/18000</t>
  </si>
  <si>
    <t>Anritsu ME7834L, R&amp;S CMW500 with PQA</t>
  </si>
  <si>
    <t xml:space="preserve"> Carrier Aggregation &gt; 20MHz, 3CC</t>
  </si>
  <si>
    <t>FTP DL</t>
  </si>
  <si>
    <t>FTP UL</t>
  </si>
  <si>
    <t>UDP DL</t>
  </si>
  <si>
    <t>UDP UL</t>
  </si>
  <si>
    <t>UDP Bi</t>
  </si>
  <si>
    <t>IPv4</t>
  </si>
  <si>
    <t/>
  </si>
  <si>
    <t>TMO_R6_U04</t>
  </si>
  <si>
    <t>TMO_R99_U01</t>
  </si>
  <si>
    <t>TMO_R6_U02</t>
  </si>
  <si>
    <t>TMO_R6_U03</t>
  </si>
  <si>
    <t>Fallback to</t>
  </si>
  <si>
    <t>±2</t>
  </si>
  <si>
    <t>Inaccuracy [dBm]</t>
  </si>
  <si>
    <t>Target UE Power [dBm]</t>
  </si>
  <si>
    <t xml:space="preserve"> 5 or lower</t>
  </si>
  <si>
    <t>Cat</t>
  </si>
  <si>
    <t>TTI [ms]</t>
  </si>
  <si>
    <t>R99 or R6</t>
  </si>
  <si>
    <t>R6</t>
  </si>
  <si>
    <t>[TMO R99 U01]</t>
  </si>
  <si>
    <t>UE determined</t>
  </si>
  <si>
    <t>2 or 10</t>
  </si>
  <si>
    <t>R99</t>
  </si>
  <si>
    <t>R5</t>
  </si>
  <si>
    <t>No</t>
  </si>
  <si>
    <t>Multi RAB Setup</t>
  </si>
  <si>
    <t>Yes</t>
  </si>
  <si>
    <t>dyn</t>
  </si>
  <si>
    <t>Scheduling</t>
  </si>
  <si>
    <t>HS-PDSCH Ec Ior (dB)</t>
  </si>
  <si>
    <t>R8</t>
  </si>
  <si>
    <t>R7</t>
  </si>
  <si>
    <t>[TMO R99 D06]</t>
  </si>
  <si>
    <t>[TMO R8 D04]</t>
  </si>
  <si>
    <t>[TMO R7 D02]</t>
  </si>
  <si>
    <t>[TMO R5 D05]</t>
  </si>
  <si>
    <t>[TMO R8 D03]</t>
  </si>
  <si>
    <t>[TMO R7 D01]</t>
  </si>
  <si>
    <t>T-Mobile US Testplan - WCDMA Throughput</t>
  </si>
  <si>
    <t>New FDD05 Test plan
All limits alligned in 1CC, 2 CC and 3CC
Updated format of WCMDA Test Plans</t>
  </si>
  <si>
    <t>Subtest</t>
  </si>
  <si>
    <t>low</t>
  </si>
  <si>
    <t>Optoional</t>
  </si>
  <si>
    <t>4x4 MIMO; LTE DL Application Layer Performance; DL FTP; Open Loop Spatial Multiplexing</t>
  </si>
  <si>
    <t xml:space="preserve"> 4x4 MIMO; LTE DL Application Layer Performance; DL FTP; Closed Loop Spatial Multiplexing</t>
  </si>
  <si>
    <t xml:space="preserve"> 4x4 MIMO; LTE DL Application Layer Performance; DL UDP; Transmit Diversity</t>
  </si>
  <si>
    <t>4x4  MIMO; LTE DL Application Layer Performance; DL UDP; Open Loop Spatial Multiplexing</t>
  </si>
  <si>
    <t xml:space="preserve"> 4x4 MIMO; LTE UDP Power Sweep Performance; Transmit Diversity</t>
  </si>
  <si>
    <t>[10,20]</t>
  </si>
  <si>
    <t>[TMO D02_Cat1]</t>
  </si>
  <si>
    <t>[TMO D01_Cat1]</t>
  </si>
  <si>
    <t>[TMO D03_Cat1]</t>
  </si>
  <si>
    <t>[TMO U01_Cat1]</t>
  </si>
  <si>
    <t>[TMO U02_Cat1]</t>
  </si>
  <si>
    <t>New MIMO 4x4 Test plan added
New Cat-1 Test Plan added</t>
  </si>
  <si>
    <t>DL-Power
[dBm/RE][dBm]</t>
  </si>
  <si>
    <t>LTE UDP Power Sweep Performance; Four-Way Receiver Diversity</t>
  </si>
  <si>
    <t>TMO_D02</t>
  </si>
  <si>
    <t>TMO_U02</t>
  </si>
  <si>
    <t>TMO_U01</t>
  </si>
  <si>
    <t>TMO_D01</t>
  </si>
  <si>
    <t>Final DL P/Fs (kbps)</t>
  </si>
  <si>
    <t>Final UL P/Fs (kbps)</t>
  </si>
  <si>
    <t>`</t>
  </si>
  <si>
    <t>[TMO D05]</t>
  </si>
  <si>
    <t>[TMO D02_4x4]</t>
  </si>
  <si>
    <t>[TMO D03_4x4]</t>
  </si>
  <si>
    <t>Band
Cell2</t>
  </si>
  <si>
    <t>Band
Cell 1</t>
  </si>
  <si>
    <t>Band
Cell 3</t>
  </si>
  <si>
    <t>EARFCN
Cell3</t>
  </si>
  <si>
    <t>EARFCN
Cell2</t>
  </si>
  <si>
    <t>[5,20]</t>
  </si>
  <si>
    <t>[5,20,20]</t>
  </si>
  <si>
    <t>Bandwith Cell Interfer</t>
  </si>
  <si>
    <t>Band
Cell Interferer</t>
  </si>
  <si>
    <t>MIMO Mode
Cell Interferer</t>
  </si>
  <si>
    <t>TM3</t>
  </si>
  <si>
    <t>TM2</t>
  </si>
  <si>
    <t>DL Channel
Cell Interfer</t>
  </si>
  <si>
    <t>DL-Power
Cell Interferer</t>
  </si>
  <si>
    <t>Interferer Time Overlap Period</t>
  </si>
  <si>
    <t>Band
Cell 2</t>
  </si>
  <si>
    <t>IPv6</t>
  </si>
  <si>
    <t>Modulation</t>
  </si>
  <si>
    <t>10 Mhz</t>
  </si>
  <si>
    <t>15 Mhz</t>
  </si>
  <si>
    <t>20 Mhz</t>
  </si>
  <si>
    <t>256 QAM</t>
  </si>
  <si>
    <t>CFI</t>
  </si>
  <si>
    <t>TMO_D01_256QAM</t>
  </si>
  <si>
    <t>TMO_D02_256QAM</t>
  </si>
  <si>
    <t>64 QAM ( U/L )</t>
  </si>
  <si>
    <t>64 QAM ( U/L)</t>
  </si>
  <si>
    <t>64  QAM ( U/L)</t>
  </si>
  <si>
    <t>TMO_D03_256QAM</t>
  </si>
  <si>
    <t>TMO_D03_256QAM_4x</t>
  </si>
  <si>
    <t>TMO_D02_256QAM_4x</t>
  </si>
  <si>
    <t>TMO_D03</t>
  </si>
  <si>
    <t>200.290</t>
  </si>
  <si>
    <t>200.291</t>
  </si>
  <si>
    <t>200.292</t>
  </si>
  <si>
    <t>200.293</t>
  </si>
  <si>
    <t>200.294</t>
  </si>
  <si>
    <t>200.295</t>
  </si>
  <si>
    <t>200.090</t>
  </si>
  <si>
    <t>200.091</t>
  </si>
  <si>
    <t>200.092</t>
  </si>
  <si>
    <t>200.093</t>
  </si>
  <si>
    <t>200.094</t>
  </si>
  <si>
    <t>200.095</t>
  </si>
  <si>
    <t>200.096</t>
  </si>
  <si>
    <t>200.097</t>
  </si>
  <si>
    <t>200.098</t>
  </si>
  <si>
    <t>200.099</t>
  </si>
  <si>
    <t>300.020</t>
  </si>
  <si>
    <t>200.890</t>
  </si>
  <si>
    <t>200.891</t>
  </si>
  <si>
    <t>200.892</t>
  </si>
  <si>
    <t>200.380</t>
  </si>
  <si>
    <t>200.381</t>
  </si>
  <si>
    <t>Updated P/Fs (kbps) Cat-3</t>
  </si>
  <si>
    <t>[TMO_U05]</t>
  </si>
  <si>
    <t>[TMO U05]</t>
  </si>
  <si>
    <t>New 256 QAM/64 QAM Test plan added
New Band 66 Test Plan added  ,  IP V4 and  IPV6 tests are defined , Defined LTE U test cases with CSAT</t>
  </si>
  <si>
    <t>Updated 5Mhz test limits , Channel config updated, UMTS test limits adjusted, Changes highlighted in Yellow</t>
  </si>
  <si>
    <t>[2,66A]</t>
  </si>
  <si>
    <t>[12,66A]</t>
  </si>
  <si>
    <t>[66A,66A]</t>
  </si>
  <si>
    <t>[2,5]</t>
  </si>
  <si>
    <t>[12,2]</t>
  </si>
  <si>
    <t>[5,10]</t>
  </si>
  <si>
    <t>66A</t>
  </si>
  <si>
    <t>[66A,12]</t>
  </si>
  <si>
    <t>[4,5]</t>
  </si>
  <si>
    <t>[15,5]</t>
  </si>
  <si>
    <t>[2A,2A]</t>
  </si>
  <si>
    <t>[66A,2]</t>
  </si>
  <si>
    <t>[66B]</t>
  </si>
  <si>
    <t>[4A,4A]</t>
  </si>
  <si>
    <t>[66C]</t>
  </si>
  <si>
    <t>[66A,66C]</t>
  </si>
  <si>
    <t>[2,66A,66A]</t>
  </si>
  <si>
    <t>[2,2,66A]</t>
  </si>
  <si>
    <t>[2,4A,4A]</t>
  </si>
  <si>
    <t>[5,20,10]</t>
  </si>
  <si>
    <t>[2,2,4A]</t>
  </si>
  <si>
    <t>[10,5,20]</t>
  </si>
  <si>
    <t>[5,20,5]</t>
  </si>
  <si>
    <t>[12,66A,66A]</t>
  </si>
  <si>
    <t>[2,12,66A]</t>
  </si>
  <si>
    <t>[2,2,12]</t>
  </si>
  <si>
    <t>[5,15,15]</t>
  </si>
  <si>
    <t>[10,10,20]</t>
  </si>
  <si>
    <t>[10,20,5]</t>
  </si>
  <si>
    <t>[2,66C]</t>
  </si>
  <si>
    <t>[12,66C]</t>
  </si>
  <si>
    <t>256QAM</t>
  </si>
  <si>
    <t>Mimo2x2</t>
  </si>
  <si>
    <t>Mimo4x4</t>
  </si>
  <si>
    <t>BW
Cell 1</t>
  </si>
  <si>
    <t>EARFCN
Cell1</t>
  </si>
  <si>
    <t>Ant. Mode
Cell1</t>
  </si>
  <si>
    <t>BW
Cell 2</t>
  </si>
  <si>
    <t>Ant. Mode
Cell2</t>
  </si>
  <si>
    <t>BW
Cell 3</t>
  </si>
  <si>
    <t>Ant. Mode
Cell3</t>
  </si>
  <si>
    <t>TMO_D02_4x4</t>
  </si>
  <si>
    <t xml:space="preserve">TMO_D01_256QAM </t>
  </si>
  <si>
    <t>TMO_D05</t>
  </si>
  <si>
    <t>TMO_U04</t>
  </si>
  <si>
    <t>TMO_U03</t>
  </si>
  <si>
    <t>210.530</t>
  </si>
  <si>
    <t>7200. 14400, 21000, 27900</t>
  </si>
  <si>
    <t>200.92</t>
  </si>
  <si>
    <t>300.01</t>
  </si>
  <si>
    <t>600.01</t>
  </si>
  <si>
    <t>600.003.01</t>
  </si>
  <si>
    <t>600.017.02</t>
  </si>
  <si>
    <t>600.018.02</t>
  </si>
  <si>
    <t>LTE DL Power Sweep Performance; DL UDP; OLSM</t>
  </si>
  <si>
    <t>LTE BIDIR Application Layer Stresstest; BIDIR UDP; OLSM</t>
  </si>
  <si>
    <t>LTE BIDIR Application Layer Stresstest; BIDIR FTP; OLSM</t>
  </si>
  <si>
    <t>TM9</t>
  </si>
  <si>
    <t xml:space="preserve"> LTE UDP Power Sweep Performance; TM9</t>
  </si>
  <si>
    <t>600..03</t>
  </si>
  <si>
    <t>600..031</t>
  </si>
  <si>
    <t>600..032</t>
  </si>
  <si>
    <t>600..033</t>
  </si>
  <si>
    <t>LTE DL Application Layer Performance; DL UDP;CLSM</t>
  </si>
  <si>
    <t>46A</t>
  </si>
  <si>
    <t>46C</t>
  </si>
  <si>
    <t>Subtests</t>
  </si>
  <si>
    <t>Duty Cycle [ms]</t>
  </si>
  <si>
    <t>ON time
Cycle</t>
  </si>
  <si>
    <t>DUTY Cycle 
[ms]</t>
  </si>
  <si>
    <t>On Cycle (ms)</t>
  </si>
  <si>
    <t>46D</t>
  </si>
  <si>
    <t>LAA Data performance; Bi FTP;  Open Loop Spatial Multiplexing</t>
  </si>
  <si>
    <t>LAA Data performance; DL FTP; Closed Loop Spatial Multiplexing</t>
  </si>
  <si>
    <t>LAA Data performance; DL UDP;  Closed Loop Spatial Multiplexing</t>
  </si>
  <si>
    <t>LAA Data performance; DL FTP;   Transmit Diversity</t>
  </si>
  <si>
    <t>LAA Data performance; DL FTP;  Open Loop Spatial Multiplexing</t>
  </si>
  <si>
    <t>LAA Data performance; DL UDP;   Open Loop Spatial Multiplexing</t>
  </si>
  <si>
    <t>LAA Data performance; Bi UDP;  Open Loop Spatial Multiplexing</t>
  </si>
  <si>
    <t>LAA Data performance; DL FTP;   Closed Loop Spatial Multiplexing</t>
  </si>
  <si>
    <t>LAA Power Sweep performance; DL UDP;  Open Loop Spatial Multiplexing</t>
  </si>
  <si>
    <t>LAA Data performance; DL UDP;  Open Loop Spatial Multiplexing</t>
  </si>
  <si>
    <t>LAA Data performance; DL FTP;  Closed Loop Spatial Multiplexing</t>
  </si>
  <si>
    <t>LAA Data performance; DL UDP;   Transmit Diversity</t>
  </si>
  <si>
    <t>LAA Data performance; Bi FTP;  Closed Loop Spatial Multiplexing</t>
  </si>
  <si>
    <t>LAA Data Performance; DL UDP;  Open Loop Spatial Multiplexing</t>
  </si>
  <si>
    <t>LAA Data performance; DL FTP;   Open Loop Spatial Multiplexing</t>
  </si>
  <si>
    <t xml:space="preserve"> NB-IOT DL Application Layer Performance; DL FTP; SIMO</t>
  </si>
  <si>
    <t xml:space="preserve"> NB-IOT DL Application Layer Performance; DL FTP; Transmit Diversity</t>
  </si>
  <si>
    <t xml:space="preserve"> NB-IOT DL Application Layer Performance; DL UDP; SIMO</t>
  </si>
  <si>
    <t xml:space="preserve"> NB-IOT DL Application Layer Performance; DL UDP; Transmit Diversity</t>
  </si>
  <si>
    <t xml:space="preserve"> NB-IOT UL Application Layer Performance; UL FTP; Single antenna</t>
  </si>
  <si>
    <t xml:space="preserve"> NB-IOT UL Application Layer Performance; UL UDP; Single antenna</t>
  </si>
  <si>
    <t xml:space="preserve"> NB-IOT Stress Test Performance;  Bi-D UDP/ Bi-D FTP; DL MIMO Mode Transmit Diversity</t>
  </si>
  <si>
    <t>NB-IOT DL Application Layer Performance; DL FTP; SIMO</t>
  </si>
  <si>
    <t>PRB Allocation</t>
  </si>
  <si>
    <t>Guard-Band</t>
  </si>
  <si>
    <t>BW</t>
  </si>
  <si>
    <t>Updated LAA 2CC &amp; 3CC, Addition of LAA 4CC &amp; NB_IOT</t>
  </si>
  <si>
    <t>[2C,66A]</t>
  </si>
  <si>
    <t xml:space="preserve"> LTE UDP Power Sweep Performance; Closed Loop Spatial Multiplexing</t>
  </si>
  <si>
    <t xml:space="preserve"> LTE UL Application Layer Performance; UL FTP; CLSM</t>
  </si>
  <si>
    <t xml:space="preserve"> LTE UL Application Layer Performance; UL UDP; CLSM</t>
  </si>
  <si>
    <t xml:space="preserve"> 4x2 MIMO; LTE UDP Power Sweep Performance; CLSM</t>
  </si>
  <si>
    <t>[TMO_D01]</t>
  </si>
  <si>
    <t>Start RB</t>
  </si>
  <si>
    <t>[TMO_NB_D01]</t>
  </si>
  <si>
    <t>[TMO_NB_D02]</t>
  </si>
  <si>
    <t>UL</t>
  </si>
  <si>
    <t>[TMO_NB_U01]</t>
  </si>
  <si>
    <t xml:space="preserve">NPDCCH Repetition </t>
  </si>
  <si>
    <t>DL Ref Channel</t>
  </si>
  <si>
    <t>UL Ref Channel</t>
  </si>
  <si>
    <t>[2A,71A]</t>
  </si>
  <si>
    <t>[4A,71A]</t>
  </si>
  <si>
    <t>[2A,4A,71A]</t>
  </si>
  <si>
    <t>[20,15]</t>
  </si>
  <si>
    <t>Updated Band 71 CA</t>
  </si>
  <si>
    <t xml:space="preserve"> NB-IOT UDP Power Sweep Performance; SIMO</t>
  </si>
  <si>
    <t>[TMO_NB_U02]</t>
  </si>
  <si>
    <t>TMO_D02_TM9</t>
  </si>
  <si>
    <t>TMO_D04_TM9</t>
  </si>
  <si>
    <t>TMO_D05_TM9</t>
  </si>
  <si>
    <t>TMO_D03_TM9</t>
  </si>
  <si>
    <t>[TMO_D04_TM9_4x]</t>
  </si>
  <si>
    <t>[TMO_D02_TM9_4x]</t>
  </si>
  <si>
    <t>[TMO_D05_TM9_4x]</t>
  </si>
  <si>
    <t>[TMO_D03_TM9_4x]</t>
  </si>
  <si>
    <t>Tone</t>
  </si>
  <si>
    <t>Inband-DifferentPCI</t>
  </si>
  <si>
    <t>MTU</t>
  </si>
  <si>
    <t>[TMO_NB_U03]</t>
  </si>
  <si>
    <t xml:space="preserve"> NB-IOT DL Application Layer Performance; UL FTP; SIMO</t>
  </si>
  <si>
    <t xml:space="preserve"> NB-IOT DL Application Layer Performance; UL UDP; SIMO</t>
  </si>
  <si>
    <t xml:space="preserve"> NB-IOT UDP Scheduling Delay Sweep Performance; SIMO</t>
  </si>
  <si>
    <t>Scheduling Delay</t>
  </si>
  <si>
    <t>PRB Index Cell 1</t>
  </si>
  <si>
    <t>PRB Index Cell 2</t>
  </si>
  <si>
    <t>Static</t>
  </si>
  <si>
    <t>EVA 5</t>
  </si>
  <si>
    <t>Limit DL Cat-NB1 (SISO)</t>
  </si>
  <si>
    <t>Limit UL Cat-NB1(SISO)</t>
  </si>
  <si>
    <t>Limit DL Cat-NB1 (SIMO)</t>
  </si>
  <si>
    <t>Limit UL Cat-NB1(SIMO)</t>
  </si>
  <si>
    <t>ROHC</t>
  </si>
  <si>
    <t>DL EARFCN Cell2</t>
  </si>
  <si>
    <t>DL EARFCN Cell1</t>
  </si>
  <si>
    <r>
      <t xml:space="preserve"> NB-IOT DL Application Layer Performance; DL FTP; SIMO </t>
    </r>
    <r>
      <rPr>
        <b/>
        <sz val="11"/>
        <color theme="1"/>
        <rFont val="Calibri"/>
        <family val="2"/>
        <scheme val="minor"/>
      </rPr>
      <t>(RoHC)</t>
    </r>
  </si>
  <si>
    <t>New Proposed Testcases</t>
  </si>
  <si>
    <t>[20,20,60]</t>
  </si>
  <si>
    <t>[15,10,60]</t>
  </si>
  <si>
    <t>[10,10,60]</t>
  </si>
  <si>
    <t>[15,15,60]</t>
  </si>
  <si>
    <t>Band Cell 2</t>
  </si>
  <si>
    <t>Updated LAA 5CC</t>
  </si>
  <si>
    <t>N/A</t>
  </si>
  <si>
    <t>Proposal</t>
  </si>
  <si>
    <t>DL
Final P/Fs (kbps) Cat 1</t>
  </si>
  <si>
    <t>UL
Final P/Fs (kbps) Cat 1</t>
  </si>
  <si>
    <t>DL Proposal</t>
  </si>
  <si>
    <t>UL Proposal</t>
  </si>
  <si>
    <t>210.100</t>
  </si>
  <si>
    <t>210.090</t>
  </si>
  <si>
    <t>210.080</t>
  </si>
  <si>
    <t>210.070</t>
  </si>
  <si>
    <t>210.060</t>
  </si>
  <si>
    <t>210.050</t>
  </si>
  <si>
    <t>998.510</t>
  </si>
  <si>
    <t>TM10</t>
  </si>
  <si>
    <t xml:space="preserve"> LTE UDP Power Sweep Performance; TM10</t>
  </si>
  <si>
    <t>Ant Mode</t>
  </si>
  <si>
    <t>MIMO 8x2</t>
  </si>
  <si>
    <t>MIMO 8x4</t>
  </si>
  <si>
    <t>601.011.01</t>
  </si>
  <si>
    <t>601.011.02</t>
  </si>
  <si>
    <t>601.011.03</t>
  </si>
  <si>
    <t>601.011.04</t>
  </si>
  <si>
    <t>601.011.05</t>
  </si>
  <si>
    <t>601.011.06</t>
  </si>
  <si>
    <t>601.011.07</t>
  </si>
  <si>
    <t>601.011.08</t>
  </si>
  <si>
    <t>601.011.09</t>
  </si>
  <si>
    <t>601.011.10</t>
  </si>
  <si>
    <t>601.011.11</t>
  </si>
  <si>
    <t>601.011.12</t>
  </si>
  <si>
    <t>601.011.13</t>
  </si>
  <si>
    <t>601.011.14</t>
  </si>
  <si>
    <t>601.011.15</t>
  </si>
  <si>
    <t>601.011.16</t>
  </si>
  <si>
    <t>601.011.17</t>
  </si>
  <si>
    <t>601.011.18</t>
  </si>
  <si>
    <t>601.011.19</t>
  </si>
  <si>
    <t>601.011.20</t>
  </si>
  <si>
    <t>601.011.21</t>
  </si>
  <si>
    <t>601.011.22</t>
  </si>
  <si>
    <t>601.011.23</t>
  </si>
  <si>
    <t>601.011.24</t>
  </si>
  <si>
    <t>601.011.25</t>
  </si>
  <si>
    <t>8x2 MIMO; LTE UDP Power Sweep Performance; Transmit Diversity</t>
  </si>
  <si>
    <t>8x4 MIMO; LTE UDP Power Sweep Performance; Transmit Diversity</t>
  </si>
  <si>
    <t>8x2 MIMO; LTE DL Application Layer Performance; DL FTP; Closed Loop Spatial Multiplexing</t>
  </si>
  <si>
    <t xml:space="preserve"> 8x4 MIMO; LTE DL Application Layer Performance; DL FTP; Closed Loop Spatial Multiplexing</t>
  </si>
  <si>
    <t xml:space="preserve"> 8x2 MIMO; LTE DL Application Layer Performance; DL FTP; Closed Loop Spatial Multiplexing</t>
  </si>
  <si>
    <t>601.015.01</t>
  </si>
  <si>
    <t>601.015.02</t>
  </si>
  <si>
    <t>601.015.03</t>
  </si>
  <si>
    <t>601.015.04</t>
  </si>
  <si>
    <t>601.016.01</t>
  </si>
  <si>
    <t>601.016.02</t>
  </si>
  <si>
    <t>601.016.03</t>
  </si>
  <si>
    <t>601.016.04</t>
  </si>
  <si>
    <t>601.021.01</t>
  </si>
  <si>
    <t>601.021.02</t>
  </si>
  <si>
    <t>601.021.03</t>
  </si>
  <si>
    <t>601.021.04</t>
  </si>
  <si>
    <t>601.022.01</t>
  </si>
  <si>
    <t>601.022.02</t>
  </si>
  <si>
    <t>601.022.03</t>
  </si>
  <si>
    <t>601.022.04</t>
  </si>
  <si>
    <t>8x4 MIMO; LTE DL Application Layer Performance; DL FTP; Closed Loop Spatial Multiplexing</t>
  </si>
  <si>
    <t>601.027.01</t>
  </si>
  <si>
    <t>601.027.02</t>
  </si>
  <si>
    <t>601.027.03</t>
  </si>
  <si>
    <t>601.027.04</t>
  </si>
  <si>
    <t>601.028.01</t>
  </si>
  <si>
    <t>601.028.02</t>
  </si>
  <si>
    <t>601.028.03</t>
  </si>
  <si>
    <t>601.028.04</t>
  </si>
  <si>
    <t>601.033.01</t>
  </si>
  <si>
    <t>601.033.02</t>
  </si>
  <si>
    <t>601.033.03</t>
  </si>
  <si>
    <t>601.033.04</t>
  </si>
  <si>
    <t>601.034.01</t>
  </si>
  <si>
    <t>601.034.02</t>
  </si>
  <si>
    <t>601.034.03</t>
  </si>
  <si>
    <t>601.034.04</t>
  </si>
  <si>
    <t>Massive MIMO, TM10</t>
  </si>
  <si>
    <t>[2A,4A]</t>
  </si>
  <si>
    <t>[2A,66A]</t>
  </si>
  <si>
    <t>[12A,2A]</t>
  </si>
  <si>
    <t>[5,15]</t>
  </si>
  <si>
    <t>[12A,4A]</t>
  </si>
  <si>
    <t>LTE UL Application Layer Performance; UL FTP; CLSM</t>
  </si>
  <si>
    <t>LTE UL Application Layer Performance; UL UDP; CLSM</t>
  </si>
  <si>
    <t>TM 9</t>
  </si>
  <si>
    <t>BW
[MHz]</t>
  </si>
  <si>
    <t>Antenna
Mode</t>
  </si>
  <si>
    <t>MPDCCH
Repetition
CELL1</t>
  </si>
  <si>
    <t>MPDCCH
Narrowband
Idx CELL1</t>
  </si>
  <si>
    <t>MPDCCH
Starting SF</t>
  </si>
  <si>
    <t>e2e Direction</t>
  </si>
  <si>
    <t>DL
Final P/Fs (kbps)</t>
  </si>
  <si>
    <t>UL
Final P/Fs (kbps)</t>
  </si>
  <si>
    <t>r1</t>
  </si>
  <si>
    <t>UDP</t>
  </si>
  <si>
    <t>DL</t>
  </si>
  <si>
    <t>[TMO_eMTC_D03]</t>
  </si>
  <si>
    <t>[TMO_eMTC_U01]</t>
  </si>
  <si>
    <t>FTP</t>
  </si>
  <si>
    <t>r2</t>
  </si>
  <si>
    <t>[TMO_eMTC_D02]</t>
  </si>
  <si>
    <t>[TMO_eMTC_D01]</t>
  </si>
  <si>
    <t>[TMO_eMTC_U02]</t>
  </si>
  <si>
    <t>r16</t>
  </si>
  <si>
    <t>2.5</t>
  </si>
  <si>
    <t>1.5</t>
  </si>
  <si>
    <t>UE attach / success with frequency hopping off (hopping flag = 0, hopping is mandatory for SIB1-BR and PUCCH ) with repetitions</t>
  </si>
  <si>
    <t>UE attach / success with frequency hopping off (hopping flag = 0, hopping is mandatory for SIB1-BR and PUCCH ) without repetitions</t>
  </si>
  <si>
    <t>1</t>
  </si>
  <si>
    <t>UE attach / success with SNR, Frequency Hopping off (hopping flag = 0, hopping is mandatory for SIB1-BR and PUCCH ) without repetitions</t>
  </si>
  <si>
    <t>TC Reference</t>
  </si>
  <si>
    <t>200.062+200.062</t>
  </si>
  <si>
    <t>200.062+600.009</t>
  </si>
  <si>
    <t>600.009+?</t>
  </si>
  <si>
    <t>200.072+200.072</t>
  </si>
  <si>
    <t>200.062+200.082+200.009</t>
  </si>
  <si>
    <t>150%X600.009+200%x600.009</t>
  </si>
  <si>
    <t>200%x600.009+200.062</t>
  </si>
  <si>
    <t>?+?+?</t>
  </si>
  <si>
    <t>200.062+150%600.009+200.072</t>
  </si>
  <si>
    <t>200.009+?+200.009</t>
  </si>
  <si>
    <t>200.082+200%600.009+200%600.009</t>
  </si>
  <si>
    <t>200.009+200%600.009+200%600.009</t>
  </si>
  <si>
    <t>200.061+200.061</t>
  </si>
  <si>
    <t>200.061+600.003.02.02</t>
  </si>
  <si>
    <t>200.081+200.081</t>
  </si>
  <si>
    <t>200.081+200.061</t>
  </si>
  <si>
    <t>200.081+200.016</t>
  </si>
  <si>
    <t>200.016+200.061+200.081</t>
  </si>
  <si>
    <t>200.061+200.061+200.016</t>
  </si>
  <si>
    <t>200.046+200.046</t>
  </si>
  <si>
    <t>200%200.046+200%200.046</t>
  </si>
  <si>
    <t>600.031+200.410</t>
  </si>
  <si>
    <t>200.090+200.090</t>
  </si>
  <si>
    <t>600.032+600.030</t>
  </si>
  <si>
    <t>600.031+600.032</t>
  </si>
  <si>
    <t>600.032+600.032</t>
  </si>
  <si>
    <t>200.410+200.410+600.030</t>
  </si>
  <si>
    <t>200.090+600.032+600.032</t>
  </si>
  <si>
    <t>200.093+600.032+600.032</t>
  </si>
  <si>
    <t>600.032+600.032+600.032</t>
  </si>
  <si>
    <t>600.031+?</t>
  </si>
  <si>
    <t>?+?</t>
  </si>
  <si>
    <t>200.063+200.063</t>
  </si>
  <si>
    <t>600.005.01+200.063</t>
  </si>
  <si>
    <t>200.063+200.083+200.063</t>
  </si>
  <si>
    <t>50%200.095+?+?</t>
  </si>
  <si>
    <t>200.095+?+?</t>
  </si>
  <si>
    <t>?+600.033.04+?</t>
  </si>
  <si>
    <t>150%600.035+?</t>
  </si>
  <si>
    <t>50%200.096+200%600.035+200%600.035</t>
  </si>
  <si>
    <t>200%600.035+600.035</t>
  </si>
  <si>
    <t>200%600.035+?</t>
  </si>
  <si>
    <t>50%200.096+200%600.035+?</t>
  </si>
  <si>
    <t>600.007.02.02+600.007.02.02+200%200.018</t>
  </si>
  <si>
    <t>?+200.018</t>
  </si>
  <si>
    <t>?+200%200.018+200.018</t>
  </si>
  <si>
    <t>200.064+200.064</t>
  </si>
  <si>
    <t>TMO_D04_256QAM</t>
  </si>
  <si>
    <t>Final P/Fs  Cat 3(kbps)</t>
  </si>
  <si>
    <t>Final P/Fs Cat 4(kbps)</t>
  </si>
  <si>
    <t>480.001</t>
  </si>
  <si>
    <t>2x2MIMO</t>
  </si>
  <si>
    <t>[TMO CQI T01]</t>
  </si>
  <si>
    <t>[TMO_D02_8x]</t>
  </si>
  <si>
    <t>[TMO_D04_8x]</t>
  </si>
  <si>
    <t>[TMO_D05_8x]</t>
  </si>
  <si>
    <t>[TMO_D02_8x4]</t>
  </si>
  <si>
    <t>[TMO_D04_8x4]</t>
  </si>
  <si>
    <t>[TMO_D05_8x4]</t>
  </si>
  <si>
    <t>65 QAM ( U/L )</t>
  </si>
  <si>
    <t>65 QAM ( U/L)</t>
  </si>
  <si>
    <t>TMO_U05</t>
  </si>
  <si>
    <t>600.008+?</t>
  </si>
  <si>
    <t>?+600.035+?</t>
  </si>
  <si>
    <t>600.009+600.009+200.062</t>
  </si>
  <si>
    <t>600.009+600.009+200.009</t>
  </si>
  <si>
    <t>600.009+?+200.062</t>
  </si>
  <si>
    <t>200.062+?+150%600.006</t>
  </si>
  <si>
    <t>600.009+?+200.009</t>
  </si>
  <si>
    <t>200.062+600.009+?</t>
  </si>
  <si>
    <t>200.062+200%600.009+?</t>
  </si>
  <si>
    <t>600.032+?</t>
  </si>
  <si>
    <t>600.030+600.031</t>
  </si>
  <si>
    <t>600.032+600.031+200.410</t>
  </si>
  <si>
    <t>200.410+600.030+600.030</t>
  </si>
  <si>
    <t>600.030+?+200.093</t>
  </si>
  <si>
    <t>200.016+600.003.02.04+600.003.02</t>
  </si>
  <si>
    <t>600.003.02.04+600.003.03+200.061</t>
  </si>
  <si>
    <t>200.061+600.003.02+600.003.02.02</t>
  </si>
  <si>
    <t>Table: LTE DL</t>
  </si>
  <si>
    <t>[TMO_D01_256QAM]</t>
  </si>
  <si>
    <t>all BW</t>
  </si>
  <si>
    <t>[TMO_D01_Cat1]</t>
  </si>
  <si>
    <t>10MHz, 15MHz, 20MHz</t>
  </si>
  <si>
    <t>[TMO_D02]</t>
  </si>
  <si>
    <t>[TMO_D02_256QAM]</t>
  </si>
  <si>
    <t>[TMO_D02_4x4]</t>
  </si>
  <si>
    <t>10MHz, 15MHz</t>
  </si>
  <si>
    <t>0=27</t>
  </si>
  <si>
    <t>[TMO_D02_256QAM_4x]</t>
  </si>
  <si>
    <t>0;5=26</t>
  </si>
  <si>
    <t>[TMO_D02_Cat1]</t>
  </si>
  <si>
    <t>[TMO_D02_TM9]</t>
  </si>
  <si>
    <t>10MHz</t>
  </si>
  <si>
    <t>0;3;5=26</t>
  </si>
  <si>
    <t>0;5=130175</t>
  </si>
  <si>
    <t>0=23#3;5=24</t>
  </si>
  <si>
    <t>[TMO_D02_TM9_4x4]</t>
  </si>
  <si>
    <t>0=20#3;5=21</t>
  </si>
  <si>
    <t>[TMO_D03]</t>
  </si>
  <si>
    <t>5MHz</t>
  </si>
  <si>
    <t>0=25</t>
  </si>
  <si>
    <t>[TMO_D03_256QAM]</t>
  </si>
  <si>
    <t>0=18#5=25</t>
  </si>
  <si>
    <t>[TMO_D03_4x4]</t>
  </si>
  <si>
    <t>0=23#5=25</t>
  </si>
  <si>
    <t>[TMO_D03_256QAM_4x]</t>
  </si>
  <si>
    <t>0=16#5=23</t>
  </si>
  <si>
    <t>[TMO_D03_Cat1]</t>
  </si>
  <si>
    <t>[TMO_D03_TM9]</t>
  </si>
  <si>
    <t>0=21#3;5=23</t>
  </si>
  <si>
    <t>0;5=7711</t>
  </si>
  <si>
    <t>0=13#3=22#5=21</t>
  </si>
  <si>
    <t>[TMO_D04]</t>
  </si>
  <si>
    <t>3MHz</t>
  </si>
  <si>
    <t>0=23</t>
  </si>
  <si>
    <t>[TMO_D04_256QAM]</t>
  </si>
  <si>
    <t>0;5=18</t>
  </si>
  <si>
    <t>[TMO_D04_4x4]</t>
  </si>
  <si>
    <t>0;5=27</t>
  </si>
  <si>
    <t>[TMO_D04_256QAM_4x_1]</t>
  </si>
  <si>
    <t>15MHz</t>
  </si>
  <si>
    <t>[TMO_D04_TM9]</t>
  </si>
  <si>
    <t>0=25#3=21</t>
  </si>
  <si>
    <t>0;5=522495</t>
  </si>
  <si>
    <t>0;3;5=24</t>
  </si>
  <si>
    <t>[TMO_D04_TM9_4x4]</t>
  </si>
  <si>
    <t>[TMO_D04_256QAM_4x_2]</t>
  </si>
  <si>
    <t>[TMO_D05]</t>
  </si>
  <si>
    <t>20MHz</t>
  </si>
  <si>
    <t>[TMO_D05_TM9]</t>
  </si>
  <si>
    <t>0;5=33540095</t>
  </si>
  <si>
    <t>[TMO_D05_TM9_4x4]</t>
  </si>
  <si>
    <t>[TMO_D06]</t>
  </si>
  <si>
    <t>0;5=25</t>
  </si>
  <si>
    <t>[TMO_DL20_T01]</t>
  </si>
  <si>
    <t>[TMO_DL15_T01]</t>
  </si>
  <si>
    <t>[TMO_DL10_T02]</t>
  </si>
  <si>
    <t>[TMO_DL15_T02]</t>
  </si>
  <si>
    <t>[TMO_DL20_T02]</t>
  </si>
  <si>
    <t>[TMO_DL20_T01_TM9]</t>
  </si>
  <si>
    <t>[TMO_DL20_T02_TM9]</t>
  </si>
  <si>
    <t>[TMO_DL05_T02_TM9]</t>
  </si>
  <si>
    <t>[TMO_DL10_T02_TM9]</t>
  </si>
  <si>
    <t>[TMO_DL15_T02_TM9]</t>
  </si>
  <si>
    <t>Table: LTE UL</t>
  </si>
  <si>
    <t>[TMO_U01_Cat1]</t>
  </si>
  <si>
    <t>[TMO_U02_Cat1]</t>
  </si>
  <si>
    <t>Table: NBIOT DL</t>
  </si>
  <si>
    <t>Table: NBIOT UL</t>
  </si>
  <si>
    <t>Table: CQIMCS</t>
  </si>
  <si>
    <t>Bandwith</t>
  </si>
  <si>
    <t>CQI/MCS</t>
  </si>
  <si>
    <t>YES</t>
  </si>
  <si>
    <t>SF/MCS
restrictions</t>
  </si>
  <si>
    <t>SF/RIV
restrictions</t>
  </si>
  <si>
    <t>1;6=26</t>
  </si>
  <si>
    <t>RIV
10MHz</t>
  </si>
  <si>
    <t>RIV
15MHz</t>
  </si>
  <si>
    <t>RIV
20MHz</t>
  </si>
  <si>
    <t>MCS Cat3
restrictions</t>
  </si>
  <si>
    <t>CFI 
(bw&lt;10MHz)</t>
  </si>
  <si>
    <t>Resource
Assignment</t>
  </si>
  <si>
    <t>DCI SF
Repetition</t>
  </si>
  <si>
    <t>NPDSCH
Repetition</t>
  </si>
  <si>
    <t>Carrier
spacing</t>
  </si>
  <si>
    <t>NPUSCH
Repetition</t>
  </si>
  <si>
    <t>[66A,71A]</t>
  </si>
  <si>
    <t>[71A,66A]</t>
  </si>
  <si>
    <t>71A</t>
  </si>
  <si>
    <t>[2A,2A,71A]</t>
  </si>
  <si>
    <t>2A</t>
  </si>
  <si>
    <t>[4A,4A,71A]</t>
  </si>
  <si>
    <t>4A</t>
  </si>
  <si>
    <t>[66C,71A]</t>
  </si>
  <si>
    <t>66C</t>
  </si>
  <si>
    <t>[20,20,10]</t>
  </si>
  <si>
    <t>[66A,66A,71A]</t>
  </si>
  <si>
    <t>45 MHz</t>
  </si>
  <si>
    <t>Band
Cell 4</t>
  </si>
  <si>
    <t>BW
Cell 4</t>
  </si>
  <si>
    <t>EARFCN
Cell34</t>
  </si>
  <si>
    <t>Ant. Mode
Cell4</t>
  </si>
  <si>
    <t>[66A,12A,2A,2A]</t>
  </si>
  <si>
    <t>[20,5,20,20]</t>
  </si>
  <si>
    <t>12A</t>
  </si>
  <si>
    <t>[2A,12A,,66C]</t>
  </si>
  <si>
    <t>[2A,4A,2A,12A]</t>
  </si>
  <si>
    <t>[2C,66A,66A]</t>
  </si>
  <si>
    <t>[2A,2A,66C]</t>
  </si>
  <si>
    <t>[20,20,20,5]</t>
  </si>
  <si>
    <t>[20,20,20,20]</t>
  </si>
  <si>
    <t>2C</t>
  </si>
  <si>
    <t>65 MHz</t>
  </si>
  <si>
    <t>80 MHz</t>
  </si>
  <si>
    <t xml:space="preserve"> LTE UDP Power Sweep Performance; Close Loop Spatial Multiplexing</t>
  </si>
  <si>
    <t>Band Cell1</t>
  </si>
  <si>
    <t>EARFCN Cell 1</t>
  </si>
  <si>
    <t>BW Cell 1[MHz]</t>
  </si>
  <si>
    <t>Frame Config Cell 1</t>
  </si>
  <si>
    <t>Special Subframe Config Cell 1</t>
  </si>
  <si>
    <t>Band Cell2</t>
  </si>
  <si>
    <t>EARFCN Cell 2</t>
  </si>
  <si>
    <t>BW Cell 2[MHz]</t>
  </si>
  <si>
    <t>Frame Config Cell 2</t>
  </si>
  <si>
    <t>Special Subframe Config Cell 2</t>
  </si>
  <si>
    <t>Band Cell3</t>
  </si>
  <si>
    <t>EARFCN Cell 3</t>
  </si>
  <si>
    <t>BW Cell 3[MHz]</t>
  </si>
  <si>
    <t>Frame Config Cell 3</t>
  </si>
  <si>
    <t>Special Subframe Config Cell 3</t>
  </si>
  <si>
    <t>LTE DL Application Layer Performance; DL FTP; TM9</t>
  </si>
  <si>
    <t>LTE DL Application Layer Performance; DL UDP; TM9</t>
  </si>
  <si>
    <t>4x4 MIMO</t>
  </si>
  <si>
    <t>[ 48A,48A]</t>
  </si>
  <si>
    <t>[48C]</t>
  </si>
  <si>
    <t>[2A,48A]</t>
  </si>
  <si>
    <t>[ 48D]</t>
  </si>
  <si>
    <t>[ 48C,48A]</t>
  </si>
  <si>
    <t>[2A,48A,48A]</t>
  </si>
  <si>
    <t>[2A,48A,66A]</t>
  </si>
  <si>
    <t>[2A,48C]</t>
  </si>
  <si>
    <t>[66A,48A,48A]</t>
  </si>
  <si>
    <t>[48C,66A]</t>
  </si>
  <si>
    <t>[48E]</t>
  </si>
  <si>
    <t>[48D,66A]</t>
  </si>
  <si>
    <t>55 MHz</t>
  </si>
  <si>
    <t>CBRS, 4CA, CAT19</t>
  </si>
  <si>
    <t>Mid Range</t>
  </si>
  <si>
    <t>601.036.01</t>
  </si>
  <si>
    <t>601.036.02</t>
  </si>
  <si>
    <t>601.036.03</t>
  </si>
  <si>
    <t>601.036.04</t>
  </si>
  <si>
    <t>601.036.05</t>
  </si>
  <si>
    <t>601.036.06</t>
  </si>
  <si>
    <t>601.036.07</t>
  </si>
  <si>
    <t>601.036.08</t>
  </si>
  <si>
    <t>601.036.09</t>
  </si>
  <si>
    <t>601.036.10</t>
  </si>
  <si>
    <t>601.036.11</t>
  </si>
  <si>
    <t>601.036.12</t>
  </si>
  <si>
    <t>601.036.13</t>
  </si>
  <si>
    <t>601.036.14</t>
  </si>
  <si>
    <t>601.036.15</t>
  </si>
  <si>
    <t>601.036.16</t>
  </si>
  <si>
    <t>601.036.17</t>
  </si>
  <si>
    <t>601.036.18</t>
  </si>
  <si>
    <t>601.036.19</t>
  </si>
  <si>
    <t>601.036.20</t>
  </si>
  <si>
    <t>601.036.21</t>
  </si>
  <si>
    <t>601.036.22</t>
  </si>
  <si>
    <t>601.036.23</t>
  </si>
  <si>
    <t>601.036.24</t>
  </si>
  <si>
    <t>601.036.25</t>
  </si>
  <si>
    <t>[TMO_DL10_T01]</t>
  </si>
  <si>
    <t>200.090+600.032+600.030</t>
  </si>
  <si>
    <t xml:space="preserve">4x4 MIMO </t>
  </si>
  <si>
    <t>2,66</t>
  </si>
  <si>
    <t>Ref Channel 3</t>
  </si>
  <si>
    <t>Ref Channel 4</t>
  </si>
  <si>
    <t>LAA 5CA ( W 4x4 MIMO)</t>
  </si>
  <si>
    <t>[TMO_D01_TM9_25RB]</t>
  </si>
  <si>
    <t>[TMO_D01_TM9_50RB]</t>
  </si>
  <si>
    <t>[TMO_D01_TM9_75RB]</t>
  </si>
  <si>
    <t>[TMO_D01_TM9_100RB]</t>
  </si>
  <si>
    <t>[TMO_D01_TM9_25RB_4x4]</t>
  </si>
  <si>
    <t>[TMO_D01_TM9_50RB_4x4]</t>
  </si>
  <si>
    <t>[TMO_D01_TM9_75RB_4x4]</t>
  </si>
  <si>
    <t>[TMO_D01_TM9_100RB_4x4]</t>
  </si>
  <si>
    <t>[TMO CQI Max21]</t>
  </si>
  <si>
    <t>[TMO CQI Max20]</t>
  </si>
  <si>
    <t>[TMO CQI Max23]</t>
  </si>
  <si>
    <t>0 Not allocated</t>
  </si>
  <si>
    <t>TMO_D01_TM9_100RB</t>
  </si>
  <si>
    <t>TMO_D01_TM9_25RB_4x4</t>
  </si>
  <si>
    <t>TMO_D01_TM9_50RB_4x4</t>
  </si>
  <si>
    <t>TMO_D01_TM9_75RB_4x4</t>
  </si>
  <si>
    <t>TMO_D01_TM9_100RB_4x4</t>
  </si>
  <si>
    <t>[66A,48A]</t>
  </si>
  <si>
    <t>[66A,48C]</t>
  </si>
  <si>
    <t>Ref LAA Channel (For All cells)</t>
  </si>
  <si>
    <t>46E</t>
  </si>
  <si>
    <t>[20,60,20,20]</t>
  </si>
  <si>
    <t>[20,40,40,20]</t>
  </si>
  <si>
    <t>[20,40,20,40]</t>
  </si>
  <si>
    <t>[20,60,40]</t>
  </si>
  <si>
    <t>[80,40]</t>
  </si>
  <si>
    <t>[40,40,40]</t>
  </si>
  <si>
    <t>[60,20,40]</t>
  </si>
  <si>
    <t>[20,80,20]</t>
  </si>
  <si>
    <t>[20,80,40]</t>
  </si>
  <si>
    <t>[20,40,40,40]</t>
  </si>
  <si>
    <t>[20,60,20,40]</t>
  </si>
  <si>
    <t>[20,60,40,20]</t>
  </si>
  <si>
    <t>[20,80,20,20]</t>
  </si>
  <si>
    <t>EPA 5</t>
  </si>
  <si>
    <t>LAA 6CA &amp;7CA</t>
  </si>
  <si>
    <t>Ref Chennel 4</t>
  </si>
  <si>
    <t>[TMO_DL20_T03]</t>
  </si>
  <si>
    <t>[TMO CQI T03]</t>
  </si>
  <si>
    <t>Band Cell4</t>
  </si>
  <si>
    <t>EARFCN Cell 4</t>
  </si>
  <si>
    <t>BW Cell 4[MHz]</t>
  </si>
  <si>
    <t>Frame Config Cell 4</t>
  </si>
  <si>
    <t>Special Subframe Config Cell 4</t>
  </si>
  <si>
    <t>[2A, 48C,66A]</t>
  </si>
  <si>
    <t>TMO_D01_TM9_25RB_8x</t>
  </si>
  <si>
    <t>TMO_D01_TM9_50RB_8x</t>
  </si>
  <si>
    <t>TMO_D01_TM9_75RB_8x</t>
  </si>
  <si>
    <t>TMO_D01_TM9_100RB_8x</t>
  </si>
  <si>
    <t>[TMO_D01_TM9_25RB_8x]</t>
  </si>
  <si>
    <t>[TMO_D01_TM9_50RB_8x]</t>
  </si>
  <si>
    <t>[TMO_D01_TM9_75RB_8x]</t>
  </si>
  <si>
    <t>[TMO_D01_TM9_100RB_8x]</t>
  </si>
  <si>
    <t>[TMO CQI Max16]</t>
  </si>
  <si>
    <t>Wahr</t>
  </si>
  <si>
    <t>[TMO CQI Max18]</t>
  </si>
  <si>
    <t>New Proposed Testcases (Band 85)</t>
  </si>
  <si>
    <t>TM9 Config change, NB IOT B85 and updated pass/fail</t>
  </si>
  <si>
    <t>[TMO_DL10_T02_4x4]</t>
  </si>
  <si>
    <t>[TMO_DL15_T02_4x4]</t>
  </si>
  <si>
    <t>[TMO_DL20_T02_4x4]</t>
  </si>
  <si>
    <t>0;1;6=26</t>
  </si>
  <si>
    <t>0;3;5=522495</t>
  </si>
  <si>
    <t>0;3;5=130175</t>
  </si>
  <si>
    <t>[TMO CQI T02]</t>
  </si>
  <si>
    <t>CAT 1 B71 tests added</t>
  </si>
  <si>
    <t>0;5=26#1;6=25</t>
  </si>
  <si>
    <t>0:1:5:6=33540094</t>
  </si>
  <si>
    <t>1;6=15</t>
  </si>
  <si>
    <t>1;6=33540095</t>
  </si>
  <si>
    <t>1;6=14#3=20</t>
  </si>
  <si>
    <t>0;1;5;6=7710</t>
  </si>
  <si>
    <t>1,6=522495</t>
  </si>
  <si>
    <t>Table A.2.2.1.1-1b: Reference Channels for QPSK with full/maximum RB allocation for UE category</t>
  </si>
  <si>
    <t>Parameter</t>
  </si>
  <si>
    <t>Unit</t>
  </si>
  <si>
    <t>Value</t>
  </si>
  <si>
    <t>Channel bandwidth</t>
  </si>
  <si>
    <t>MHz</t>
  </si>
  <si>
    <t>Allocated resource blocks</t>
  </si>
  <si>
    <t>DFT-OFDM Symbols per Sub-Frame</t>
  </si>
  <si>
    <t>QPSK</t>
  </si>
  <si>
    <t>Target Coding rate</t>
  </si>
  <si>
    <t>Payload size</t>
  </si>
  <si>
    <t>Bits</t>
  </si>
  <si>
    <t>Transport block CRC</t>
  </si>
  <si>
    <t>Number of code blocks per Sub-Frame</t>
  </si>
  <si>
    <t>Total number of bits per Sub-Frame</t>
  </si>
  <si>
    <t>Total symbols per Sub-Frame</t>
  </si>
  <si>
    <t>UE Category</t>
  </si>
  <si>
    <t>M1</t>
  </si>
  <si>
    <t>NOTE 1: If more than one Code Block is present, an additional CRC sequence of L = 24 Bits is attached to each Code Block (otherwise L = 0 Bit)</t>
  </si>
  <si>
    <t>NOTE 2: For HD-FDD UE, the uplink subframes are scheduled at the 4th, 5th and 6th subframes every 10ms for the channel bandwidth 5MHz/10MHz/15MHz/20MHz. For HD-FDD UE, the uplink subframes are scheduled at the 5th, 6th, and 7th subframes every 10ms for the channel bandwidth 1.4MHz/3MHz. Information bit payload is available if uplink subframe is scheduled.</t>
  </si>
  <si>
    <t>Table A.3.3.2.1-4: Fixed Reference Channel two antenna ports for UE category M1</t>
  </si>
  <si>
    <t>Values</t>
  </si>
  <si>
    <t>Reference channel</t>
  </si>
  <si>
    <t>R.79 FDD</t>
  </si>
  <si>
    <t>Allocated resource blocks (Note 4)</t>
  </si>
  <si>
    <t>Allocated DL subframes per 4 Radio Frames (Note 3)</t>
  </si>
  <si>
    <t>16QAM</t>
  </si>
  <si>
    <t>Target Coding Rate</t>
  </si>
  <si>
    <t>Information Bit Payload</t>
  </si>
  <si>
    <t xml:space="preserve">  For Sub-Frames 0,1,2,3,4,5,6,7,8,9</t>
  </si>
  <si>
    <t>Number of Code Blocks</t>
  </si>
  <si>
    <t>Code blocks</t>
  </si>
  <si>
    <t>Binary Channel Bits</t>
  </si>
  <si>
    <t xml:space="preserve">  For Sub-Frames 0,1,5,6,7,8,9</t>
  </si>
  <si>
    <t>Max. Throughput averaged over 4 frames</t>
  </si>
  <si>
    <t>Mbps</t>
  </si>
  <si>
    <t>UE DL Category</t>
  </si>
  <si>
    <t>M1, ≥ 0</t>
  </si>
  <si>
    <t>Note 1: 2 symbols allocated to PDCCH.</t>
  </si>
  <si>
    <t>Note 2: Reference signal, synchronization signals and PBCH allocated as per TS 36.211 [4].</t>
  </si>
  <si>
    <t>Note 3: The downlink subframes are scheduled at the 0th, 1st, 2nd, 8th, 9th, 10th, 16th, 17th, 18th, 24th, 25th, 26th, 32nd, 33rd, 34th subframes every 40ms. Information bit payload is available if downlink subframe is scheduled  (starting from 0th subframe). The 3rd-7th, 11th-15th, 19th-23rd, 27th-31st, 35th-36th subframes every 40ms are set as invalid subframe.</t>
  </si>
  <si>
    <t>Note 4: Allocated PRB positions for PDSCH are {3, 4, 5} within the assigned narrowband. Allocated PRB positions for MPDCCH are {0, 1} within the assigned narrowband.</t>
  </si>
  <si>
    <t>Table A.2.2.1.2-1b: Reference Channels for 16-QAM with maximum RB allocation for UE category M1</t>
  </si>
  <si>
    <t>MAC Padding</t>
  </si>
  <si>
    <t>DL data transfer using UDP on RMC 36.521-1 A.3.3.2.1-4 , Static fading, No repetitions</t>
  </si>
  <si>
    <t>DL data transfer using FTP on RMC 36.521-1 A.3.3.2.1-4 , EPA5 fading, No Repetitions</t>
  </si>
  <si>
    <t>DL data transfer using UDP on RMC 36.521-1 A.3.3.2.1-4 , EVA5 fading, No Repetitions</t>
  </si>
  <si>
    <t>DL data transfer using FTP on RMC 36.521-1 A.2.2.1.1-1b  , EVA5 fading, Repetitions</t>
  </si>
  <si>
    <t>DL data transfer using FTP on RMC 36.521-1 A.2.2.1.1-1b  , Static fading, No repetitions</t>
  </si>
  <si>
    <t>DL data transfer using UDP on RMC 36.521-1 A.2.2.1.1-1b  , EPA5 fading, No Repetitions</t>
  </si>
  <si>
    <t>DL data transfer using FTP on RMC 36.521-1 A.2.2.1.1-1b  , EVA5 fading, No Repetitions</t>
  </si>
  <si>
    <t>DL data transfer using UDP on RMC 36.521-1 A.2.2.1.1-1b  , EVA5 fading, Repetitions</t>
  </si>
  <si>
    <t>DL data transfer using FTP on RMC 36.521-1 A.2.2.1.1-1b  , Static fading, No Repetitions</t>
  </si>
  <si>
    <t>DL data transfer using UDP on RMC 36.521-1 A.2.2.1.1-1b , EPA5 fading, No Repetitions</t>
  </si>
  <si>
    <t>UL data transfer using FTP on RMC 36.521-1 A.2.2.1.2-1b  , Static fading, No repetitions</t>
  </si>
  <si>
    <t>UL data transfer using UDP on RMC 36.521-1 A.2.2.1.2-1b  , EPA5 fading, No repetitions</t>
  </si>
  <si>
    <t>UL data transfer using FTP on RMC 36.521-1 A.2.2.1.2-1b  , EVA5 fading, No repetitions</t>
  </si>
  <si>
    <t>UL data transfer using UDP on RMC 36.521-1 A.2.2.1.1-1b  , EVA5 fading, Repetitions</t>
  </si>
  <si>
    <t>UL data transfer using UDP on RMC 36.521-1 A.2.2.1.1-1b  , Static fading, No repetitions</t>
  </si>
  <si>
    <t>UL data transfer using FTP on RMC 36.521-1 A.2.2.1.1-1b  , EPA5 fading, No repetitions</t>
  </si>
  <si>
    <t>UL data transfer using UDP on RMC 36.521-1 A.2.2.1.1-1b  , EVA5 fading, No repetitions</t>
  </si>
  <si>
    <t>UL data transfer using FTP on RMC 36.521-1 A.2.2.1.1-1b  , EVA5 fading, Repetitions</t>
  </si>
  <si>
    <t>DL data transfer using UDP on RMC 36.521-3 A.8.2-1 , EPA5 fading, 16 repetitions</t>
  </si>
  <si>
    <t>DL data transfer using UDP on RMC 36.521-3 A.8.2-1 , EVA5 fading, 16 repetitions</t>
  </si>
  <si>
    <t>UL data transfer using UDP on RMC 36.521-3 A.8.2-1 , EPA5 fading, 16 repetitions</t>
  </si>
  <si>
    <t>UL data transfer using UDP on RMC 36.521-3 A.8.2-1 , EVA5 fading, 16 repetitions</t>
  </si>
  <si>
    <t xml:space="preserve"> CA Band</t>
  </si>
  <si>
    <t xml:space="preserve"> CA BW</t>
  </si>
  <si>
    <t>None</t>
  </si>
  <si>
    <t xml:space="preserve">CA </t>
  </si>
  <si>
    <t>Total BW</t>
  </si>
  <si>
    <t>[ 41D]</t>
  </si>
  <si>
    <t>UDP-Bi-Directional</t>
  </si>
  <si>
    <t>[ 41A,41A]</t>
  </si>
  <si>
    <t>[41C]</t>
  </si>
  <si>
    <t>64 QAM</t>
  </si>
  <si>
    <t>LTE DL Application Layer Performance; DL UDP; TM8</t>
  </si>
  <si>
    <t>TM 8</t>
  </si>
  <si>
    <t>16 QAM</t>
  </si>
  <si>
    <t>UL Power</t>
  </si>
  <si>
    <t>Class 2 ( HPUE)</t>
  </si>
  <si>
    <t>[TMO U03]</t>
  </si>
  <si>
    <t xml:space="preserve"> LTE UDP Bi_directional Power Sweep Performance; Closed Loop Spatial Multiplexing</t>
  </si>
  <si>
    <t>Band 48 config channel change</t>
  </si>
  <si>
    <t>Band 48 updates [480.10 to 17 &amp; 480.019 to 26 Power Change], CAT 1 B71 Config update, CAT M updates, B41 Test Case Addition</t>
  </si>
  <si>
    <t>LTE UL CA Application Layer Performance; UL FTP; OLSM</t>
  </si>
  <si>
    <t>LTE UL CA Application Layer Performance; UL  UDP; TM8</t>
  </si>
  <si>
    <t>LTE UL CA Application Layer Performance; UL  FTP; OLSM</t>
  </si>
  <si>
    <t>Band 41 Channel Configuration, Power Level Updates. 
CA 210.517/617 Power Sweep Level Updates, UMTS Dual Carrier Obsoleted,</t>
  </si>
  <si>
    <t>1) Removal of UMTS dual carrier,LTE U, Browsing, Latency tests 2) Band 41 CA tests added</t>
  </si>
  <si>
    <t>[TMO_eMTC_D04]</t>
  </si>
  <si>
    <t>[TMO_eMTC_D06]</t>
  </si>
  <si>
    <t>[TMO_eMTC_D05]</t>
  </si>
  <si>
    <t>[TMO_eMTC_U03]</t>
  </si>
  <si>
    <t>[TMO_eMTC_U04]</t>
  </si>
  <si>
    <t>MaxPDSCHRepetition</t>
  </si>
  <si>
    <t>PDSCH Repetition</t>
  </si>
  <si>
    <t>NBIdx</t>
  </si>
  <si>
    <t>PUCCH Repetition</t>
  </si>
  <si>
    <t>PRACH Repetition</t>
  </si>
  <si>
    <t>PUSCH Repetition</t>
  </si>
  <si>
    <t>follow CQI</t>
  </si>
  <si>
    <t>[TMO_DL20_T04]</t>
  </si>
  <si>
    <t>1;6=24</t>
  </si>
  <si>
    <t>Limits (kbps)</t>
  </si>
  <si>
    <t>74850/2630</t>
  </si>
  <si>
    <t>74780/2630</t>
  </si>
  <si>
    <t>74700/2630</t>
  </si>
  <si>
    <t>56250/2630</t>
  </si>
  <si>
    <t>49310/2630</t>
  </si>
  <si>
    <t>48900/2630</t>
  </si>
  <si>
    <t>48730/2630</t>
  </si>
  <si>
    <t>41960/2630</t>
  </si>
  <si>
    <t>41370/2630</t>
  </si>
  <si>
    <t>41070/2630</t>
  </si>
  <si>
    <t>35260/2630</t>
  </si>
  <si>
    <t>34600/2630</t>
  </si>
  <si>
    <t>28830/2630</t>
  </si>
  <si>
    <t>27990/2630</t>
  </si>
  <si>
    <t>23220/2630</t>
  </si>
  <si>
    <t>22030/2630</t>
  </si>
  <si>
    <t>17650/2630</t>
  </si>
  <si>
    <t>14540/2630</t>
  </si>
  <si>
    <t>11550/2630</t>
  </si>
  <si>
    <t>148900/2630</t>
  </si>
  <si>
    <t>148120/2630</t>
  </si>
  <si>
    <t>149070/2630</t>
  </si>
  <si>
    <t>148590/2630</t>
  </si>
  <si>
    <t>147440/2630</t>
  </si>
  <si>
    <t>147760/2630</t>
  </si>
  <si>
    <t>147520/2630</t>
  </si>
  <si>
    <t>146240/2630</t>
  </si>
  <si>
    <t>145750/2630</t>
  </si>
  <si>
    <t>132430/2630</t>
  </si>
  <si>
    <t>114520/2630</t>
  </si>
  <si>
    <t>100230/2630</t>
  </si>
  <si>
    <t>87350/2630</t>
  </si>
  <si>
    <t>75980/2630</t>
  </si>
  <si>
    <t>62440/2630</t>
  </si>
  <si>
    <t>53980/2630</t>
  </si>
  <si>
    <t>42420/2630</t>
  </si>
  <si>
    <t>37510/2630</t>
  </si>
  <si>
    <t>30060/2630</t>
  </si>
  <si>
    <t>1) Removal of B41 TM8 4x4 tests 2) Band 41 490.006 DL Channel Config change 3) Cat-M Channel Config changes 4) 210.804 CA, B41, B48 limit update</t>
  </si>
  <si>
    <t xml:space="preserve">R&amp;S </t>
  </si>
  <si>
    <t>Anritsu</t>
  </si>
  <si>
    <t>Keysight</t>
  </si>
  <si>
    <t>[TMO CQI T04]</t>
  </si>
  <si>
    <t>[TMO_DL20_T03_TM9]</t>
  </si>
  <si>
    <t>1) Update Cat1 tests to SISO 2) Limit updates for LAA 5CC, CA 210.802/3/9, Cat-M 3) B48 480.025 Channel &amp; Limit update</t>
  </si>
  <si>
    <t>[TMO_D04_Cat1]</t>
  </si>
  <si>
    <t>5Mhz</t>
  </si>
  <si>
    <t xml:space="preserve">1) Update Cat1 limit updates </t>
  </si>
  <si>
    <t>Noshad Bagha</t>
  </si>
  <si>
    <t>1) New Version naming convention "Year.Quarter"
2) Removed UMTS</t>
  </si>
  <si>
    <t>1) Removed Eight duplicate Cat1 SISO test cases</t>
  </si>
  <si>
    <t xml:space="preserve"> No Change</t>
  </si>
  <si>
    <t>No Change</t>
  </si>
  <si>
    <t>Result</t>
  </si>
  <si>
    <t>Comment</t>
  </si>
  <si>
    <t>Test Date</t>
  </si>
  <si>
    <t>Test Platform</t>
  </si>
  <si>
    <t>Script Version</t>
  </si>
  <si>
    <t>ROM</t>
  </si>
  <si>
    <t>Test Lab</t>
  </si>
  <si>
    <t>IMEI</t>
  </si>
  <si>
    <t>Log path</t>
  </si>
  <si>
    <t>ELEMENT</t>
  </si>
  <si>
    <t>R&amp;S PQA</t>
  </si>
  <si>
    <t xml:space="preserve">After Ip assigmen there is RRC release which is RLF failure </t>
  </si>
  <si>
    <t>P11  0(Primary),1(Diversity) band 12 , TC passed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</si>
</sst>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
    <numFmt numFmtId="165" formatCode="[=0]0;#.00"/>
    <numFmt numFmtId="166" formatCode="000"/>
    <numFmt numFmtId="167" formatCode="0.0"/>
    <numFmt numFmtId="168" formatCode="0.000"/>
    <numFmt numFmtId="169" formatCode="#,##0.000"/>
    <numFmt numFmtId="170" formatCode="0.0000"/>
  </numFmts>
  <fonts count="62" x14ac:knownFonts="1">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b/>
      <sz val="11"/>
      <color theme="1"/>
      <name val="Calibri"/>
      <family val="2"/>
      <scheme val="minor"/>
    </font>
    <font>
      <b/>
      <sz val="11"/>
      <color theme="1"/>
      <name val="Arial"/>
      <family val="2"/>
    </font>
    <font>
      <sz val="10"/>
      <color theme="1"/>
      <name val="Arial"/>
      <family val="2"/>
    </font>
    <font>
      <sz val="10"/>
      <color rgb="FF9C6500"/>
      <name val="Arial"/>
      <family val="2"/>
    </font>
    <font>
      <sz val="10"/>
      <name val="Arial"/>
      <family val="2"/>
    </font>
    <font>
      <sz val="10"/>
      <name val="Calibri"/>
      <family val="2"/>
      <scheme val="minor"/>
    </font>
    <font>
      <b/>
      <sz val="10"/>
      <name val="Arial"/>
      <family val="2"/>
    </font>
    <font>
      <b/>
      <sz val="11"/>
      <name val="Calibri"/>
      <family val="2"/>
      <scheme val="minor"/>
    </font>
    <font>
      <sz val="11"/>
      <name val="Calibri"/>
      <family val="2"/>
      <scheme val="minor"/>
    </font>
    <font>
      <sz val="10"/>
      <name val="Times New Roman"/>
      <family val="1"/>
    </font>
    <font>
      <sz val="11"/>
      <color rgb="FFFF0000"/>
      <name val="Calibri"/>
      <family val="2"/>
      <scheme val="minor"/>
    </font>
    <font>
      <sz val="10"/>
      <color theme="1"/>
      <name val="Calibri"/>
      <family val="2"/>
      <scheme val="minor"/>
    </font>
    <font>
      <sz val="10"/>
      <color rgb="FFFF0000"/>
      <name val="Arial"/>
      <family val="2"/>
    </font>
    <font>
      <b/>
      <sz val="10"/>
      <color theme="1"/>
      <name val="Arial"/>
      <family val="2"/>
    </font>
    <font>
      <b/>
      <sz val="20"/>
      <color indexed="10"/>
      <name val="Arial"/>
      <family val="2"/>
    </font>
    <font>
      <sz val="10"/>
      <color theme="1"/>
      <name val="Times New Roman"/>
      <family val="1"/>
    </font>
    <font>
      <strike/>
      <sz val="11"/>
      <name val="Calibri"/>
      <family val="2"/>
      <scheme val="minor"/>
    </font>
    <font>
      <b/>
      <sz val="12"/>
      <name val="Arial"/>
      <family val="2"/>
    </font>
    <font>
      <sz val="20"/>
      <name val="Calibri"/>
      <family val="2"/>
      <scheme val="minor"/>
    </font>
    <font>
      <sz val="10"/>
      <name val="Arial"/>
      <family val="2"/>
    </font>
    <font>
      <sz val="10"/>
      <color rgb="FF9C0006"/>
      <name val="Arial"/>
      <family val="2"/>
    </font>
    <font>
      <sz val="11"/>
      <color theme="1"/>
      <name val="Calibri"/>
      <family val="2"/>
      <scheme val="minor"/>
    </font>
    <font>
      <sz val="10"/>
      <name val="Arial"/>
      <family val="2"/>
    </font>
    <font>
      <sz val="11"/>
      <color theme="5" tint="-0.499984740745262"/>
      <name val="Calibri"/>
      <family val="2"/>
      <scheme val="minor"/>
    </font>
    <font>
      <sz val="36"/>
      <name val="Calibri"/>
      <family val="2"/>
      <scheme val="minor"/>
    </font>
    <font>
      <sz val="10"/>
      <color rgb="FF006100"/>
      <name val="Arial"/>
      <family val="2"/>
    </font>
    <font>
      <b/>
      <sz val="9"/>
      <color theme="1"/>
      <name val="Arial"/>
      <family val="2"/>
    </font>
    <font>
      <sz val="9"/>
      <color theme="1"/>
      <name val="Arial"/>
      <family val="2"/>
    </font>
    <font>
      <sz val="8"/>
      <color theme="1"/>
      <name val="Arial"/>
      <family val="2"/>
    </font>
    <font>
      <sz val="8"/>
      <name val="Calibri"/>
      <family val="2"/>
      <scheme val="minor"/>
    </font>
    <font>
      <strike/>
      <sz val="11"/>
      <color theme="1"/>
      <name val="Calibri"/>
      <family val="2"/>
      <scheme val="minor"/>
    </font>
    <font>
      <strike/>
      <sz val="10"/>
      <color theme="1"/>
      <name val="Times New Roman"/>
      <family val="1"/>
    </font>
    <font>
      <sz val="11"/>
      <color rgb="FF00B050"/>
      <name val="Calibri"/>
      <family val="2"/>
      <scheme val="minor"/>
    </font>
    <font>
      <strike/>
      <sz val="10"/>
      <name val="Calibri"/>
      <family val="2"/>
      <scheme val="minor"/>
    </font>
    <font>
      <strike/>
      <sz val="10"/>
      <name val="Arial"/>
      <family val="2"/>
    </font>
    <font>
      <b/>
      <strike/>
      <sz val="11"/>
      <name val="Calibri"/>
      <family val="2"/>
      <scheme val="minor"/>
    </font>
    <font>
      <strike/>
      <sz val="10"/>
      <color theme="1"/>
      <name val="Calibri"/>
      <family val="2"/>
      <scheme val="minor"/>
    </font>
    <font>
      <strike/>
      <sz val="10"/>
      <name val="Times New Roman"/>
      <family val="1"/>
    </font>
    <font>
      <strike/>
      <sz val="11"/>
      <color rgb="FFFF0000"/>
      <name val="Calibri"/>
      <family val="2"/>
      <scheme val="minor"/>
    </font>
    <font>
      <strike/>
      <sz val="10"/>
      <color rgb="FFFF0000"/>
      <name val="Calibri"/>
      <family val="2"/>
      <scheme val="minor"/>
    </font>
    <font>
      <strike/>
      <sz val="10"/>
      <color rgb="FFFF0000"/>
      <name val="Arial"/>
      <family val="2"/>
    </font>
    <font>
      <strike/>
      <sz val="10"/>
      <color rgb="FFFF0000"/>
      <name val="Times New Roman"/>
      <family val="1"/>
    </font>
    <font>
      <b/>
      <sz val="9"/>
      <color theme="1"/>
      <name val="Trebuchet MS"/>
      <family val="2"/>
    </font>
    <font>
      <sz val="10"/>
      <color rgb="FF080B0C"/>
      <name val="Arial"/>
      <family val="2"/>
    </font>
    <font>
      <u/>
      <sz val="11"/>
      <color theme="10"/>
      <name val="Calibri"/>
      <family val="2"/>
      <scheme val="minor"/>
    </font>
  </fonts>
  <fills count="28">
    <fill>
      <patternFill patternType="none"/>
    </fill>
    <fill>
      <patternFill patternType="gray125"/>
    </fill>
    <fill>
      <patternFill patternType="solid">
        <fgColor rgb="FFE6E6E6"/>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rgb="FFFFFF00"/>
        <bgColor indexed="64"/>
      </patternFill>
    </fill>
    <fill>
      <patternFill patternType="solid">
        <fgColor theme="5" tint="0.79998168889431442"/>
        <bgColor indexed="64"/>
      </patternFill>
    </fill>
    <fill>
      <patternFill patternType="solid">
        <fgColor rgb="FFFFEB9C"/>
      </patternFill>
    </fill>
    <fill>
      <patternFill patternType="solid">
        <fgColor indexed="13"/>
        <bgColor indexed="64"/>
      </patternFill>
    </fill>
    <fill>
      <patternFill patternType="solid">
        <fgColor indexed="51"/>
        <bgColor indexed="64"/>
      </patternFill>
    </fill>
    <fill>
      <patternFill patternType="solid">
        <fgColor rgb="FFFFC7CE"/>
      </patternFill>
    </fill>
    <fill>
      <patternFill patternType="solid">
        <fgColor theme="7"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C6EFCE"/>
      </patternFill>
    </fill>
    <fill>
      <patternFill patternType="solid">
        <fgColor theme="3" tint="0.59999389629810485"/>
        <bgColor indexed="64"/>
      </patternFill>
    </fill>
    <fill>
      <patternFill patternType="solid">
        <fgColor theme="4"/>
        <bgColor indexed="64"/>
      </patternFill>
    </fill>
    <fill>
      <patternFill patternType="solid">
        <fgColor theme="9"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00B050"/>
        <bgColor indexed="64"/>
      </patternFill>
    </fill>
    <fill>
      <patternFill patternType="solid">
        <fgColor theme="0" tint="-0.14999847407452621"/>
        <bgColor indexed="64"/>
      </patternFill>
    </fill>
    <fill>
      <patternFill patternType="solid">
        <fgColor rgb="FFB6DDE8"/>
        <bgColor indexed="64"/>
      </patternFill>
    </fill>
  </fills>
  <borders count="6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style="medium">
        <color indexed="64"/>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thin">
        <color auto="1"/>
      </right>
      <top style="medium">
        <color indexed="64"/>
      </top>
      <bottom/>
      <diagonal/>
    </border>
    <border>
      <left style="thin">
        <color auto="1"/>
      </left>
      <right style="thin">
        <color auto="1"/>
      </right>
      <top/>
      <bottom style="medium">
        <color indexed="64"/>
      </bottom>
      <diagonal/>
    </border>
    <border>
      <left style="thin">
        <color auto="1"/>
      </left>
      <right/>
      <top style="medium">
        <color indexed="64"/>
      </top>
      <bottom/>
      <diagonal/>
    </border>
    <border>
      <left style="thin">
        <color auto="1"/>
      </left>
      <right/>
      <top/>
      <bottom style="medium">
        <color indexed="64"/>
      </bottom>
      <diagonal/>
    </border>
    <border>
      <left/>
      <right style="thin">
        <color auto="1"/>
      </right>
      <top style="medium">
        <color indexed="64"/>
      </top>
      <bottom/>
      <diagonal/>
    </border>
    <border>
      <left/>
      <right style="thin">
        <color auto="1"/>
      </right>
      <top/>
      <bottom/>
      <diagonal/>
    </border>
    <border>
      <left/>
      <right style="thin">
        <color auto="1"/>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style="medium">
        <color indexed="64"/>
      </top>
      <bottom style="thin">
        <color auto="1"/>
      </bottom>
      <diagonal/>
    </border>
    <border>
      <left style="thin">
        <color auto="1"/>
      </left>
      <right/>
      <top style="medium">
        <color indexed="64"/>
      </top>
      <bottom style="thin">
        <color auto="1"/>
      </bottom>
      <diagonal/>
    </border>
    <border>
      <left/>
      <right style="thin">
        <color indexed="64"/>
      </right>
      <top style="medium">
        <color indexed="64"/>
      </top>
      <bottom style="thin">
        <color indexed="64"/>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right style="medium">
        <color indexed="64"/>
      </right>
      <top style="medium">
        <color indexed="64"/>
      </top>
      <bottom style="thin">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style="medium">
        <color indexed="64"/>
      </top>
      <bottom style="medium">
        <color indexed="64"/>
      </bottom>
      <diagonal/>
    </border>
    <border>
      <left/>
      <right style="thin">
        <color auto="1"/>
      </right>
      <top style="medium">
        <color indexed="64"/>
      </top>
      <bottom style="medium">
        <color indexed="64"/>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s>
  <cellStyleXfs count="29">
    <xf numFmtId="0" fontId="0" fillId="0" borderId="0"/>
    <xf numFmtId="0" fontId="20" fillId="11" borderId="0" applyNumberFormat="0" applyBorder="0" applyAlignment="0" applyProtection="0"/>
    <xf numFmtId="0" fontId="21" fillId="0" borderId="0"/>
    <xf numFmtId="0" fontId="21" fillId="0" borderId="0"/>
    <xf numFmtId="0" fontId="10" fillId="0" borderId="0"/>
    <xf numFmtId="0" fontId="36" fillId="0" borderId="0"/>
    <xf numFmtId="0" fontId="21" fillId="0" borderId="0"/>
    <xf numFmtId="0" fontId="37" fillId="14" borderId="0" applyNumberFormat="0" applyBorder="0" applyAlignment="0" applyProtection="0"/>
    <xf numFmtId="0" fontId="8" fillId="0" borderId="0"/>
    <xf numFmtId="0" fontId="21" fillId="0" borderId="0"/>
    <xf numFmtId="0" fontId="7" fillId="0" borderId="0"/>
    <xf numFmtId="0" fontId="39" fillId="0" borderId="0"/>
    <xf numFmtId="0" fontId="38" fillId="0" borderId="0"/>
    <xf numFmtId="0" fontId="6" fillId="0" borderId="0"/>
    <xf numFmtId="0" fontId="3" fillId="0" borderId="0"/>
    <xf numFmtId="0" fontId="3" fillId="0" borderId="0"/>
    <xf numFmtId="0" fontId="3" fillId="0" borderId="0"/>
    <xf numFmtId="0" fontId="21" fillId="0" borderId="0"/>
    <xf numFmtId="0" fontId="3" fillId="0" borderId="0"/>
    <xf numFmtId="0" fontId="42" fillId="18" borderId="0" applyNumberFormat="0" applyBorder="0" applyAlignment="0" applyProtection="0"/>
    <xf numFmtId="0" fontId="61"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760">
    <xf numFmtId="0" fontId="0" fillId="0" borderId="0" xfId="0"/>
    <xf numFmtId="164" fontId="17" fillId="0" borderId="1" xfId="0" applyNumberFormat="1" applyFont="1" applyBorder="1" applyAlignment="1">
      <alignment horizontal="center" vertical="center"/>
    </xf>
    <xf numFmtId="165" fontId="17" fillId="0" borderId="1" xfId="0" applyNumberFormat="1" applyFont="1" applyBorder="1" applyAlignment="1">
      <alignment horizontal="left" vertical="center" wrapText="1"/>
    </xf>
    <xf numFmtId="0" fontId="0" fillId="0" borderId="1" xfId="0" applyBorder="1"/>
    <xf numFmtId="0" fontId="0" fillId="5" borderId="1" xfId="0" applyFill="1" applyBorder="1"/>
    <xf numFmtId="0" fontId="18" fillId="2" borderId="3" xfId="0" applyFont="1" applyFill="1" applyBorder="1" applyAlignment="1">
      <alignment horizontal="center" vertical="top" wrapText="1"/>
    </xf>
    <xf numFmtId="0" fontId="18" fillId="2" borderId="4" xfId="0" applyFont="1" applyFill="1" applyBorder="1" applyAlignment="1">
      <alignment horizontal="center" vertical="top" wrapText="1"/>
    </xf>
    <xf numFmtId="14" fontId="19" fillId="7" borderId="1" xfId="0" applyNumberFormat="1" applyFont="1" applyFill="1" applyBorder="1" applyAlignment="1">
      <alignment vertical="top" wrapText="1"/>
    </xf>
    <xf numFmtId="0" fontId="19" fillId="7" borderId="1" xfId="0" applyFont="1" applyFill="1" applyBorder="1" applyAlignment="1">
      <alignment vertical="top" wrapText="1"/>
    </xf>
    <xf numFmtId="0" fontId="19" fillId="7" borderId="6" xfId="0" applyFont="1" applyFill="1" applyBorder="1" applyAlignment="1">
      <alignment vertical="top" wrapText="1"/>
    </xf>
    <xf numFmtId="14" fontId="0" fillId="7" borderId="1" xfId="0" applyNumberFormat="1" applyFill="1" applyBorder="1"/>
    <xf numFmtId="0" fontId="0" fillId="6" borderId="1" xfId="0" applyFill="1" applyBorder="1"/>
    <xf numFmtId="0" fontId="0" fillId="6" borderId="6" xfId="0" applyFill="1" applyBorder="1"/>
    <xf numFmtId="0" fontId="0" fillId="4" borderId="1" xfId="0" applyFill="1" applyBorder="1"/>
    <xf numFmtId="14" fontId="18" fillId="2" borderId="3" xfId="0" applyNumberFormat="1" applyFont="1" applyFill="1" applyBorder="1" applyAlignment="1">
      <alignment horizontal="center" vertical="top" wrapText="1"/>
    </xf>
    <xf numFmtId="14" fontId="0" fillId="6" borderId="1" xfId="0" applyNumberFormat="1" applyFill="1" applyBorder="1"/>
    <xf numFmtId="14" fontId="0" fillId="6" borderId="8" xfId="0" applyNumberFormat="1" applyFill="1" applyBorder="1"/>
    <xf numFmtId="14" fontId="0" fillId="0" borderId="0" xfId="0" applyNumberFormat="1"/>
    <xf numFmtId="0" fontId="0" fillId="7" borderId="6" xfId="0" applyFill="1" applyBorder="1"/>
    <xf numFmtId="0" fontId="17" fillId="0" borderId="1" xfId="0" applyFont="1" applyBorder="1"/>
    <xf numFmtId="0" fontId="0" fillId="7" borderId="1" xfId="0" applyFill="1" applyBorder="1"/>
    <xf numFmtId="0" fontId="0" fillId="9" borderId="1" xfId="0" applyFill="1" applyBorder="1"/>
    <xf numFmtId="165" fontId="0" fillId="0" borderId="1" xfId="0" applyNumberFormat="1" applyBorder="1" applyAlignment="1">
      <alignment horizontal="left" vertical="top" wrapText="1"/>
    </xf>
    <xf numFmtId="165" fontId="0" fillId="7" borderId="1" xfId="0" applyNumberFormat="1" applyFill="1" applyBorder="1" applyAlignment="1">
      <alignment horizontal="left" vertical="top" wrapText="1"/>
    </xf>
    <xf numFmtId="0" fontId="0" fillId="0" borderId="14" xfId="0" applyBorder="1"/>
    <xf numFmtId="0" fontId="0" fillId="8" borderId="1" xfId="0" applyFill="1" applyBorder="1"/>
    <xf numFmtId="0" fontId="21" fillId="0" borderId="1" xfId="0" applyFont="1" applyBorder="1"/>
    <xf numFmtId="0" fontId="21" fillId="0" borderId="0" xfId="0" applyFont="1"/>
    <xf numFmtId="0" fontId="21" fillId="0" borderId="1" xfId="0" applyFont="1" applyBorder="1" applyAlignment="1">
      <alignment horizontal="center"/>
    </xf>
    <xf numFmtId="0" fontId="21" fillId="0" borderId="0" xfId="0" applyFont="1" applyAlignment="1">
      <alignment horizontal="left"/>
    </xf>
    <xf numFmtId="0" fontId="21" fillId="3" borderId="1" xfId="0" applyFont="1" applyFill="1" applyBorder="1" applyAlignment="1">
      <alignment horizontal="center" vertical="center" wrapText="1"/>
    </xf>
    <xf numFmtId="0" fontId="23" fillId="0" borderId="0" xfId="0" applyFont="1"/>
    <xf numFmtId="0" fontId="23" fillId="0" borderId="0" xfId="2" applyFont="1"/>
    <xf numFmtId="0" fontId="21" fillId="0" borderId="0" xfId="0" applyFont="1" applyAlignment="1">
      <alignment horizontal="center"/>
    </xf>
    <xf numFmtId="0" fontId="24" fillId="9" borderId="1" xfId="0" applyFont="1" applyFill="1" applyBorder="1"/>
    <xf numFmtId="0" fontId="21" fillId="9" borderId="1" xfId="0" applyFont="1" applyFill="1" applyBorder="1"/>
    <xf numFmtId="0" fontId="25" fillId="5" borderId="0" xfId="0" applyFont="1" applyFill="1"/>
    <xf numFmtId="0" fontId="25" fillId="0" borderId="0" xfId="0" applyFont="1"/>
    <xf numFmtId="0" fontId="25" fillId="0" borderId="0" xfId="0" applyFont="1" applyAlignment="1">
      <alignment horizontal="center"/>
    </xf>
    <xf numFmtId="0" fontId="25" fillId="3" borderId="1" xfId="0" applyFont="1" applyFill="1" applyBorder="1"/>
    <xf numFmtId="166" fontId="25" fillId="3" borderId="12" xfId="0" applyNumberFormat="1" applyFont="1" applyFill="1" applyBorder="1" applyAlignment="1">
      <alignment horizontal="center"/>
    </xf>
    <xf numFmtId="0" fontId="25" fillId="3" borderId="12" xfId="0" applyFont="1" applyFill="1" applyBorder="1" applyAlignment="1">
      <alignment horizontal="center"/>
    </xf>
    <xf numFmtId="49" fontId="25" fillId="3" borderId="12" xfId="0" applyNumberFormat="1" applyFont="1" applyFill="1" applyBorder="1" applyAlignment="1">
      <alignment horizontal="center"/>
    </xf>
    <xf numFmtId="0" fontId="25" fillId="3" borderId="1" xfId="0" applyFont="1" applyFill="1" applyBorder="1" applyAlignment="1">
      <alignment horizontal="center" vertical="center"/>
    </xf>
    <xf numFmtId="0" fontId="25" fillId="3" borderId="0" xfId="0" applyFont="1" applyFill="1"/>
    <xf numFmtId="166" fontId="25" fillId="0" borderId="1" xfId="0" applyNumberFormat="1" applyFont="1" applyBorder="1" applyAlignment="1">
      <alignment horizontal="center"/>
    </xf>
    <xf numFmtId="0" fontId="25" fillId="0" borderId="1" xfId="0" applyFont="1" applyBorder="1"/>
    <xf numFmtId="0" fontId="25" fillId="0" borderId="10" xfId="0" applyFont="1" applyBorder="1"/>
    <xf numFmtId="166" fontId="25" fillId="0" borderId="0" xfId="0" applyNumberFormat="1" applyFont="1" applyAlignment="1">
      <alignment horizontal="center"/>
    </xf>
    <xf numFmtId="0" fontId="24" fillId="0" borderId="1" xfId="0" applyFont="1" applyBorder="1"/>
    <xf numFmtId="0" fontId="21" fillId="0" borderId="11" xfId="0" applyFont="1" applyBorder="1"/>
    <xf numFmtId="0" fontId="25" fillId="3" borderId="17" xfId="0" applyFont="1" applyFill="1" applyBorder="1"/>
    <xf numFmtId="0" fontId="25" fillId="3" borderId="1" xfId="0" applyFont="1" applyFill="1" applyBorder="1" applyAlignment="1">
      <alignment horizontal="center"/>
    </xf>
    <xf numFmtId="0" fontId="24" fillId="0" borderId="1" xfId="0" applyFont="1" applyBorder="1" applyAlignment="1">
      <alignment horizontal="center"/>
    </xf>
    <xf numFmtId="0" fontId="28" fillId="0" borderId="0" xfId="0" applyFont="1" applyAlignment="1">
      <alignment horizontal="center"/>
    </xf>
    <xf numFmtId="0" fontId="21" fillId="5" borderId="0" xfId="0" applyFont="1" applyFill="1"/>
    <xf numFmtId="0" fontId="21" fillId="5" borderId="1" xfId="0" applyFont="1" applyFill="1" applyBorder="1"/>
    <xf numFmtId="0" fontId="21" fillId="5" borderId="0" xfId="0" applyFont="1" applyFill="1" applyAlignment="1">
      <alignment horizontal="left"/>
    </xf>
    <xf numFmtId="0" fontId="21" fillId="9" borderId="0" xfId="0" applyFont="1" applyFill="1"/>
    <xf numFmtId="0" fontId="24" fillId="0" borderId="0" xfId="0" applyFont="1"/>
    <xf numFmtId="0" fontId="21" fillId="9" borderId="10" xfId="0" applyFont="1" applyFill="1" applyBorder="1"/>
    <xf numFmtId="0" fontId="21" fillId="0" borderId="10" xfId="0" applyFont="1" applyBorder="1"/>
    <xf numFmtId="0" fontId="24" fillId="0" borderId="10" xfId="0" applyFont="1" applyBorder="1"/>
    <xf numFmtId="0" fontId="25" fillId="10" borderId="1" xfId="0" applyFont="1" applyFill="1" applyBorder="1"/>
    <xf numFmtId="0" fontId="21" fillId="3" borderId="1" xfId="0" applyFont="1" applyFill="1" applyBorder="1"/>
    <xf numFmtId="0" fontId="22" fillId="0" borderId="0" xfId="0" applyFont="1" applyAlignment="1">
      <alignment horizontal="center"/>
    </xf>
    <xf numFmtId="0" fontId="22" fillId="0" borderId="1" xfId="0" applyFont="1" applyBorder="1" applyAlignment="1">
      <alignment horizontal="center"/>
    </xf>
    <xf numFmtId="0" fontId="27" fillId="0" borderId="1" xfId="0" applyFont="1" applyBorder="1" applyAlignment="1">
      <alignment horizontal="center"/>
    </xf>
    <xf numFmtId="0" fontId="26" fillId="0" borderId="1" xfId="0" applyFont="1" applyBorder="1"/>
    <xf numFmtId="0" fontId="26" fillId="0" borderId="0" xfId="0" applyFont="1"/>
    <xf numFmtId="0" fontId="0" fillId="6" borderId="6" xfId="0" applyFill="1" applyBorder="1" applyAlignment="1">
      <alignment wrapText="1"/>
    </xf>
    <xf numFmtId="0" fontId="27" fillId="0" borderId="1" xfId="0" applyFont="1" applyBorder="1"/>
    <xf numFmtId="166" fontId="0" fillId="0" borderId="1" xfId="0" applyNumberFormat="1" applyBorder="1" applyAlignment="1">
      <alignment horizontal="center"/>
    </xf>
    <xf numFmtId="0" fontId="0" fillId="0" borderId="1" xfId="0" applyBorder="1" applyAlignment="1">
      <alignment horizontal="center"/>
    </xf>
    <xf numFmtId="166" fontId="25" fillId="3" borderId="1" xfId="0" applyNumberFormat="1" applyFont="1" applyFill="1" applyBorder="1" applyAlignment="1">
      <alignment horizontal="center"/>
    </xf>
    <xf numFmtId="49" fontId="25" fillId="3" borderId="1" xfId="0" applyNumberFormat="1" applyFont="1" applyFill="1" applyBorder="1" applyAlignment="1">
      <alignment horizontal="center"/>
    </xf>
    <xf numFmtId="0" fontId="25" fillId="0" borderId="1" xfId="0" applyFont="1" applyBorder="1" applyAlignment="1">
      <alignment horizontal="center" wrapText="1"/>
    </xf>
    <xf numFmtId="0" fontId="21" fillId="0" borderId="12" xfId="0" applyFont="1" applyBorder="1"/>
    <xf numFmtId="0" fontId="21" fillId="0" borderId="12" xfId="0" applyFont="1" applyBorder="1" applyAlignment="1">
      <alignment horizontal="center"/>
    </xf>
    <xf numFmtId="0" fontId="21" fillId="3" borderId="12" xfId="0" applyFont="1" applyFill="1" applyBorder="1" applyAlignment="1">
      <alignment horizontal="center" vertical="center" wrapText="1"/>
    </xf>
    <xf numFmtId="0" fontId="25" fillId="3" borderId="12" xfId="0" applyFont="1" applyFill="1" applyBorder="1" applyAlignment="1">
      <alignment horizontal="center" vertical="center"/>
    </xf>
    <xf numFmtId="49" fontId="25" fillId="0" borderId="1" xfId="0" applyNumberFormat="1" applyFont="1" applyBorder="1" applyAlignment="1">
      <alignment horizontal="center" wrapText="1"/>
    </xf>
    <xf numFmtId="166" fontId="21" fillId="3" borderId="1" xfId="0" applyNumberFormat="1" applyFont="1" applyFill="1" applyBorder="1" applyAlignment="1">
      <alignment horizontal="center"/>
    </xf>
    <xf numFmtId="0" fontId="21" fillId="3" borderId="1" xfId="0" applyFont="1" applyFill="1" applyBorder="1" applyAlignment="1">
      <alignment horizontal="center"/>
    </xf>
    <xf numFmtId="49" fontId="21" fillId="3" borderId="1" xfId="0" applyNumberFormat="1" applyFont="1" applyFill="1" applyBorder="1" applyAlignment="1">
      <alignment horizontal="center"/>
    </xf>
    <xf numFmtId="166" fontId="21" fillId="0" borderId="1" xfId="0" applyNumberFormat="1" applyFont="1" applyBorder="1" applyAlignment="1">
      <alignment horizontal="center"/>
    </xf>
    <xf numFmtId="0" fontId="16" fillId="0" borderId="0" xfId="0" applyFont="1"/>
    <xf numFmtId="0" fontId="16" fillId="0" borderId="1" xfId="0" applyFont="1" applyBorder="1"/>
    <xf numFmtId="0" fontId="23" fillId="9" borderId="1" xfId="0" applyFont="1" applyFill="1" applyBorder="1" applyAlignment="1">
      <alignment horizontal="center"/>
    </xf>
    <xf numFmtId="0" fontId="21" fillId="3" borderId="1" xfId="0" applyFont="1" applyFill="1" applyBorder="1" applyAlignment="1">
      <alignment horizontal="center" vertical="center"/>
    </xf>
    <xf numFmtId="0" fontId="21" fillId="3" borderId="0" xfId="0" applyFont="1" applyFill="1"/>
    <xf numFmtId="0" fontId="29" fillId="0" borderId="1" xfId="0" applyFont="1" applyBorder="1" applyAlignment="1">
      <alignment horizontal="center"/>
    </xf>
    <xf numFmtId="0" fontId="21" fillId="9" borderId="0" xfId="0" applyFont="1" applyFill="1" applyAlignment="1">
      <alignment horizontal="center"/>
    </xf>
    <xf numFmtId="0" fontId="23" fillId="0" borderId="1" xfId="0" applyFont="1" applyBorder="1" applyAlignment="1">
      <alignment horizontal="center"/>
    </xf>
    <xf numFmtId="0" fontId="23" fillId="0" borderId="1" xfId="0" applyFont="1" applyBorder="1"/>
    <xf numFmtId="0" fontId="0" fillId="3" borderId="1" xfId="0" applyFill="1" applyBorder="1"/>
    <xf numFmtId="166" fontId="0" fillId="3" borderId="1" xfId="0" applyNumberFormat="1" applyFill="1" applyBorder="1" applyAlignment="1">
      <alignment horizontal="center"/>
    </xf>
    <xf numFmtId="0" fontId="0" fillId="3" borderId="1" xfId="0" applyFill="1" applyBorder="1" applyAlignment="1">
      <alignment horizontal="center"/>
    </xf>
    <xf numFmtId="49" fontId="0" fillId="3" borderId="1" xfId="0" applyNumberFormat="1" applyFill="1" applyBorder="1" applyAlignment="1">
      <alignment horizontal="center"/>
    </xf>
    <xf numFmtId="0" fontId="25" fillId="3" borderId="1" xfId="0" applyFont="1" applyFill="1" applyBorder="1" applyAlignment="1">
      <alignment horizontal="center" vertical="center" wrapText="1"/>
    </xf>
    <xf numFmtId="0" fontId="0" fillId="3" borderId="0" xfId="0" applyFill="1"/>
    <xf numFmtId="0" fontId="0" fillId="0" borderId="0" xfId="0" applyAlignment="1">
      <alignment horizontal="center"/>
    </xf>
    <xf numFmtId="0" fontId="21" fillId="0" borderId="0" xfId="2"/>
    <xf numFmtId="49" fontId="31" fillId="0" borderId="0" xfId="2" applyNumberFormat="1" applyFont="1" applyAlignment="1">
      <alignment horizontal="left"/>
    </xf>
    <xf numFmtId="49" fontId="31" fillId="0" borderId="0" xfId="2" applyNumberFormat="1" applyFont="1"/>
    <xf numFmtId="0" fontId="28" fillId="0" borderId="1" xfId="0" applyFont="1" applyBorder="1" applyAlignment="1">
      <alignment horizontal="center"/>
    </xf>
    <xf numFmtId="0" fontId="32" fillId="0" borderId="1" xfId="0" applyFont="1" applyBorder="1"/>
    <xf numFmtId="0" fontId="15" fillId="0" borderId="1" xfId="0" applyFont="1" applyBorder="1" applyAlignment="1">
      <alignment horizontal="center"/>
    </xf>
    <xf numFmtId="0" fontId="0" fillId="0" borderId="1" xfId="0" applyBorder="1" applyAlignment="1">
      <alignment horizontal="center" wrapText="1"/>
    </xf>
    <xf numFmtId="0" fontId="32" fillId="0" borderId="0" xfId="0" applyFont="1"/>
    <xf numFmtId="0" fontId="15" fillId="0" borderId="0" xfId="0" applyFont="1" applyAlignment="1">
      <alignment horizontal="center"/>
    </xf>
    <xf numFmtId="3" fontId="22" fillId="0" borderId="1" xfId="0" applyNumberFormat="1" applyFont="1" applyBorder="1" applyAlignment="1">
      <alignment horizontal="center"/>
    </xf>
    <xf numFmtId="0" fontId="14" fillId="0" borderId="1" xfId="0" applyFont="1" applyBorder="1" applyAlignment="1">
      <alignment horizontal="center"/>
    </xf>
    <xf numFmtId="167" fontId="25" fillId="0" borderId="1" xfId="0" applyNumberFormat="1" applyFont="1" applyBorder="1" applyAlignment="1">
      <alignment horizontal="center"/>
    </xf>
    <xf numFmtId="167" fontId="25" fillId="0" borderId="1" xfId="0" applyNumberFormat="1" applyFont="1" applyBorder="1"/>
    <xf numFmtId="167" fontId="21" fillId="0" borderId="1" xfId="0" applyNumberFormat="1" applyFont="1" applyBorder="1" applyAlignment="1">
      <alignment horizontal="center"/>
    </xf>
    <xf numFmtId="0" fontId="25" fillId="0" borderId="10" xfId="0" applyFont="1" applyBorder="1" applyAlignment="1">
      <alignment horizontal="center"/>
    </xf>
    <xf numFmtId="0" fontId="0" fillId="0" borderId="1" xfId="0" applyBorder="1" applyAlignment="1">
      <alignment horizontal="right"/>
    </xf>
    <xf numFmtId="167" fontId="0" fillId="0" borderId="1" xfId="0" applyNumberFormat="1" applyBorder="1" applyAlignment="1">
      <alignment horizontal="center"/>
    </xf>
    <xf numFmtId="167" fontId="0" fillId="0" borderId="1" xfId="0" applyNumberFormat="1" applyBorder="1"/>
    <xf numFmtId="0" fontId="0" fillId="6" borderId="9" xfId="0" applyFill="1" applyBorder="1" applyAlignment="1">
      <alignment wrapText="1"/>
    </xf>
    <xf numFmtId="0" fontId="25" fillId="0" borderId="1" xfId="0" applyFont="1" applyBorder="1" applyAlignment="1">
      <alignment horizontal="center"/>
    </xf>
    <xf numFmtId="167" fontId="0" fillId="0" borderId="0" xfId="0" applyNumberFormat="1" applyAlignment="1">
      <alignment horizontal="center"/>
    </xf>
    <xf numFmtId="0" fontId="13" fillId="0" borderId="1" xfId="0" applyFont="1" applyBorder="1" applyAlignment="1">
      <alignment horizontal="center"/>
    </xf>
    <xf numFmtId="0" fontId="25" fillId="0" borderId="10" xfId="0" applyFont="1" applyBorder="1" applyAlignment="1">
      <alignment horizontal="center" wrapText="1"/>
    </xf>
    <xf numFmtId="0" fontId="29" fillId="0" borderId="0" xfId="0" applyFont="1" applyAlignment="1">
      <alignment horizontal="center"/>
    </xf>
    <xf numFmtId="166" fontId="21" fillId="0" borderId="0" xfId="0" applyNumberFormat="1" applyFont="1" applyAlignment="1">
      <alignment horizontal="center"/>
    </xf>
    <xf numFmtId="167" fontId="21" fillId="0" borderId="0" xfId="0" applyNumberFormat="1" applyFont="1" applyAlignment="1">
      <alignment horizontal="center"/>
    </xf>
    <xf numFmtId="0" fontId="21" fillId="3" borderId="12" xfId="0" applyFont="1" applyFill="1" applyBorder="1" applyAlignment="1">
      <alignment horizontal="center"/>
    </xf>
    <xf numFmtId="0" fontId="21" fillId="3" borderId="12" xfId="0" applyFont="1" applyFill="1" applyBorder="1"/>
    <xf numFmtId="166" fontId="21" fillId="3" borderId="12" xfId="0" applyNumberFormat="1" applyFont="1" applyFill="1" applyBorder="1" applyAlignment="1">
      <alignment horizontal="center"/>
    </xf>
    <xf numFmtId="49" fontId="21" fillId="3" borderId="12" xfId="0" applyNumberFormat="1" applyFont="1" applyFill="1" applyBorder="1" applyAlignment="1">
      <alignment horizontal="center"/>
    </xf>
    <xf numFmtId="0" fontId="21" fillId="3" borderId="12" xfId="0" applyFont="1" applyFill="1" applyBorder="1" applyAlignment="1">
      <alignment horizontal="center" vertical="center"/>
    </xf>
    <xf numFmtId="0" fontId="12" fillId="0" borderId="1" xfId="0" applyFont="1" applyBorder="1"/>
    <xf numFmtId="0" fontId="25" fillId="0" borderId="15" xfId="0" applyFont="1" applyBorder="1"/>
    <xf numFmtId="166" fontId="21" fillId="3" borderId="1" xfId="0" applyNumberFormat="1" applyFont="1" applyFill="1" applyBorder="1" applyAlignment="1">
      <alignment horizontal="center" wrapText="1"/>
    </xf>
    <xf numFmtId="0" fontId="21" fillId="0" borderId="1" xfId="0" applyFont="1" applyBorder="1" applyAlignment="1">
      <alignment horizontal="left"/>
    </xf>
    <xf numFmtId="166" fontId="21" fillId="3" borderId="12" xfId="0" applyNumberFormat="1" applyFont="1" applyFill="1" applyBorder="1" applyAlignment="1">
      <alignment horizontal="center" wrapText="1"/>
    </xf>
    <xf numFmtId="0" fontId="11" fillId="0" borderId="1" xfId="0" applyFont="1" applyBorder="1"/>
    <xf numFmtId="0" fontId="21" fillId="3" borderId="12" xfId="0" applyFont="1" applyFill="1" applyBorder="1" applyAlignment="1">
      <alignment horizontal="center" wrapText="1"/>
    </xf>
    <xf numFmtId="0" fontId="21" fillId="3" borderId="0" xfId="0" applyFont="1" applyFill="1" applyAlignment="1">
      <alignment horizontal="center" wrapText="1"/>
    </xf>
    <xf numFmtId="167" fontId="25" fillId="0" borderId="0" xfId="0" applyNumberFormat="1" applyFont="1" applyAlignment="1">
      <alignment horizontal="center"/>
    </xf>
    <xf numFmtId="0" fontId="27" fillId="0" borderId="0" xfId="0" applyFont="1" applyAlignment="1">
      <alignment horizontal="center"/>
    </xf>
    <xf numFmtId="3" fontId="22" fillId="0" borderId="0" xfId="0" applyNumberFormat="1" applyFont="1" applyAlignment="1">
      <alignment horizontal="center"/>
    </xf>
    <xf numFmtId="166" fontId="0" fillId="0" borderId="0" xfId="0" applyNumberFormat="1" applyAlignment="1">
      <alignment horizontal="center"/>
    </xf>
    <xf numFmtId="0" fontId="25" fillId="0" borderId="0" xfId="0" applyFont="1" applyAlignment="1">
      <alignment horizontal="center" wrapText="1"/>
    </xf>
    <xf numFmtId="0" fontId="25" fillId="0" borderId="12" xfId="0" applyFont="1" applyBorder="1"/>
    <xf numFmtId="3" fontId="21" fillId="0" borderId="1" xfId="0" applyNumberFormat="1" applyFont="1" applyBorder="1" applyAlignment="1">
      <alignment horizontal="center"/>
    </xf>
    <xf numFmtId="0" fontId="25" fillId="0" borderId="1" xfId="0" applyFont="1" applyBorder="1" applyAlignment="1">
      <alignment horizontal="right"/>
    </xf>
    <xf numFmtId="0" fontId="25" fillId="0" borderId="0" xfId="0" applyFont="1" applyAlignment="1">
      <alignment horizontal="right"/>
    </xf>
    <xf numFmtId="0" fontId="11" fillId="0" borderId="1" xfId="0" applyFont="1" applyBorder="1" applyAlignment="1">
      <alignment horizontal="center"/>
    </xf>
    <xf numFmtId="0" fontId="25" fillId="0" borderId="13" xfId="0" applyFont="1" applyBorder="1"/>
    <xf numFmtId="0" fontId="28" fillId="0" borderId="1" xfId="0" applyFont="1" applyBorder="1" applyAlignment="1" applyProtection="1">
      <alignment horizontal="center"/>
      <protection locked="0"/>
    </xf>
    <xf numFmtId="3" fontId="25" fillId="0" borderId="1" xfId="0" applyNumberFormat="1" applyFont="1" applyBorder="1" applyAlignment="1">
      <alignment horizontal="right"/>
    </xf>
    <xf numFmtId="0" fontId="21" fillId="0" borderId="1" xfId="0" applyFont="1" applyBorder="1" applyAlignment="1">
      <alignment horizontal="center" vertical="center"/>
    </xf>
    <xf numFmtId="0" fontId="21" fillId="3" borderId="1" xfId="0" applyFont="1" applyFill="1" applyBorder="1" applyAlignment="1">
      <alignment horizontal="center" wrapText="1"/>
    </xf>
    <xf numFmtId="3" fontId="25" fillId="0" borderId="1" xfId="0" applyNumberFormat="1" applyFont="1" applyBorder="1"/>
    <xf numFmtId="3" fontId="21" fillId="0" borderId="1" xfId="0" applyNumberFormat="1" applyFont="1" applyBorder="1"/>
    <xf numFmtId="3" fontId="25" fillId="0" borderId="1" xfId="0" applyNumberFormat="1" applyFont="1" applyBorder="1" applyAlignment="1">
      <alignment horizontal="left"/>
    </xf>
    <xf numFmtId="3" fontId="0" fillId="0" borderId="1" xfId="0" applyNumberFormat="1" applyBorder="1"/>
    <xf numFmtId="3" fontId="0" fillId="0" borderId="1" xfId="0" applyNumberFormat="1" applyBorder="1" applyAlignment="1">
      <alignment horizontal="right"/>
    </xf>
    <xf numFmtId="4" fontId="0" fillId="0" borderId="1" xfId="0" applyNumberFormat="1" applyBorder="1" applyAlignment="1">
      <alignment horizontal="center"/>
    </xf>
    <xf numFmtId="3" fontId="0" fillId="0" borderId="1" xfId="0" applyNumberFormat="1" applyBorder="1" applyAlignment="1">
      <alignment horizontal="center"/>
    </xf>
    <xf numFmtId="0" fontId="25" fillId="9" borderId="1" xfId="0" applyFont="1" applyFill="1" applyBorder="1"/>
    <xf numFmtId="166" fontId="27" fillId="0" borderId="1" xfId="0" applyNumberFormat="1" applyFont="1" applyBorder="1" applyAlignment="1">
      <alignment horizontal="center"/>
    </xf>
    <xf numFmtId="0" fontId="25" fillId="10" borderId="13" xfId="0" applyFont="1" applyFill="1" applyBorder="1"/>
    <xf numFmtId="168" fontId="0" fillId="0" borderId="1" xfId="0" applyNumberFormat="1" applyBorder="1" applyAlignment="1">
      <alignment horizontal="center"/>
    </xf>
    <xf numFmtId="168" fontId="0" fillId="0" borderId="0" xfId="0" applyNumberFormat="1" applyAlignment="1">
      <alignment horizontal="center"/>
    </xf>
    <xf numFmtId="0" fontId="23" fillId="9" borderId="0" xfId="0" applyFont="1" applyFill="1" applyAlignment="1">
      <alignment horizontal="center"/>
    </xf>
    <xf numFmtId="0" fontId="26" fillId="0" borderId="11" xfId="0" applyFont="1" applyBorder="1"/>
    <xf numFmtId="0" fontId="21" fillId="0" borderId="14" xfId="0" applyFont="1" applyBorder="1"/>
    <xf numFmtId="0" fontId="0" fillId="0" borderId="0" xfId="0" applyAlignment="1">
      <alignment horizontal="center" vertical="center"/>
    </xf>
    <xf numFmtId="168" fontId="21" fillId="0" borderId="1" xfId="0" applyNumberFormat="1" applyFont="1" applyBorder="1"/>
    <xf numFmtId="169" fontId="25" fillId="0" borderId="1" xfId="0" applyNumberFormat="1" applyFont="1" applyBorder="1"/>
    <xf numFmtId="169" fontId="21" fillId="0" borderId="1" xfId="0" applyNumberFormat="1" applyFont="1" applyBorder="1"/>
    <xf numFmtId="0" fontId="21" fillId="0" borderId="1" xfId="0" applyFont="1" applyBorder="1" applyAlignment="1">
      <alignment horizontal="center" vertical="center" wrapText="1"/>
    </xf>
    <xf numFmtId="49" fontId="25" fillId="0" borderId="1" xfId="0" applyNumberFormat="1" applyFont="1" applyBorder="1" applyAlignment="1">
      <alignment horizontal="center"/>
    </xf>
    <xf numFmtId="0" fontId="25" fillId="0" borderId="1" xfId="0" applyFont="1" applyBorder="1" applyAlignment="1">
      <alignment horizontal="center" vertical="center"/>
    </xf>
    <xf numFmtId="168" fontId="25" fillId="0" borderId="1" xfId="0" applyNumberFormat="1" applyFont="1" applyBorder="1"/>
    <xf numFmtId="168" fontId="25" fillId="0" borderId="0" xfId="0" applyNumberFormat="1" applyFont="1"/>
    <xf numFmtId="168" fontId="25" fillId="0" borderId="1" xfId="0" applyNumberFormat="1" applyFont="1" applyBorder="1" applyAlignment="1">
      <alignment horizontal="right"/>
    </xf>
    <xf numFmtId="0" fontId="21" fillId="13" borderId="20" xfId="2" applyFill="1" applyBorder="1"/>
    <xf numFmtId="0" fontId="21" fillId="9" borderId="20" xfId="2" applyFill="1" applyBorder="1"/>
    <xf numFmtId="0" fontId="21" fillId="9" borderId="20" xfId="2" applyFill="1" applyBorder="1" applyAlignment="1">
      <alignment horizontal="right"/>
    </xf>
    <xf numFmtId="0" fontId="21" fillId="12" borderId="20" xfId="2" applyFill="1" applyBorder="1"/>
    <xf numFmtId="0" fontId="21" fillId="12" borderId="20" xfId="2" applyFill="1" applyBorder="1" applyAlignment="1">
      <alignment horizontal="right"/>
    </xf>
    <xf numFmtId="0" fontId="25" fillId="3" borderId="20" xfId="0" applyFont="1" applyFill="1" applyBorder="1"/>
    <xf numFmtId="166" fontId="25" fillId="3" borderId="20" xfId="0" applyNumberFormat="1" applyFont="1" applyFill="1" applyBorder="1" applyAlignment="1">
      <alignment horizontal="center"/>
    </xf>
    <xf numFmtId="0" fontId="21" fillId="3" borderId="20" xfId="0" applyFont="1" applyFill="1" applyBorder="1" applyAlignment="1">
      <alignment horizontal="center" vertical="center" wrapText="1"/>
    </xf>
    <xf numFmtId="0" fontId="25" fillId="3" borderId="20" xfId="0" applyFont="1" applyFill="1" applyBorder="1" applyAlignment="1">
      <alignment horizontal="center"/>
    </xf>
    <xf numFmtId="49" fontId="25" fillId="3" borderId="20" xfId="0" applyNumberFormat="1" applyFont="1" applyFill="1" applyBorder="1" applyAlignment="1">
      <alignment horizontal="center"/>
    </xf>
    <xf numFmtId="0" fontId="21" fillId="3" borderId="20" xfId="0" applyFont="1" applyFill="1" applyBorder="1" applyAlignment="1">
      <alignment horizontal="center"/>
    </xf>
    <xf numFmtId="0" fontId="25" fillId="3" borderId="20" xfId="0" applyFont="1" applyFill="1" applyBorder="1" applyAlignment="1">
      <alignment horizontal="center" vertical="center"/>
    </xf>
    <xf numFmtId="168" fontId="25" fillId="0" borderId="20" xfId="0" applyNumberFormat="1" applyFont="1" applyBorder="1" applyAlignment="1">
      <alignment horizontal="left"/>
    </xf>
    <xf numFmtId="0" fontId="25" fillId="0" borderId="20" xfId="0" applyFont="1" applyBorder="1"/>
    <xf numFmtId="0" fontId="0" fillId="0" borderId="20" xfId="0" applyBorder="1" applyAlignment="1">
      <alignment horizontal="center"/>
    </xf>
    <xf numFmtId="167" fontId="0" fillId="0" borderId="20" xfId="0" applyNumberFormat="1" applyBorder="1" applyAlignment="1">
      <alignment horizontal="center"/>
    </xf>
    <xf numFmtId="0" fontId="21" fillId="0" borderId="20" xfId="0" applyFont="1" applyBorder="1" applyAlignment="1">
      <alignment horizontal="center"/>
    </xf>
    <xf numFmtId="0" fontId="28" fillId="0" borderId="20" xfId="0" applyFont="1" applyBorder="1" applyAlignment="1">
      <alignment horizontal="center"/>
    </xf>
    <xf numFmtId="0" fontId="24" fillId="0" borderId="20" xfId="0" applyFont="1" applyBorder="1"/>
    <xf numFmtId="0" fontId="33" fillId="0" borderId="20" xfId="0" applyFont="1" applyBorder="1" applyAlignment="1">
      <alignment horizontal="center"/>
    </xf>
    <xf numFmtId="0" fontId="21" fillId="0" borderId="1" xfId="0" quotePrefix="1" applyFont="1" applyBorder="1" applyAlignment="1">
      <alignment horizontal="center"/>
    </xf>
    <xf numFmtId="3" fontId="25" fillId="0" borderId="1" xfId="0" applyNumberFormat="1" applyFont="1" applyBorder="1" applyAlignment="1">
      <alignment horizontal="center"/>
    </xf>
    <xf numFmtId="0" fontId="25" fillId="0" borderId="20" xfId="0" applyFont="1" applyBorder="1" applyAlignment="1">
      <alignment horizontal="center"/>
    </xf>
    <xf numFmtId="0" fontId="25" fillId="0" borderId="20" xfId="0" applyFont="1" applyBorder="1" applyAlignment="1">
      <alignment horizontal="right"/>
    </xf>
    <xf numFmtId="0" fontId="25" fillId="0" borderId="29" xfId="0" applyFont="1" applyBorder="1" applyAlignment="1">
      <alignment horizontal="center"/>
    </xf>
    <xf numFmtId="0" fontId="33" fillId="0" borderId="28" xfId="0" applyFont="1" applyBorder="1" applyAlignment="1">
      <alignment horizontal="center"/>
    </xf>
    <xf numFmtId="0" fontId="0" fillId="0" borderId="28" xfId="0" applyBorder="1" applyAlignment="1">
      <alignment horizontal="center"/>
    </xf>
    <xf numFmtId="0" fontId="28" fillId="0" borderId="28" xfId="0" applyFont="1" applyBorder="1" applyAlignment="1">
      <alignment horizontal="center"/>
    </xf>
    <xf numFmtId="0" fontId="21" fillId="0" borderId="28" xfId="0" applyFont="1" applyBorder="1" applyAlignment="1">
      <alignment horizontal="center"/>
    </xf>
    <xf numFmtId="0" fontId="33" fillId="0" borderId="29" xfId="0" applyFont="1" applyBorder="1" applyAlignment="1">
      <alignment horizontal="center"/>
    </xf>
    <xf numFmtId="0" fontId="0" fillId="0" borderId="29" xfId="0" applyBorder="1" applyAlignment="1">
      <alignment horizontal="center"/>
    </xf>
    <xf numFmtId="0" fontId="28" fillId="0" borderId="29" xfId="0" applyFont="1" applyBorder="1" applyAlignment="1">
      <alignment horizontal="center"/>
    </xf>
    <xf numFmtId="0" fontId="21" fillId="0" borderId="29" xfId="0" applyFont="1" applyBorder="1" applyAlignment="1">
      <alignment horizontal="center"/>
    </xf>
    <xf numFmtId="0" fontId="25" fillId="0" borderId="24" xfId="0" applyFont="1" applyBorder="1"/>
    <xf numFmtId="0" fontId="25" fillId="0" borderId="26" xfId="0" applyFont="1" applyBorder="1"/>
    <xf numFmtId="0" fontId="25" fillId="0" borderId="30" xfId="0" applyFont="1" applyBorder="1" applyAlignment="1">
      <alignment horizontal="center"/>
    </xf>
    <xf numFmtId="0" fontId="33" fillId="0" borderId="30" xfId="0" applyFont="1" applyBorder="1" applyAlignment="1">
      <alignment horizontal="center"/>
    </xf>
    <xf numFmtId="0" fontId="0" fillId="0" borderId="30" xfId="0" applyBorder="1" applyAlignment="1">
      <alignment horizontal="center"/>
    </xf>
    <xf numFmtId="0" fontId="28" fillId="0" borderId="30" xfId="0" applyFont="1" applyBorder="1" applyAlignment="1">
      <alignment horizontal="center"/>
    </xf>
    <xf numFmtId="0" fontId="21" fillId="0" borderId="30" xfId="0" applyFont="1" applyBorder="1" applyAlignment="1">
      <alignment horizontal="center"/>
    </xf>
    <xf numFmtId="0" fontId="25" fillId="0" borderId="28" xfId="0" applyFont="1" applyBorder="1" applyAlignment="1">
      <alignment horizontal="right"/>
    </xf>
    <xf numFmtId="0" fontId="25" fillId="0" borderId="29" xfId="0" applyFont="1" applyBorder="1" applyAlignment="1">
      <alignment horizontal="right"/>
    </xf>
    <xf numFmtId="0" fontId="25" fillId="0" borderId="30" xfId="0" applyFont="1" applyBorder="1" applyAlignment="1">
      <alignment horizontal="right"/>
    </xf>
    <xf numFmtId="0" fontId="25" fillId="0" borderId="29" xfId="0" applyFont="1" applyBorder="1"/>
    <xf numFmtId="168" fontId="25" fillId="0" borderId="29" xfId="0" applyNumberFormat="1" applyFont="1" applyBorder="1" applyAlignment="1">
      <alignment horizontal="left"/>
    </xf>
    <xf numFmtId="167" fontId="0" fillId="0" borderId="29" xfId="0" applyNumberFormat="1" applyBorder="1" applyAlignment="1">
      <alignment horizontal="center"/>
    </xf>
    <xf numFmtId="0" fontId="25" fillId="0" borderId="28" xfId="0" applyFont="1" applyBorder="1" applyAlignment="1">
      <alignment horizontal="center"/>
    </xf>
    <xf numFmtId="0" fontId="25" fillId="0" borderId="0" xfId="0" applyFont="1" applyAlignment="1">
      <alignment horizontal="left"/>
    </xf>
    <xf numFmtId="0" fontId="21" fillId="5" borderId="0" xfId="0" applyFont="1" applyFill="1" applyAlignment="1">
      <alignment horizontal="center"/>
    </xf>
    <xf numFmtId="0" fontId="0" fillId="0" borderId="24" xfId="0" applyBorder="1" applyAlignment="1">
      <alignment horizontal="center"/>
    </xf>
    <xf numFmtId="0" fontId="0" fillId="0" borderId="23" xfId="0" applyBorder="1" applyAlignment="1">
      <alignment horizontal="center"/>
    </xf>
    <xf numFmtId="0" fontId="33" fillId="0" borderId="1" xfId="0" applyFont="1" applyBorder="1" applyAlignment="1">
      <alignment horizontal="center"/>
    </xf>
    <xf numFmtId="0" fontId="22" fillId="0" borderId="10" xfId="0" applyFont="1" applyBorder="1" applyAlignment="1">
      <alignment horizontal="center"/>
    </xf>
    <xf numFmtId="49" fontId="25" fillId="3" borderId="1" xfId="0" applyNumberFormat="1" applyFont="1" applyFill="1" applyBorder="1" applyAlignment="1">
      <alignment horizontal="center" wrapText="1"/>
    </xf>
    <xf numFmtId="0" fontId="0" fillId="3" borderId="20" xfId="0" applyFill="1" applyBorder="1" applyAlignment="1">
      <alignment horizontal="center"/>
    </xf>
    <xf numFmtId="0" fontId="28" fillId="0" borderId="31" xfId="0" applyFont="1" applyBorder="1" applyAlignment="1">
      <alignment horizontal="center" vertical="center"/>
    </xf>
    <xf numFmtId="0" fontId="28" fillId="0" borderId="14" xfId="0" applyFont="1" applyBorder="1" applyAlignment="1">
      <alignment horizontal="center" vertical="center"/>
    </xf>
    <xf numFmtId="0" fontId="28" fillId="0" borderId="32" xfId="0" applyFont="1" applyBorder="1" applyAlignment="1">
      <alignment horizontal="center" vertical="center"/>
    </xf>
    <xf numFmtId="0" fontId="28" fillId="0" borderId="39" xfId="0" applyFont="1" applyBorder="1" applyAlignment="1">
      <alignment horizontal="center" vertical="center"/>
    </xf>
    <xf numFmtId="0" fontId="28" fillId="0" borderId="28" xfId="0" applyFont="1" applyBorder="1" applyAlignment="1">
      <alignment horizontal="center" vertical="center"/>
    </xf>
    <xf numFmtId="0" fontId="25" fillId="0" borderId="18" xfId="0" applyFont="1" applyBorder="1"/>
    <xf numFmtId="3" fontId="25" fillId="0" borderId="17" xfId="0" applyNumberFormat="1" applyFont="1" applyBorder="1" applyAlignment="1">
      <alignment horizontal="left"/>
    </xf>
    <xf numFmtId="166" fontId="25" fillId="0" borderId="17" xfId="0" applyNumberFormat="1" applyFont="1" applyBorder="1" applyAlignment="1">
      <alignment horizontal="center"/>
    </xf>
    <xf numFmtId="0" fontId="25" fillId="0" borderId="17" xfId="0" applyFont="1" applyBorder="1" applyAlignment="1">
      <alignment horizontal="center"/>
    </xf>
    <xf numFmtId="167" fontId="0" fillId="0" borderId="17" xfId="0" applyNumberFormat="1" applyBorder="1" applyAlignment="1">
      <alignment horizontal="center"/>
    </xf>
    <xf numFmtId="0" fontId="0" fillId="0" borderId="17" xfId="0" applyBorder="1" applyAlignment="1">
      <alignment horizontal="center"/>
    </xf>
    <xf numFmtId="0" fontId="0" fillId="0" borderId="17" xfId="0" applyBorder="1" applyAlignment="1">
      <alignment horizontal="center" vertical="center"/>
    </xf>
    <xf numFmtId="0" fontId="0" fillId="0" borderId="40" xfId="0" applyBorder="1" applyAlignment="1">
      <alignment horizontal="center"/>
    </xf>
    <xf numFmtId="0" fontId="25" fillId="0" borderId="16" xfId="0" applyFont="1" applyBorder="1"/>
    <xf numFmtId="3" fontId="25" fillId="0" borderId="0" xfId="0" applyNumberFormat="1" applyFont="1" applyAlignment="1">
      <alignment horizontal="left"/>
    </xf>
    <xf numFmtId="0" fontId="0" fillId="0" borderId="36" xfId="0" applyBorder="1" applyAlignment="1">
      <alignment horizontal="center"/>
    </xf>
    <xf numFmtId="0" fontId="25" fillId="0" borderId="41" xfId="0" applyFont="1" applyBorder="1"/>
    <xf numFmtId="3" fontId="25" fillId="0" borderId="42" xfId="0" applyNumberFormat="1" applyFont="1" applyBorder="1" applyAlignment="1">
      <alignment horizontal="left"/>
    </xf>
    <xf numFmtId="166" fontId="25" fillId="0" borderId="42" xfId="0" applyNumberFormat="1" applyFont="1" applyBorder="1" applyAlignment="1">
      <alignment horizontal="center"/>
    </xf>
    <xf numFmtId="0" fontId="25" fillId="0" borderId="42" xfId="0" applyFont="1" applyBorder="1" applyAlignment="1">
      <alignment horizontal="center"/>
    </xf>
    <xf numFmtId="167" fontId="0" fillId="0" borderId="42" xfId="0" applyNumberFormat="1" applyBorder="1" applyAlignment="1">
      <alignment horizontal="center"/>
    </xf>
    <xf numFmtId="0" fontId="0" fillId="0" borderId="42" xfId="0" applyBorder="1" applyAlignment="1">
      <alignment horizontal="center"/>
    </xf>
    <xf numFmtId="0" fontId="0" fillId="0" borderId="42" xfId="0" applyBorder="1" applyAlignment="1">
      <alignment horizontal="center" vertical="center"/>
    </xf>
    <xf numFmtId="0" fontId="0" fillId="0" borderId="43" xfId="0" applyBorder="1" applyAlignment="1">
      <alignment horizontal="center"/>
    </xf>
    <xf numFmtId="0" fontId="25" fillId="0" borderId="42" xfId="0" applyFont="1" applyBorder="1"/>
    <xf numFmtId="0" fontId="0" fillId="0" borderId="17" xfId="0" applyBorder="1"/>
    <xf numFmtId="0" fontId="28" fillId="0" borderId="17" xfId="0" applyFont="1" applyBorder="1" applyAlignment="1">
      <alignment horizontal="center"/>
    </xf>
    <xf numFmtId="0" fontId="25" fillId="0" borderId="0" xfId="0" applyFont="1" applyAlignment="1">
      <alignment vertical="center"/>
    </xf>
    <xf numFmtId="0" fontId="0" fillId="0" borderId="42" xfId="0" applyBorder="1"/>
    <xf numFmtId="0" fontId="28" fillId="0" borderId="42" xfId="0" applyFont="1" applyBorder="1" applyAlignment="1">
      <alignment horizontal="center"/>
    </xf>
    <xf numFmtId="0" fontId="9" fillId="0" borderId="0" xfId="0" applyFont="1" applyAlignment="1">
      <alignment horizontal="center"/>
    </xf>
    <xf numFmtId="0" fontId="21" fillId="0" borderId="20" xfId="0" applyFont="1" applyBorder="1" applyAlignment="1">
      <alignment horizontal="left"/>
    </xf>
    <xf numFmtId="0" fontId="21" fillId="0" borderId="20" xfId="0" applyFont="1" applyBorder="1"/>
    <xf numFmtId="0" fontId="0" fillId="0" borderId="1" xfId="0" applyBorder="1" applyAlignment="1">
      <alignment horizontal="center" vertical="center"/>
    </xf>
    <xf numFmtId="0" fontId="0" fillId="0" borderId="20" xfId="0" applyBorder="1" applyAlignment="1">
      <alignment horizontal="left"/>
    </xf>
    <xf numFmtId="0" fontId="0" fillId="0" borderId="0" xfId="0" applyAlignment="1">
      <alignment horizontal="right"/>
    </xf>
    <xf numFmtId="0" fontId="0" fillId="0" borderId="20" xfId="0" quotePrefix="1" applyBorder="1" applyAlignment="1">
      <alignment horizontal="left"/>
    </xf>
    <xf numFmtId="0" fontId="0" fillId="0" borderId="24" xfId="0" applyBorder="1" applyAlignment="1">
      <alignment horizontal="center" vertical="center"/>
    </xf>
    <xf numFmtId="0" fontId="0" fillId="0" borderId="24" xfId="0" applyBorder="1" applyAlignment="1">
      <alignment horizontal="right"/>
    </xf>
    <xf numFmtId="0" fontId="25" fillId="0" borderId="28" xfId="0" applyFont="1" applyBorder="1"/>
    <xf numFmtId="0" fontId="0" fillId="0" borderId="26" xfId="0" applyBorder="1" applyAlignment="1">
      <alignment horizontal="center" vertical="center"/>
    </xf>
    <xf numFmtId="0" fontId="0" fillId="0" borderId="26" xfId="0" applyBorder="1" applyAlignment="1">
      <alignment horizontal="right"/>
    </xf>
    <xf numFmtId="0" fontId="0" fillId="0" borderId="26" xfId="0" applyBorder="1" applyAlignment="1">
      <alignment horizontal="center"/>
    </xf>
    <xf numFmtId="0" fontId="0" fillId="0" borderId="27" xfId="0" applyBorder="1" applyAlignment="1">
      <alignment horizontal="center"/>
    </xf>
    <xf numFmtId="0" fontId="37" fillId="0" borderId="30" xfId="7" applyFill="1" applyBorder="1" applyAlignment="1">
      <alignment horizontal="center"/>
    </xf>
    <xf numFmtId="0" fontId="37" fillId="0" borderId="0" xfId="7" applyFill="1" applyBorder="1" applyAlignment="1">
      <alignment horizontal="center"/>
    </xf>
    <xf numFmtId="0" fontId="0" fillId="0" borderId="25" xfId="0" applyBorder="1" applyAlignment="1">
      <alignment horizontal="center"/>
    </xf>
    <xf numFmtId="0" fontId="0" fillId="0" borderId="22" xfId="0" applyBorder="1" applyAlignment="1">
      <alignment horizontal="center" vertical="center"/>
    </xf>
    <xf numFmtId="0" fontId="37" fillId="0" borderId="28" xfId="7" applyFill="1" applyBorder="1" applyAlignment="1">
      <alignment horizontal="center"/>
    </xf>
    <xf numFmtId="0" fontId="21" fillId="0" borderId="14" xfId="0" applyFont="1" applyBorder="1" applyAlignment="1">
      <alignment horizontal="center"/>
    </xf>
    <xf numFmtId="3" fontId="22" fillId="0" borderId="20" xfId="0" applyNumberFormat="1" applyFont="1" applyBorder="1" applyAlignment="1">
      <alignment horizontal="center"/>
    </xf>
    <xf numFmtId="0" fontId="22" fillId="0" borderId="20" xfId="0" applyFont="1" applyBorder="1" applyAlignment="1">
      <alignment horizontal="center"/>
    </xf>
    <xf numFmtId="0" fontId="25" fillId="0" borderId="20" xfId="0" applyFont="1" applyBorder="1" applyAlignment="1">
      <alignment horizontal="center" wrapText="1"/>
    </xf>
    <xf numFmtId="0" fontId="25" fillId="0" borderId="21" xfId="0" applyFont="1" applyBorder="1" applyAlignment="1">
      <alignment horizontal="center"/>
    </xf>
    <xf numFmtId="0" fontId="25" fillId="0" borderId="21" xfId="0" applyFont="1" applyBorder="1" applyAlignment="1">
      <alignment horizontal="center" wrapText="1"/>
    </xf>
    <xf numFmtId="3" fontId="25" fillId="0" borderId="0" xfId="0" applyNumberFormat="1" applyFont="1"/>
    <xf numFmtId="0" fontId="25" fillId="5" borderId="0" xfId="0" applyFont="1" applyFill="1" applyAlignment="1">
      <alignment horizontal="center"/>
    </xf>
    <xf numFmtId="0" fontId="21" fillId="0" borderId="20" xfId="0" applyFont="1" applyBorder="1" applyAlignment="1">
      <alignment horizontal="center" vertical="center"/>
    </xf>
    <xf numFmtId="0" fontId="34" fillId="13" borderId="2" xfId="9" applyFont="1" applyFill="1" applyBorder="1" applyAlignment="1">
      <alignment horizontal="center" wrapText="1"/>
    </xf>
    <xf numFmtId="0" fontId="34" fillId="13" borderId="3" xfId="9" applyFont="1" applyFill="1" applyBorder="1" applyAlignment="1">
      <alignment horizontal="center" wrapText="1"/>
    </xf>
    <xf numFmtId="0" fontId="34" fillId="13" borderId="3" xfId="9" applyFont="1" applyFill="1" applyBorder="1" applyAlignment="1">
      <alignment horizontal="center"/>
    </xf>
    <xf numFmtId="0" fontId="34" fillId="13" borderId="4" xfId="9" applyFont="1" applyFill="1" applyBorder="1" applyAlignment="1">
      <alignment horizontal="center" wrapText="1"/>
    </xf>
    <xf numFmtId="3" fontId="21" fillId="0" borderId="20" xfId="0" applyNumberFormat="1" applyFont="1" applyBorder="1"/>
    <xf numFmtId="0" fontId="0" fillId="0" borderId="1" xfId="0" applyBorder="1" applyAlignment="1">
      <alignment horizontal="center" vertical="center" wrapText="1"/>
    </xf>
    <xf numFmtId="0" fontId="0" fillId="0" borderId="14" xfId="0" applyBorder="1" applyAlignment="1">
      <alignment horizontal="center" vertical="center" wrapText="1"/>
    </xf>
    <xf numFmtId="166" fontId="21" fillId="3" borderId="20" xfId="0" applyNumberFormat="1" applyFont="1" applyFill="1" applyBorder="1" applyAlignment="1">
      <alignment horizontal="center"/>
    </xf>
    <xf numFmtId="166" fontId="21" fillId="3" borderId="20" xfId="0" applyNumberFormat="1" applyFont="1" applyFill="1" applyBorder="1" applyAlignment="1">
      <alignment horizontal="center" wrapText="1"/>
    </xf>
    <xf numFmtId="0" fontId="5" fillId="0" borderId="20" xfId="0" applyFont="1" applyBorder="1"/>
    <xf numFmtId="0" fontId="5" fillId="0" borderId="20" xfId="0" applyFont="1" applyBorder="1" applyAlignment="1">
      <alignment horizontal="center"/>
    </xf>
    <xf numFmtId="0" fontId="5" fillId="0" borderId="20" xfId="0" quotePrefix="1" applyFont="1" applyBorder="1" applyAlignment="1">
      <alignment horizontal="right"/>
    </xf>
    <xf numFmtId="0" fontId="34" fillId="13" borderId="30" xfId="9" applyFont="1" applyFill="1" applyBorder="1" applyAlignment="1">
      <alignment horizontal="center"/>
    </xf>
    <xf numFmtId="0" fontId="34" fillId="13" borderId="30" xfId="9" applyFont="1" applyFill="1" applyBorder="1" applyAlignment="1">
      <alignment horizontal="center" wrapText="1"/>
    </xf>
    <xf numFmtId="0" fontId="34" fillId="13" borderId="53" xfId="9" applyFont="1" applyFill="1" applyBorder="1" applyAlignment="1">
      <alignment horizontal="center" wrapText="1"/>
    </xf>
    <xf numFmtId="0" fontId="34" fillId="13" borderId="54" xfId="9" applyFont="1" applyFill="1" applyBorder="1" applyAlignment="1">
      <alignment horizontal="center" wrapText="1"/>
    </xf>
    <xf numFmtId="0" fontId="5" fillId="0" borderId="20" xfId="0" applyFont="1" applyBorder="1" applyAlignment="1">
      <alignment horizontal="left"/>
    </xf>
    <xf numFmtId="0" fontId="21" fillId="15" borderId="20" xfId="0" applyFont="1" applyFill="1" applyBorder="1" applyAlignment="1">
      <alignment horizontal="left"/>
    </xf>
    <xf numFmtId="0" fontId="4" fillId="0" borderId="20" xfId="0" applyFont="1" applyBorder="1"/>
    <xf numFmtId="168" fontId="5" fillId="0" borderId="20" xfId="0" applyNumberFormat="1" applyFont="1" applyBorder="1"/>
    <xf numFmtId="0" fontId="21" fillId="3" borderId="20" xfId="0" applyFont="1" applyFill="1" applyBorder="1" applyAlignment="1">
      <alignment horizontal="center" vertical="center"/>
    </xf>
    <xf numFmtId="0" fontId="34" fillId="16" borderId="3" xfId="9" applyFont="1" applyFill="1" applyBorder="1" applyAlignment="1">
      <alignment horizontal="center" wrapText="1"/>
    </xf>
    <xf numFmtId="0" fontId="0" fillId="17" borderId="1" xfId="0" applyFill="1" applyBorder="1" applyAlignment="1">
      <alignment horizontal="center" wrapText="1"/>
    </xf>
    <xf numFmtId="0" fontId="25" fillId="4" borderId="20" xfId="0" applyFont="1" applyFill="1" applyBorder="1" applyAlignment="1">
      <alignment horizontal="center"/>
    </xf>
    <xf numFmtId="0" fontId="25" fillId="4" borderId="20" xfId="0" applyFont="1" applyFill="1" applyBorder="1" applyAlignment="1">
      <alignment horizontal="center" wrapText="1"/>
    </xf>
    <xf numFmtId="0" fontId="21" fillId="4" borderId="20" xfId="0" applyFont="1" applyFill="1" applyBorder="1" applyAlignment="1">
      <alignment horizontal="center"/>
    </xf>
    <xf numFmtId="0" fontId="25" fillId="4" borderId="1" xfId="0" applyFont="1" applyFill="1" applyBorder="1" applyAlignment="1">
      <alignment horizontal="center"/>
    </xf>
    <xf numFmtId="168" fontId="25" fillId="9" borderId="20" xfId="0" applyNumberFormat="1" applyFont="1" applyFill="1" applyBorder="1" applyAlignment="1">
      <alignment horizontal="left"/>
    </xf>
    <xf numFmtId="0" fontId="25" fillId="9" borderId="20" xfId="0" applyFont="1" applyFill="1" applyBorder="1" applyAlignment="1">
      <alignment horizontal="right"/>
    </xf>
    <xf numFmtId="0" fontId="25" fillId="9" borderId="20" xfId="0" applyFont="1" applyFill="1" applyBorder="1" applyAlignment="1">
      <alignment horizontal="center"/>
    </xf>
    <xf numFmtId="0" fontId="0" fillId="9" borderId="20" xfId="0" applyFill="1" applyBorder="1" applyAlignment="1">
      <alignment horizontal="center"/>
    </xf>
    <xf numFmtId="167" fontId="0" fillId="9" borderId="20" xfId="0" applyNumberFormat="1" applyFill="1" applyBorder="1" applyAlignment="1">
      <alignment horizontal="center"/>
    </xf>
    <xf numFmtId="0" fontId="28" fillId="9" borderId="20" xfId="0" applyFont="1" applyFill="1" applyBorder="1" applyAlignment="1">
      <alignment horizontal="center"/>
    </xf>
    <xf numFmtId="0" fontId="21" fillId="9" borderId="20" xfId="0" applyFont="1" applyFill="1" applyBorder="1" applyAlignment="1">
      <alignment horizontal="center"/>
    </xf>
    <xf numFmtId="0" fontId="25" fillId="9" borderId="20" xfId="0" applyFont="1" applyFill="1" applyBorder="1"/>
    <xf numFmtId="0" fontId="33" fillId="9" borderId="20" xfId="0" applyFont="1" applyFill="1" applyBorder="1" applyAlignment="1">
      <alignment horizontal="center"/>
    </xf>
    <xf numFmtId="166" fontId="25" fillId="3" borderId="0" xfId="0" applyNumberFormat="1" applyFont="1" applyFill="1" applyAlignment="1">
      <alignment horizontal="center"/>
    </xf>
    <xf numFmtId="0" fontId="21" fillId="3" borderId="0" xfId="0" applyFont="1" applyFill="1" applyAlignment="1">
      <alignment horizontal="center" vertical="center" wrapText="1"/>
    </xf>
    <xf numFmtId="0" fontId="25" fillId="3" borderId="0" xfId="0" applyFont="1" applyFill="1" applyAlignment="1">
      <alignment horizontal="center"/>
    </xf>
    <xf numFmtId="49" fontId="25" fillId="3" borderId="0" xfId="0" applyNumberFormat="1" applyFont="1" applyFill="1" applyAlignment="1">
      <alignment horizontal="center"/>
    </xf>
    <xf numFmtId="0" fontId="21" fillId="3" borderId="0" xfId="0" applyFont="1" applyFill="1" applyAlignment="1">
      <alignment horizontal="center"/>
    </xf>
    <xf numFmtId="0" fontId="25" fillId="3" borderId="0" xfId="0" applyFont="1" applyFill="1" applyAlignment="1">
      <alignment horizontal="center" vertical="center"/>
    </xf>
    <xf numFmtId="0" fontId="0" fillId="9" borderId="20" xfId="0" applyFill="1" applyBorder="1" applyAlignment="1">
      <alignment horizontal="center" vertical="center"/>
    </xf>
    <xf numFmtId="0" fontId="37" fillId="9" borderId="20" xfId="7" applyFill="1" applyBorder="1" applyAlignment="1">
      <alignment horizontal="center"/>
    </xf>
    <xf numFmtId="0" fontId="40" fillId="9" borderId="20" xfId="0" applyFont="1" applyFill="1" applyBorder="1" applyAlignment="1">
      <alignment horizontal="right"/>
    </xf>
    <xf numFmtId="0" fontId="40" fillId="9" borderId="20" xfId="0" applyFont="1" applyFill="1" applyBorder="1" applyAlignment="1">
      <alignment horizontal="center"/>
    </xf>
    <xf numFmtId="0" fontId="42" fillId="18" borderId="0" xfId="19" applyBorder="1" applyAlignment="1">
      <alignment horizontal="right"/>
    </xf>
    <xf numFmtId="0" fontId="42" fillId="18" borderId="50" xfId="19" applyBorder="1"/>
    <xf numFmtId="0" fontId="42" fillId="18" borderId="29" xfId="19" applyBorder="1" applyAlignment="1">
      <alignment horizontal="center"/>
    </xf>
    <xf numFmtId="0" fontId="42" fillId="18" borderId="52" xfId="19" applyBorder="1" applyAlignment="1">
      <alignment horizontal="center"/>
    </xf>
    <xf numFmtId="14" fontId="0" fillId="6" borderId="39" xfId="0" applyNumberFormat="1" applyFill="1" applyBorder="1"/>
    <xf numFmtId="0" fontId="0" fillId="6" borderId="39" xfId="0" applyFill="1" applyBorder="1"/>
    <xf numFmtId="0" fontId="0" fillId="6" borderId="59" xfId="0" applyFill="1" applyBorder="1" applyAlignment="1">
      <alignment wrapText="1"/>
    </xf>
    <xf numFmtId="14" fontId="0" fillId="6" borderId="20" xfId="0" applyNumberFormat="1" applyFill="1" applyBorder="1"/>
    <xf numFmtId="0" fontId="0" fillId="6" borderId="20" xfId="0" applyFill="1" applyBorder="1"/>
    <xf numFmtId="0" fontId="0" fillId="6" borderId="20" xfId="0" applyFill="1" applyBorder="1" applyAlignment="1">
      <alignment wrapText="1"/>
    </xf>
    <xf numFmtId="0" fontId="23" fillId="0" borderId="0" xfId="9" applyFont="1"/>
    <xf numFmtId="0" fontId="21" fillId="0" borderId="0" xfId="9"/>
    <xf numFmtId="0" fontId="3" fillId="20" borderId="0" xfId="19" applyFont="1" applyFill="1" applyBorder="1" applyAlignment="1">
      <alignment horizontal="right"/>
    </xf>
    <xf numFmtId="0" fontId="34" fillId="13" borderId="48" xfId="9" applyFont="1" applyFill="1" applyBorder="1" applyAlignment="1">
      <alignment horizontal="center"/>
    </xf>
    <xf numFmtId="0" fontId="21" fillId="0" borderId="0" xfId="17"/>
    <xf numFmtId="0" fontId="21" fillId="13" borderId="49" xfId="9" applyFill="1" applyBorder="1"/>
    <xf numFmtId="0" fontId="21" fillId="0" borderId="23" xfId="17" applyBorder="1"/>
    <xf numFmtId="0" fontId="21" fillId="13" borderId="50" xfId="9" applyFill="1" applyBorder="1"/>
    <xf numFmtId="0" fontId="21" fillId="0" borderId="24" xfId="17" applyBorder="1"/>
    <xf numFmtId="0" fontId="21" fillId="0" borderId="25" xfId="17" applyBorder="1"/>
    <xf numFmtId="0" fontId="34" fillId="13" borderId="46" xfId="9" applyFont="1" applyFill="1" applyBorder="1" applyAlignment="1">
      <alignment horizontal="center" wrapText="1"/>
    </xf>
    <xf numFmtId="0" fontId="34" fillId="13" borderId="47" xfId="9" applyFont="1" applyFill="1" applyBorder="1" applyAlignment="1">
      <alignment horizontal="center" wrapText="1"/>
    </xf>
    <xf numFmtId="0" fontId="34" fillId="13" borderId="51" xfId="9" applyFont="1" applyFill="1" applyBorder="1" applyAlignment="1">
      <alignment horizontal="center" wrapText="1"/>
    </xf>
    <xf numFmtId="0" fontId="34" fillId="13" borderId="55" xfId="9" applyFont="1" applyFill="1" applyBorder="1" applyAlignment="1">
      <alignment horizontal="center" wrapText="1"/>
    </xf>
    <xf numFmtId="0" fontId="21" fillId="0" borderId="0" xfId="9" applyAlignment="1">
      <alignment horizontal="center"/>
    </xf>
    <xf numFmtId="0" fontId="21" fillId="13" borderId="56" xfId="9" applyFill="1" applyBorder="1"/>
    <xf numFmtId="0" fontId="21" fillId="0" borderId="0" xfId="17" applyAlignment="1">
      <alignment horizontal="center"/>
    </xf>
    <xf numFmtId="0" fontId="21" fillId="0" borderId="23" xfId="9" applyBorder="1" applyAlignment="1">
      <alignment horizontal="center"/>
    </xf>
    <xf numFmtId="0" fontId="21" fillId="13" borderId="57" xfId="9" applyFill="1" applyBorder="1"/>
    <xf numFmtId="0" fontId="21" fillId="0" borderId="24" xfId="17" applyBorder="1" applyAlignment="1">
      <alignment horizontal="center"/>
    </xf>
    <xf numFmtId="0" fontId="21" fillId="0" borderId="24" xfId="9" applyBorder="1" applyAlignment="1">
      <alignment horizontal="center"/>
    </xf>
    <xf numFmtId="0" fontId="21" fillId="0" borderId="25" xfId="9" applyBorder="1" applyAlignment="1">
      <alignment horizontal="center"/>
    </xf>
    <xf numFmtId="0" fontId="21" fillId="9" borderId="50" xfId="9" applyFill="1" applyBorder="1"/>
    <xf numFmtId="0" fontId="3" fillId="9" borderId="29" xfId="3" applyFont="1" applyFill="1" applyBorder="1" applyAlignment="1">
      <alignment horizontal="center"/>
    </xf>
    <xf numFmtId="0" fontId="3" fillId="9" borderId="52" xfId="3" applyFont="1" applyFill="1" applyBorder="1" applyAlignment="1">
      <alignment horizontal="center"/>
    </xf>
    <xf numFmtId="0" fontId="3" fillId="0" borderId="0" xfId="9" applyFont="1"/>
    <xf numFmtId="0" fontId="43" fillId="0" borderId="60" xfId="0" applyFont="1" applyBorder="1" applyAlignment="1">
      <alignment horizontal="center" vertical="center" wrapText="1"/>
    </xf>
    <xf numFmtId="0" fontId="43" fillId="0" borderId="27" xfId="0" applyFont="1" applyBorder="1" applyAlignment="1">
      <alignment horizontal="center" vertical="center" wrapText="1"/>
    </xf>
    <xf numFmtId="0" fontId="44" fillId="0" borderId="61" xfId="0" applyFont="1" applyBorder="1" applyAlignment="1">
      <alignment vertical="center" wrapText="1"/>
    </xf>
    <xf numFmtId="0" fontId="44" fillId="0" borderId="25" xfId="0" applyFont="1" applyBorder="1" applyAlignment="1">
      <alignment horizontal="center" vertical="center" wrapText="1"/>
    </xf>
    <xf numFmtId="16" fontId="44" fillId="0" borderId="25" xfId="0" applyNumberFormat="1" applyFont="1" applyBorder="1" applyAlignment="1">
      <alignment horizontal="center" vertical="center" wrapText="1"/>
    </xf>
    <xf numFmtId="0" fontId="0" fillId="0" borderId="24" xfId="0" applyBorder="1"/>
    <xf numFmtId="0" fontId="30" fillId="0" borderId="0" xfId="0" applyFont="1" applyAlignment="1">
      <alignment horizontal="center" vertical="center"/>
    </xf>
    <xf numFmtId="0" fontId="17" fillId="0" borderId="0" xfId="0" applyFont="1" applyAlignment="1">
      <alignment horizontal="center" vertical="center"/>
    </xf>
    <xf numFmtId="0" fontId="45" fillId="0" borderId="25" xfId="0" applyFont="1" applyBorder="1" applyAlignment="1">
      <alignment horizontal="center" vertical="center" wrapText="1"/>
    </xf>
    <xf numFmtId="166" fontId="25" fillId="3" borderId="17" xfId="0" applyNumberFormat="1" applyFont="1" applyFill="1" applyBorder="1" applyAlignment="1">
      <alignment horizontal="center"/>
    </xf>
    <xf numFmtId="0" fontId="25" fillId="3" borderId="17" xfId="0" applyFont="1" applyFill="1" applyBorder="1" applyAlignment="1">
      <alignment horizontal="center"/>
    </xf>
    <xf numFmtId="0" fontId="25" fillId="3" borderId="17" xfId="0" applyFont="1" applyFill="1" applyBorder="1" applyAlignment="1">
      <alignment horizontal="center" wrapText="1"/>
    </xf>
    <xf numFmtId="0" fontId="21" fillId="3" borderId="17" xfId="0" applyFont="1" applyFill="1" applyBorder="1" applyAlignment="1">
      <alignment horizontal="center" vertical="center" wrapText="1"/>
    </xf>
    <xf numFmtId="49" fontId="25" fillId="3" borderId="17" xfId="0" applyNumberFormat="1" applyFont="1" applyFill="1" applyBorder="1" applyAlignment="1">
      <alignment horizontal="center"/>
    </xf>
    <xf numFmtId="49" fontId="25" fillId="3" borderId="17" xfId="0" applyNumberFormat="1" applyFont="1" applyFill="1" applyBorder="1" applyAlignment="1">
      <alignment horizontal="center" wrapText="1"/>
    </xf>
    <xf numFmtId="0" fontId="25" fillId="3" borderId="17" xfId="0" applyFont="1" applyFill="1" applyBorder="1" applyAlignment="1">
      <alignment horizontal="center" vertical="center"/>
    </xf>
    <xf numFmtId="0" fontId="25" fillId="3" borderId="40" xfId="0" applyFont="1" applyFill="1" applyBorder="1" applyAlignment="1">
      <alignment horizontal="center" vertical="center"/>
    </xf>
    <xf numFmtId="0" fontId="25" fillId="0" borderId="18" xfId="0" applyFont="1" applyBorder="1" applyAlignment="1">
      <alignment vertical="center"/>
    </xf>
    <xf numFmtId="0" fontId="25" fillId="0" borderId="16" xfId="0" applyFont="1" applyBorder="1" applyAlignment="1">
      <alignment vertical="center"/>
    </xf>
    <xf numFmtId="0" fontId="25" fillId="0" borderId="41" xfId="0" applyFont="1" applyBorder="1" applyAlignment="1">
      <alignment vertical="center"/>
    </xf>
    <xf numFmtId="0" fontId="25" fillId="3" borderId="39" xfId="0" applyFont="1" applyFill="1" applyBorder="1"/>
    <xf numFmtId="0" fontId="21" fillId="3" borderId="39" xfId="0" applyFont="1" applyFill="1" applyBorder="1" applyAlignment="1">
      <alignment horizontal="center" vertical="center" wrapText="1"/>
    </xf>
    <xf numFmtId="166" fontId="25" fillId="3" borderId="39" xfId="0" applyNumberFormat="1" applyFont="1" applyFill="1" applyBorder="1" applyAlignment="1">
      <alignment horizontal="center"/>
    </xf>
    <xf numFmtId="0" fontId="25" fillId="3" borderId="39" xfId="0" applyFont="1" applyFill="1" applyBorder="1" applyAlignment="1">
      <alignment horizontal="center"/>
    </xf>
    <xf numFmtId="0" fontId="25" fillId="3" borderId="39" xfId="0" applyFont="1" applyFill="1" applyBorder="1" applyAlignment="1">
      <alignment horizontal="center" wrapText="1"/>
    </xf>
    <xf numFmtId="0" fontId="25" fillId="17" borderId="39" xfId="0" applyFont="1" applyFill="1" applyBorder="1" applyAlignment="1">
      <alignment horizontal="center"/>
    </xf>
    <xf numFmtId="0" fontId="25" fillId="17" borderId="39" xfId="0" applyFont="1" applyFill="1" applyBorder="1" applyAlignment="1">
      <alignment horizontal="center" wrapText="1"/>
    </xf>
    <xf numFmtId="49" fontId="25" fillId="3" borderId="39" xfId="0" applyNumberFormat="1" applyFont="1" applyFill="1" applyBorder="1" applyAlignment="1">
      <alignment horizontal="center"/>
    </xf>
    <xf numFmtId="0" fontId="25" fillId="3" borderId="39" xfId="0" applyFont="1" applyFill="1" applyBorder="1" applyAlignment="1">
      <alignment horizontal="center" vertical="center"/>
    </xf>
    <xf numFmtId="3" fontId="25" fillId="0" borderId="0" xfId="0" quotePrefix="1" applyNumberFormat="1" applyFont="1" applyAlignment="1">
      <alignment horizontal="right"/>
    </xf>
    <xf numFmtId="0" fontId="0" fillId="0" borderId="0" xfId="0" applyAlignment="1">
      <alignment horizontal="center" wrapText="1"/>
    </xf>
    <xf numFmtId="0" fontId="32" fillId="0" borderId="0" xfId="0" applyFont="1" applyAlignment="1">
      <alignment horizontal="center"/>
    </xf>
    <xf numFmtId="167" fontId="0" fillId="19" borderId="0" xfId="0" applyNumberFormat="1" applyFill="1" applyAlignment="1">
      <alignment horizontal="center"/>
    </xf>
    <xf numFmtId="0" fontId="28" fillId="0" borderId="0" xfId="0" applyFont="1" applyAlignment="1" applyProtection="1">
      <alignment horizontal="center"/>
      <protection locked="0"/>
    </xf>
    <xf numFmtId="0" fontId="3" fillId="0" borderId="0" xfId="0" applyFont="1" applyAlignment="1">
      <alignment horizontal="center"/>
    </xf>
    <xf numFmtId="0" fontId="25" fillId="0" borderId="44" xfId="0" applyFont="1" applyBorder="1"/>
    <xf numFmtId="0" fontId="25" fillId="0" borderId="22" xfId="0" applyFont="1" applyBorder="1"/>
    <xf numFmtId="3" fontId="25" fillId="0" borderId="22" xfId="0" quotePrefix="1" applyNumberFormat="1" applyFont="1" applyBorder="1" applyAlignment="1">
      <alignment horizontal="right"/>
    </xf>
    <xf numFmtId="166" fontId="25" fillId="0" borderId="22" xfId="0" applyNumberFormat="1" applyFont="1" applyBorder="1" applyAlignment="1">
      <alignment horizontal="center"/>
    </xf>
    <xf numFmtId="0" fontId="25" fillId="0" borderId="22" xfId="0" applyFont="1" applyBorder="1" applyAlignment="1">
      <alignment horizontal="center"/>
    </xf>
    <xf numFmtId="0" fontId="0" fillId="0" borderId="22" xfId="0" applyBorder="1" applyAlignment="1">
      <alignment horizontal="center"/>
    </xf>
    <xf numFmtId="167" fontId="0" fillId="0" borderId="22" xfId="0" applyNumberFormat="1" applyBorder="1" applyAlignment="1">
      <alignment horizontal="center"/>
    </xf>
    <xf numFmtId="0" fontId="0" fillId="0" borderId="22" xfId="0" applyBorder="1" applyAlignment="1">
      <alignment horizontal="center" wrapText="1"/>
    </xf>
    <xf numFmtId="0" fontId="32" fillId="0" borderId="22" xfId="0" applyFont="1" applyBorder="1" applyAlignment="1">
      <alignment horizontal="center"/>
    </xf>
    <xf numFmtId="0" fontId="0" fillId="0" borderId="38" xfId="0" applyBorder="1" applyAlignment="1">
      <alignment horizontal="center"/>
    </xf>
    <xf numFmtId="0" fontId="25" fillId="0" borderId="19" xfId="0" applyFont="1" applyBorder="1"/>
    <xf numFmtId="0" fontId="25" fillId="0" borderId="45" xfId="0" applyFont="1" applyBorder="1"/>
    <xf numFmtId="3" fontId="25" fillId="0" borderId="24" xfId="0" quotePrefix="1" applyNumberFormat="1" applyFont="1" applyBorder="1" applyAlignment="1">
      <alignment horizontal="right"/>
    </xf>
    <xf numFmtId="166" fontId="25" fillId="0" borderId="24" xfId="0" applyNumberFormat="1" applyFont="1" applyBorder="1" applyAlignment="1">
      <alignment horizontal="center"/>
    </xf>
    <xf numFmtId="0" fontId="25" fillId="0" borderId="24" xfId="0" applyFont="1" applyBorder="1" applyAlignment="1">
      <alignment horizontal="center"/>
    </xf>
    <xf numFmtId="167" fontId="0" fillId="0" borderId="24" xfId="0" applyNumberFormat="1" applyBorder="1" applyAlignment="1">
      <alignment horizontal="center"/>
    </xf>
    <xf numFmtId="0" fontId="0" fillId="0" borderId="24" xfId="0" applyBorder="1" applyAlignment="1">
      <alignment horizontal="center" wrapText="1"/>
    </xf>
    <xf numFmtId="0" fontId="32" fillId="0" borderId="24" xfId="0" applyFont="1" applyBorder="1" applyAlignment="1">
      <alignment horizontal="center"/>
    </xf>
    <xf numFmtId="3" fontId="25" fillId="0" borderId="22" xfId="0" applyNumberFormat="1" applyFont="1" applyBorder="1"/>
    <xf numFmtId="0" fontId="28" fillId="0" borderId="22" xfId="0" applyFont="1" applyBorder="1" applyAlignment="1">
      <alignment horizontal="center"/>
    </xf>
    <xf numFmtId="0" fontId="21" fillId="0" borderId="23" xfId="0" applyFont="1" applyBorder="1" applyAlignment="1">
      <alignment horizontal="center"/>
    </xf>
    <xf numFmtId="3" fontId="25" fillId="0" borderId="24" xfId="0" applyNumberFormat="1" applyFont="1" applyBorder="1"/>
    <xf numFmtId="167" fontId="0" fillId="19" borderId="24" xfId="0" applyNumberFormat="1" applyFill="1" applyBorder="1" applyAlignment="1">
      <alignment horizontal="center"/>
    </xf>
    <xf numFmtId="0" fontId="28" fillId="0" borderId="24" xfId="0" applyFont="1" applyBorder="1" applyAlignment="1" applyProtection="1">
      <alignment horizontal="center"/>
      <protection locked="0"/>
    </xf>
    <xf numFmtId="0" fontId="21" fillId="0" borderId="25" xfId="0" applyFont="1" applyBorder="1" applyAlignment="1">
      <alignment horizontal="center"/>
    </xf>
    <xf numFmtId="167" fontId="0" fillId="19" borderId="22" xfId="0" applyNumberFormat="1" applyFill="1" applyBorder="1" applyAlignment="1">
      <alignment horizontal="center"/>
    </xf>
    <xf numFmtId="0" fontId="28" fillId="0" borderId="22" xfId="0" applyFont="1" applyBorder="1" applyAlignment="1" applyProtection="1">
      <alignment horizontal="center"/>
      <protection locked="0"/>
    </xf>
    <xf numFmtId="0" fontId="22" fillId="0" borderId="24" xfId="0" applyFont="1" applyBorder="1" applyAlignment="1">
      <alignment horizontal="center"/>
    </xf>
    <xf numFmtId="0" fontId="28" fillId="0" borderId="24" xfId="0" applyFont="1" applyBorder="1" applyAlignment="1">
      <alignment horizontal="center"/>
    </xf>
    <xf numFmtId="0" fontId="25" fillId="0" borderId="19" xfId="0" applyFont="1" applyBorder="1" applyAlignment="1">
      <alignment horizontal="center"/>
    </xf>
    <xf numFmtId="0" fontId="25" fillId="0" borderId="45" xfId="0" applyFont="1" applyBorder="1" applyAlignment="1">
      <alignment horizontal="center"/>
    </xf>
    <xf numFmtId="0" fontId="25" fillId="0" borderId="44" xfId="0" applyFont="1" applyBorder="1" applyAlignment="1">
      <alignment horizontal="center"/>
    </xf>
    <xf numFmtId="0" fontId="32" fillId="9" borderId="22" xfId="0" applyFont="1" applyFill="1" applyBorder="1" applyAlignment="1">
      <alignment horizontal="center"/>
    </xf>
    <xf numFmtId="0" fontId="32" fillId="9" borderId="0" xfId="0" applyFont="1" applyFill="1" applyAlignment="1">
      <alignment horizontal="center"/>
    </xf>
    <xf numFmtId="0" fontId="0" fillId="9" borderId="23" xfId="0" applyFill="1" applyBorder="1" applyAlignment="1">
      <alignment horizontal="center"/>
    </xf>
    <xf numFmtId="169" fontId="25" fillId="9" borderId="0" xfId="0" quotePrefix="1" applyNumberFormat="1" applyFont="1" applyFill="1" applyAlignment="1">
      <alignment horizontal="center"/>
    </xf>
    <xf numFmtId="169" fontId="25" fillId="9" borderId="24" xfId="0" quotePrefix="1" applyNumberFormat="1" applyFont="1" applyFill="1" applyBorder="1" applyAlignment="1">
      <alignment horizontal="center"/>
    </xf>
    <xf numFmtId="0" fontId="0" fillId="0" borderId="24" xfId="0" applyBorder="1" applyAlignment="1">
      <alignment horizontal="center" vertical="center" wrapText="1"/>
    </xf>
    <xf numFmtId="169" fontId="25" fillId="0" borderId="0" xfId="0" quotePrefix="1" applyNumberFormat="1" applyFont="1" applyAlignment="1">
      <alignment horizontal="center"/>
    </xf>
    <xf numFmtId="169" fontId="25" fillId="0" borderId="24" xfId="0" quotePrefix="1" applyNumberFormat="1" applyFont="1" applyBorder="1" applyAlignment="1">
      <alignment horizontal="center"/>
    </xf>
    <xf numFmtId="169" fontId="25" fillId="0" borderId="22" xfId="0" quotePrefix="1" applyNumberFormat="1" applyFont="1" applyBorder="1" applyAlignment="1">
      <alignment horizontal="center"/>
    </xf>
    <xf numFmtId="169" fontId="25" fillId="0" borderId="22" xfId="0" quotePrefix="1" applyNumberFormat="1" applyFont="1" applyBorder="1" applyAlignment="1">
      <alignment horizontal="center" vertical="center"/>
    </xf>
    <xf numFmtId="169" fontId="25" fillId="0" borderId="0" xfId="0" quotePrefix="1" applyNumberFormat="1" applyFont="1" applyAlignment="1">
      <alignment horizontal="center" vertical="center"/>
    </xf>
    <xf numFmtId="0" fontId="25" fillId="0" borderId="22" xfId="0" applyFont="1" applyBorder="1" applyAlignment="1">
      <alignment horizontal="center" vertical="center"/>
    </xf>
    <xf numFmtId="0" fontId="25" fillId="0" borderId="0" xfId="0" applyFont="1" applyAlignment="1">
      <alignment horizontal="center" vertical="center"/>
    </xf>
    <xf numFmtId="0" fontId="25" fillId="0" borderId="44" xfId="0" applyFont="1" applyBorder="1" applyAlignment="1">
      <alignment horizontal="center" vertical="center"/>
    </xf>
    <xf numFmtId="0" fontId="25" fillId="0" borderId="19" xfId="0" applyFont="1" applyBorder="1" applyAlignment="1">
      <alignment horizontal="center" vertical="center"/>
    </xf>
    <xf numFmtId="167" fontId="21" fillId="21" borderId="1" xfId="0" applyNumberFormat="1" applyFont="1" applyFill="1" applyBorder="1" applyAlignment="1">
      <alignment horizontal="center"/>
    </xf>
    <xf numFmtId="167" fontId="25" fillId="21" borderId="1" xfId="0" applyNumberFormat="1" applyFont="1" applyFill="1" applyBorder="1" applyAlignment="1">
      <alignment horizontal="center"/>
    </xf>
    <xf numFmtId="0" fontId="0" fillId="0" borderId="22" xfId="0" applyBorder="1" applyAlignment="1">
      <alignment horizontal="center" vertical="center" wrapText="1"/>
    </xf>
    <xf numFmtId="0" fontId="0" fillId="0" borderId="0" xfId="0" applyAlignment="1">
      <alignment horizontal="center" vertical="center" wrapText="1"/>
    </xf>
    <xf numFmtId="0" fontId="25" fillId="9" borderId="22" xfId="0" applyFont="1" applyFill="1" applyBorder="1" applyAlignment="1">
      <alignment horizontal="center"/>
    </xf>
    <xf numFmtId="0" fontId="25" fillId="9" borderId="0" xfId="0" applyFont="1" applyFill="1" applyAlignment="1">
      <alignment horizontal="center"/>
    </xf>
    <xf numFmtId="0" fontId="25" fillId="9" borderId="24" xfId="0" applyFont="1" applyFill="1" applyBorder="1" applyAlignment="1">
      <alignment horizontal="center"/>
    </xf>
    <xf numFmtId="167" fontId="21" fillId="9" borderId="0" xfId="0" applyNumberFormat="1" applyFont="1" applyFill="1" applyAlignment="1">
      <alignment horizontal="center"/>
    </xf>
    <xf numFmtId="167" fontId="25" fillId="9" borderId="0" xfId="0" applyNumberFormat="1" applyFont="1" applyFill="1" applyAlignment="1">
      <alignment horizontal="center"/>
    </xf>
    <xf numFmtId="167" fontId="21" fillId="9" borderId="22" xfId="0" applyNumberFormat="1" applyFont="1" applyFill="1" applyBorder="1" applyAlignment="1">
      <alignment horizontal="center"/>
    </xf>
    <xf numFmtId="167" fontId="21" fillId="9" borderId="24" xfId="0" applyNumberFormat="1" applyFont="1" applyFill="1" applyBorder="1" applyAlignment="1">
      <alignment horizontal="center"/>
    </xf>
    <xf numFmtId="167" fontId="25" fillId="9" borderId="22" xfId="0" applyNumberFormat="1" applyFont="1" applyFill="1" applyBorder="1" applyAlignment="1">
      <alignment horizontal="center"/>
    </xf>
    <xf numFmtId="167" fontId="25" fillId="9" borderId="24" xfId="0" applyNumberFormat="1" applyFont="1" applyFill="1" applyBorder="1" applyAlignment="1">
      <alignment horizontal="center"/>
    </xf>
    <xf numFmtId="0" fontId="0" fillId="9" borderId="22" xfId="0" applyFill="1" applyBorder="1" applyAlignment="1">
      <alignment horizontal="center"/>
    </xf>
    <xf numFmtId="0" fontId="0" fillId="9" borderId="0" xfId="0" applyFill="1" applyAlignment="1">
      <alignment horizontal="center"/>
    </xf>
    <xf numFmtId="0" fontId="0" fillId="9" borderId="24" xfId="0" applyFill="1" applyBorder="1" applyAlignment="1">
      <alignment horizontal="center"/>
    </xf>
    <xf numFmtId="169" fontId="25" fillId="9" borderId="22" xfId="0" quotePrefix="1" applyNumberFormat="1" applyFont="1" applyFill="1" applyBorder="1" applyAlignment="1">
      <alignment horizontal="center"/>
    </xf>
    <xf numFmtId="0" fontId="0" fillId="9" borderId="38" xfId="0" applyFill="1" applyBorder="1" applyAlignment="1">
      <alignment horizontal="center"/>
    </xf>
    <xf numFmtId="0" fontId="25" fillId="9" borderId="19" xfId="0" applyFont="1" applyFill="1" applyBorder="1" applyAlignment="1">
      <alignment horizontal="center"/>
    </xf>
    <xf numFmtId="166" fontId="25" fillId="9" borderId="0" xfId="0" applyNumberFormat="1" applyFont="1" applyFill="1" applyAlignment="1">
      <alignment horizontal="center"/>
    </xf>
    <xf numFmtId="167" fontId="0" fillId="9" borderId="0" xfId="0" applyNumberFormat="1" applyFill="1" applyAlignment="1">
      <alignment horizontal="center"/>
    </xf>
    <xf numFmtId="0" fontId="25" fillId="9" borderId="45" xfId="0" applyFont="1" applyFill="1" applyBorder="1" applyAlignment="1">
      <alignment horizontal="center"/>
    </xf>
    <xf numFmtId="166" fontId="25" fillId="9" borderId="24" xfId="0" applyNumberFormat="1" applyFont="1" applyFill="1" applyBorder="1" applyAlignment="1">
      <alignment horizontal="center"/>
    </xf>
    <xf numFmtId="167" fontId="0" fillId="9" borderId="24" xfId="0" applyNumberFormat="1" applyFill="1" applyBorder="1" applyAlignment="1">
      <alignment horizontal="center"/>
    </xf>
    <xf numFmtId="0" fontId="25" fillId="9" borderId="44" xfId="0" applyFont="1" applyFill="1" applyBorder="1" applyAlignment="1">
      <alignment horizontal="center"/>
    </xf>
    <xf numFmtId="166" fontId="25" fillId="9" borderId="22" xfId="0" applyNumberFormat="1" applyFont="1" applyFill="1" applyBorder="1" applyAlignment="1">
      <alignment horizontal="center"/>
    </xf>
    <xf numFmtId="167" fontId="0" fillId="9" borderId="22" xfId="0" applyNumberFormat="1" applyFill="1" applyBorder="1" applyAlignment="1">
      <alignment horizontal="center"/>
    </xf>
    <xf numFmtId="0" fontId="21" fillId="0" borderId="0" xfId="9" applyAlignment="1">
      <alignment horizontal="right"/>
    </xf>
    <xf numFmtId="0" fontId="3" fillId="20" borderId="0" xfId="9" applyFont="1" applyFill="1" applyAlignment="1">
      <alignment horizontal="right"/>
    </xf>
    <xf numFmtId="0" fontId="3" fillId="20" borderId="0" xfId="9" applyFont="1" applyFill="1" applyAlignment="1">
      <alignment horizontal="right" wrapText="1"/>
    </xf>
    <xf numFmtId="0" fontId="3" fillId="20" borderId="0" xfId="19" applyFont="1" applyFill="1" applyBorder="1" applyAlignment="1">
      <alignment horizontal="right" wrapText="1"/>
    </xf>
    <xf numFmtId="0" fontId="34" fillId="13" borderId="2" xfId="9" applyFont="1" applyFill="1" applyBorder="1" applyAlignment="1">
      <alignment horizontal="center"/>
    </xf>
    <xf numFmtId="0" fontId="34" fillId="13" borderId="35" xfId="9" applyFont="1" applyFill="1" applyBorder="1" applyAlignment="1">
      <alignment horizontal="center"/>
    </xf>
    <xf numFmtId="0" fontId="34" fillId="13" borderId="31" xfId="9" applyFont="1" applyFill="1" applyBorder="1" applyAlignment="1">
      <alignment horizontal="center"/>
    </xf>
    <xf numFmtId="0" fontId="34" fillId="13" borderId="31" xfId="9" applyFont="1" applyFill="1" applyBorder="1" applyAlignment="1">
      <alignment horizontal="center" wrapText="1"/>
    </xf>
    <xf numFmtId="0" fontId="34" fillId="13" borderId="63" xfId="9" applyFont="1" applyFill="1" applyBorder="1" applyAlignment="1">
      <alignment horizontal="center" wrapText="1"/>
    </xf>
    <xf numFmtId="0" fontId="21" fillId="13" borderId="64" xfId="9" applyFill="1" applyBorder="1"/>
    <xf numFmtId="0" fontId="21" fillId="0" borderId="23" xfId="9" applyBorder="1"/>
    <xf numFmtId="0" fontId="3" fillId="20" borderId="64" xfId="19" applyFont="1" applyFill="1" applyBorder="1"/>
    <xf numFmtId="0" fontId="3" fillId="20" borderId="64" xfId="9" applyFont="1" applyFill="1" applyBorder="1"/>
    <xf numFmtId="0" fontId="2" fillId="0" borderId="0" xfId="0" applyFont="1"/>
    <xf numFmtId="0" fontId="2" fillId="0" borderId="0" xfId="0" applyFont="1" applyAlignment="1">
      <alignment horizontal="center"/>
    </xf>
    <xf numFmtId="0" fontId="21" fillId="0" borderId="24" xfId="9" applyBorder="1"/>
    <xf numFmtId="0" fontId="2" fillId="0" borderId="24" xfId="0" applyFont="1" applyBorder="1"/>
    <xf numFmtId="0" fontId="2" fillId="0" borderId="24" xfId="0" applyFont="1" applyBorder="1" applyAlignment="1">
      <alignment horizontal="center"/>
    </xf>
    <xf numFmtId="0" fontId="21" fillId="0" borderId="25" xfId="9" applyBorder="1"/>
    <xf numFmtId="0" fontId="2" fillId="22" borderId="19" xfId="3" applyFont="1" applyFill="1" applyBorder="1" applyAlignment="1">
      <alignment horizontal="left"/>
    </xf>
    <xf numFmtId="0" fontId="2" fillId="22" borderId="45" xfId="3" applyFont="1" applyFill="1" applyBorder="1" applyAlignment="1">
      <alignment horizontal="left"/>
    </xf>
    <xf numFmtId="0" fontId="34" fillId="13" borderId="44" xfId="9" applyFont="1" applyFill="1" applyBorder="1" applyAlignment="1">
      <alignment horizontal="center"/>
    </xf>
    <xf numFmtId="0" fontId="34" fillId="13" borderId="22" xfId="9" applyFont="1" applyFill="1" applyBorder="1" applyAlignment="1">
      <alignment horizontal="center"/>
    </xf>
    <xf numFmtId="0" fontId="34" fillId="13" borderId="38" xfId="9" applyFont="1" applyFill="1" applyBorder="1" applyAlignment="1">
      <alignment horizontal="center"/>
    </xf>
    <xf numFmtId="0" fontId="21" fillId="13" borderId="19" xfId="9" applyFill="1" applyBorder="1"/>
    <xf numFmtId="0" fontId="21" fillId="22" borderId="19" xfId="0" applyFont="1" applyFill="1" applyBorder="1"/>
    <xf numFmtId="0" fontId="21" fillId="22" borderId="45" xfId="0" applyFont="1" applyFill="1" applyBorder="1"/>
    <xf numFmtId="0" fontId="0" fillId="9" borderId="17" xfId="0" applyFill="1" applyBorder="1" applyAlignment="1">
      <alignment horizontal="center"/>
    </xf>
    <xf numFmtId="0" fontId="0" fillId="9" borderId="40" xfId="0" applyFill="1" applyBorder="1" applyAlignment="1">
      <alignment horizontal="center"/>
    </xf>
    <xf numFmtId="0" fontId="0" fillId="9" borderId="36" xfId="0" applyFill="1" applyBorder="1" applyAlignment="1">
      <alignment horizontal="center"/>
    </xf>
    <xf numFmtId="0" fontId="0" fillId="9" borderId="42" xfId="0" applyFill="1" applyBorder="1" applyAlignment="1">
      <alignment horizontal="center"/>
    </xf>
    <xf numFmtId="0" fontId="0" fillId="9" borderId="43" xfId="0" applyFill="1" applyBorder="1" applyAlignment="1">
      <alignment horizontal="center"/>
    </xf>
    <xf numFmtId="0" fontId="33" fillId="9" borderId="19" xfId="0" applyFont="1" applyFill="1" applyBorder="1" applyAlignment="1">
      <alignment horizontal="center"/>
    </xf>
    <xf numFmtId="0" fontId="33" fillId="9" borderId="0" xfId="0" applyFont="1" applyFill="1" applyAlignment="1">
      <alignment horizontal="center"/>
    </xf>
    <xf numFmtId="169" fontId="33" fillId="9" borderId="0" xfId="0" quotePrefix="1" applyNumberFormat="1" applyFont="1" applyFill="1" applyAlignment="1">
      <alignment horizontal="center"/>
    </xf>
    <xf numFmtId="166" fontId="33" fillId="9" borderId="0" xfId="0" applyNumberFormat="1" applyFont="1" applyFill="1" applyAlignment="1">
      <alignment horizontal="center"/>
    </xf>
    <xf numFmtId="0" fontId="47" fillId="9" borderId="0" xfId="0" applyFont="1" applyFill="1" applyAlignment="1">
      <alignment horizontal="center"/>
    </xf>
    <xf numFmtId="167" fontId="47" fillId="9" borderId="0" xfId="0" applyNumberFormat="1" applyFont="1" applyFill="1" applyAlignment="1">
      <alignment horizontal="center"/>
    </xf>
    <xf numFmtId="0" fontId="48" fillId="9" borderId="0" xfId="0" applyFont="1" applyFill="1" applyAlignment="1">
      <alignment horizontal="center"/>
    </xf>
    <xf numFmtId="0" fontId="47" fillId="9" borderId="23" xfId="0" applyFont="1" applyFill="1" applyBorder="1" applyAlignment="1">
      <alignment horizontal="center"/>
    </xf>
    <xf numFmtId="167" fontId="33" fillId="9" borderId="0" xfId="0" applyNumberFormat="1" applyFont="1" applyFill="1" applyAlignment="1">
      <alignment horizontal="center"/>
    </xf>
    <xf numFmtId="0" fontId="33" fillId="9" borderId="45" xfId="0" applyFont="1" applyFill="1" applyBorder="1" applyAlignment="1">
      <alignment horizontal="center"/>
    </xf>
    <xf numFmtId="0" fontId="33" fillId="9" borderId="24" xfId="0" applyFont="1" applyFill="1" applyBorder="1" applyAlignment="1">
      <alignment horizontal="center"/>
    </xf>
    <xf numFmtId="169" fontId="33" fillId="9" borderId="24" xfId="0" quotePrefix="1" applyNumberFormat="1" applyFont="1" applyFill="1" applyBorder="1" applyAlignment="1">
      <alignment horizontal="center"/>
    </xf>
    <xf numFmtId="166" fontId="33" fillId="9" borderId="24" xfId="0" applyNumberFormat="1" applyFont="1" applyFill="1" applyBorder="1" applyAlignment="1">
      <alignment horizontal="center"/>
    </xf>
    <xf numFmtId="0" fontId="47" fillId="9" borderId="24" xfId="0" applyFont="1" applyFill="1" applyBorder="1" applyAlignment="1">
      <alignment horizontal="center"/>
    </xf>
    <xf numFmtId="167" fontId="33" fillId="9" borderId="24" xfId="0" applyNumberFormat="1" applyFont="1" applyFill="1" applyBorder="1" applyAlignment="1">
      <alignment horizontal="center"/>
    </xf>
    <xf numFmtId="0" fontId="48" fillId="9" borderId="24" xfId="0" applyFont="1" applyFill="1" applyBorder="1" applyAlignment="1">
      <alignment horizontal="center"/>
    </xf>
    <xf numFmtId="0" fontId="47" fillId="9" borderId="25" xfId="0" applyFont="1" applyFill="1" applyBorder="1" applyAlignment="1">
      <alignment horizontal="center"/>
    </xf>
    <xf numFmtId="0" fontId="32" fillId="23" borderId="0" xfId="0" applyFont="1" applyFill="1" applyAlignment="1">
      <alignment horizontal="center"/>
    </xf>
    <xf numFmtId="0" fontId="21" fillId="13" borderId="21" xfId="9" applyFill="1" applyBorder="1"/>
    <xf numFmtId="0" fontId="21" fillId="0" borderId="19" xfId="9" applyBorder="1" applyAlignment="1">
      <alignment horizontal="right"/>
    </xf>
    <xf numFmtId="0" fontId="21" fillId="0" borderId="23" xfId="9" applyBorder="1" applyAlignment="1">
      <alignment horizontal="right"/>
    </xf>
    <xf numFmtId="0" fontId="21" fillId="9" borderId="1" xfId="0" applyFont="1" applyFill="1" applyBorder="1" applyAlignment="1">
      <alignment horizontal="center"/>
    </xf>
    <xf numFmtId="49" fontId="25" fillId="3" borderId="39" xfId="0" applyNumberFormat="1" applyFont="1" applyFill="1" applyBorder="1" applyAlignment="1">
      <alignment horizontal="center" vertical="center"/>
    </xf>
    <xf numFmtId="0" fontId="28" fillId="0" borderId="0" xfId="0" applyFont="1" applyAlignment="1">
      <alignment horizontal="center" vertical="center"/>
    </xf>
    <xf numFmtId="0" fontId="21" fillId="0" borderId="0" xfId="0" applyFont="1" applyAlignment="1">
      <alignment horizontal="center" vertical="center"/>
    </xf>
    <xf numFmtId="0" fontId="21" fillId="5" borderId="0" xfId="0" applyFont="1" applyFill="1" applyAlignment="1">
      <alignment horizontal="center" vertical="center"/>
    </xf>
    <xf numFmtId="1" fontId="25" fillId="24" borderId="22" xfId="0" applyNumberFormat="1" applyFont="1" applyFill="1" applyBorder="1" applyAlignment="1">
      <alignment horizontal="center" vertical="center"/>
    </xf>
    <xf numFmtId="1" fontId="25" fillId="24" borderId="0" xfId="0" applyNumberFormat="1" applyFont="1" applyFill="1" applyAlignment="1">
      <alignment horizontal="center" vertical="center"/>
    </xf>
    <xf numFmtId="1" fontId="25" fillId="24" borderId="24" xfId="0" applyNumberFormat="1" applyFont="1" applyFill="1" applyBorder="1" applyAlignment="1">
      <alignment horizontal="center" vertical="center"/>
    </xf>
    <xf numFmtId="0" fontId="28" fillId="24" borderId="22" xfId="0" applyFont="1" applyFill="1" applyBorder="1" applyAlignment="1">
      <alignment horizontal="center" vertical="center"/>
    </xf>
    <xf numFmtId="0" fontId="28" fillId="24" borderId="0" xfId="0" applyFont="1" applyFill="1" applyAlignment="1">
      <alignment horizontal="center" vertical="center"/>
    </xf>
    <xf numFmtId="1" fontId="25" fillId="24" borderId="0" xfId="0" applyNumberFormat="1" applyFont="1" applyFill="1" applyAlignment="1">
      <alignment horizontal="center"/>
    </xf>
    <xf numFmtId="1" fontId="25" fillId="24" borderId="24" xfId="0" applyNumberFormat="1" applyFont="1" applyFill="1" applyBorder="1" applyAlignment="1">
      <alignment horizontal="center"/>
    </xf>
    <xf numFmtId="1" fontId="0" fillId="24" borderId="0" xfId="0" applyNumberFormat="1" applyFill="1" applyAlignment="1">
      <alignment horizontal="center" vertical="center" wrapText="1"/>
    </xf>
    <xf numFmtId="1" fontId="0" fillId="24" borderId="24" xfId="0" applyNumberFormat="1" applyFill="1" applyBorder="1" applyAlignment="1">
      <alignment horizontal="center" vertical="center" wrapText="1"/>
    </xf>
    <xf numFmtId="1" fontId="28" fillId="24" borderId="22" xfId="0" applyNumberFormat="1" applyFont="1" applyFill="1" applyBorder="1" applyAlignment="1" applyProtection="1">
      <alignment horizontal="center" vertical="center"/>
      <protection locked="0"/>
    </xf>
    <xf numFmtId="1" fontId="28" fillId="24" borderId="0" xfId="0" applyNumberFormat="1" applyFont="1" applyFill="1" applyAlignment="1" applyProtection="1">
      <alignment horizontal="center" vertical="center"/>
      <protection locked="0"/>
    </xf>
    <xf numFmtId="1" fontId="22" fillId="24" borderId="24" xfId="0" applyNumberFormat="1" applyFont="1" applyFill="1" applyBorder="1" applyAlignment="1">
      <alignment horizontal="center" vertical="center"/>
    </xf>
    <xf numFmtId="1" fontId="28" fillId="24" borderId="22" xfId="0" applyNumberFormat="1" applyFont="1" applyFill="1" applyBorder="1" applyAlignment="1">
      <alignment horizontal="center" vertical="center"/>
    </xf>
    <xf numFmtId="1" fontId="28" fillId="24" borderId="0" xfId="0" applyNumberFormat="1" applyFont="1" applyFill="1" applyAlignment="1">
      <alignment horizontal="center" vertical="center"/>
    </xf>
    <xf numFmtId="1" fontId="28" fillId="24" borderId="24" xfId="0" applyNumberFormat="1" applyFont="1" applyFill="1" applyBorder="1" applyAlignment="1">
      <alignment horizontal="center" vertical="center"/>
    </xf>
    <xf numFmtId="0" fontId="25" fillId="24" borderId="22" xfId="0" applyFont="1" applyFill="1" applyBorder="1" applyAlignment="1">
      <alignment horizontal="center" wrapText="1"/>
    </xf>
    <xf numFmtId="0" fontId="25" fillId="24" borderId="0" xfId="0" applyFont="1" applyFill="1" applyAlignment="1">
      <alignment horizontal="center" wrapText="1"/>
    </xf>
    <xf numFmtId="0" fontId="25" fillId="24" borderId="24" xfId="0" applyFont="1" applyFill="1" applyBorder="1" applyAlignment="1">
      <alignment horizontal="center" wrapText="1"/>
    </xf>
    <xf numFmtId="0" fontId="25" fillId="24" borderId="0" xfId="0" applyFont="1" applyFill="1" applyAlignment="1">
      <alignment horizontal="center"/>
    </xf>
    <xf numFmtId="0" fontId="25" fillId="24" borderId="24" xfId="0" applyFont="1" applyFill="1" applyBorder="1" applyAlignment="1">
      <alignment horizontal="center"/>
    </xf>
    <xf numFmtId="0" fontId="50" fillId="24" borderId="0" xfId="0" applyFont="1" applyFill="1" applyAlignment="1">
      <alignment horizontal="center"/>
    </xf>
    <xf numFmtId="0" fontId="50" fillId="24" borderId="24" xfId="0" applyFont="1" applyFill="1" applyBorder="1" applyAlignment="1">
      <alignment horizontal="center"/>
    </xf>
    <xf numFmtId="0" fontId="49" fillId="0" borderId="0" xfId="0" applyFont="1" applyAlignment="1">
      <alignment horizontal="center" vertical="center"/>
    </xf>
    <xf numFmtId="0" fontId="49" fillId="0" borderId="42" xfId="0" applyFont="1" applyBorder="1" applyAlignment="1">
      <alignment horizontal="center" vertical="center"/>
    </xf>
    <xf numFmtId="0" fontId="25" fillId="3" borderId="21" xfId="0" applyFont="1" applyFill="1" applyBorder="1" applyAlignment="1">
      <alignment horizontal="center"/>
    </xf>
    <xf numFmtId="0" fontId="21" fillId="0" borderId="21" xfId="0" applyFont="1" applyBorder="1" applyAlignment="1">
      <alignment horizontal="center"/>
    </xf>
    <xf numFmtId="0" fontId="1" fillId="0" borderId="20" xfId="0" applyFont="1" applyBorder="1"/>
    <xf numFmtId="0" fontId="25" fillId="9" borderId="1" xfId="0" applyFont="1" applyFill="1" applyBorder="1" applyAlignment="1">
      <alignment horizontal="center"/>
    </xf>
    <xf numFmtId="0" fontId="25" fillId="9" borderId="20" xfId="0" applyFont="1" applyFill="1" applyBorder="1" applyAlignment="1">
      <alignment horizontal="center" vertical="center"/>
    </xf>
    <xf numFmtId="0" fontId="0" fillId="0" borderId="20" xfId="0" applyBorder="1" applyAlignment="1">
      <alignment horizontal="center" vertical="center"/>
    </xf>
    <xf numFmtId="0" fontId="32" fillId="0" borderId="20" xfId="0" applyFont="1" applyBorder="1"/>
    <xf numFmtId="0" fontId="0" fillId="0" borderId="20" xfId="0" applyBorder="1"/>
    <xf numFmtId="0" fontId="28" fillId="0" borderId="20" xfId="0" applyFont="1" applyBorder="1" applyAlignment="1">
      <alignment horizontal="right"/>
    </xf>
    <xf numFmtId="0" fontId="22" fillId="9" borderId="20" xfId="0" applyFont="1" applyFill="1" applyBorder="1" applyAlignment="1">
      <alignment horizontal="right"/>
    </xf>
    <xf numFmtId="0" fontId="25" fillId="9" borderId="20" xfId="0" applyFont="1" applyFill="1" applyBorder="1" applyAlignment="1">
      <alignment horizontal="right" vertical="center"/>
    </xf>
    <xf numFmtId="0" fontId="25" fillId="9" borderId="0" xfId="0" applyFont="1" applyFill="1" applyAlignment="1">
      <alignment horizontal="center" vertical="center"/>
    </xf>
    <xf numFmtId="0" fontId="49" fillId="0" borderId="17" xfId="0" applyFont="1" applyBorder="1" applyAlignment="1">
      <alignment horizontal="center" vertical="center"/>
    </xf>
    <xf numFmtId="0" fontId="25" fillId="9" borderId="17" xfId="0" applyFont="1" applyFill="1" applyBorder="1" applyAlignment="1">
      <alignment horizontal="center" vertical="center"/>
    </xf>
    <xf numFmtId="1" fontId="22" fillId="9" borderId="0" xfId="0" applyNumberFormat="1" applyFont="1" applyFill="1" applyAlignment="1" applyProtection="1">
      <alignment horizontal="center" vertical="center"/>
      <protection locked="0"/>
    </xf>
    <xf numFmtId="0" fontId="26" fillId="9" borderId="0" xfId="0" applyFont="1" applyFill="1" applyAlignment="1">
      <alignment horizontal="center"/>
    </xf>
    <xf numFmtId="0" fontId="21" fillId="9" borderId="50" xfId="19" applyFont="1" applyFill="1" applyBorder="1"/>
    <xf numFmtId="0" fontId="21" fillId="9" borderId="29" xfId="19" applyFont="1" applyFill="1" applyBorder="1" applyAlignment="1">
      <alignment horizontal="center"/>
    </xf>
    <xf numFmtId="0" fontId="21" fillId="9" borderId="52" xfId="19" applyFont="1" applyFill="1" applyBorder="1" applyAlignment="1">
      <alignment horizontal="center"/>
    </xf>
    <xf numFmtId="0" fontId="21" fillId="9" borderId="64" xfId="9" applyFill="1" applyBorder="1"/>
    <xf numFmtId="0" fontId="21" fillId="9" borderId="0" xfId="9" applyFill="1" applyAlignment="1">
      <alignment horizontal="right"/>
    </xf>
    <xf numFmtId="0" fontId="21" fillId="9" borderId="0" xfId="19" applyFont="1" applyFill="1" applyBorder="1" applyAlignment="1">
      <alignment horizontal="right"/>
    </xf>
    <xf numFmtId="0" fontId="21" fillId="9" borderId="0" xfId="9" applyFill="1" applyAlignment="1">
      <alignment horizontal="right" wrapText="1"/>
    </xf>
    <xf numFmtId="0" fontId="21" fillId="9" borderId="0" xfId="19" applyFont="1" applyFill="1" applyBorder="1" applyAlignment="1">
      <alignment horizontal="right" wrapText="1"/>
    </xf>
    <xf numFmtId="0" fontId="33" fillId="0" borderId="20" xfId="0" applyFont="1" applyBorder="1"/>
    <xf numFmtId="170" fontId="33" fillId="0" borderId="20" xfId="0" applyNumberFormat="1" applyFont="1" applyBorder="1"/>
    <xf numFmtId="0" fontId="51" fillId="0" borderId="20" xfId="0" applyFont="1" applyBorder="1" applyAlignment="1">
      <alignment horizontal="left"/>
    </xf>
    <xf numFmtId="0" fontId="50" fillId="0" borderId="1" xfId="0" applyFont="1" applyBorder="1" applyAlignment="1">
      <alignment horizontal="center"/>
    </xf>
    <xf numFmtId="0" fontId="51" fillId="0" borderId="20" xfId="0" applyFont="1" applyBorder="1" applyAlignment="1">
      <alignment horizontal="center"/>
    </xf>
    <xf numFmtId="0" fontId="51" fillId="0" borderId="1" xfId="0" applyFont="1" applyBorder="1" applyAlignment="1">
      <alignment horizontal="center"/>
    </xf>
    <xf numFmtId="0" fontId="33" fillId="0" borderId="21" xfId="0" applyFont="1" applyBorder="1" applyAlignment="1">
      <alignment horizontal="center"/>
    </xf>
    <xf numFmtId="0" fontId="51" fillId="0" borderId="20" xfId="0" applyFont="1" applyBorder="1"/>
    <xf numFmtId="0" fontId="52" fillId="0" borderId="20" xfId="0" applyFont="1" applyBorder="1"/>
    <xf numFmtId="0" fontId="33" fillId="0" borderId="1" xfId="0" applyFont="1" applyBorder="1"/>
    <xf numFmtId="169" fontId="33" fillId="0" borderId="1" xfId="0" applyNumberFormat="1" applyFont="1" applyBorder="1"/>
    <xf numFmtId="166" fontId="33" fillId="0" borderId="1" xfId="0" applyNumberFormat="1" applyFont="1" applyBorder="1" applyAlignment="1">
      <alignment horizontal="center"/>
    </xf>
    <xf numFmtId="0" fontId="47" fillId="0" borderId="1" xfId="0" applyFont="1" applyBorder="1" applyAlignment="1">
      <alignment horizontal="center"/>
    </xf>
    <xf numFmtId="167" fontId="47" fillId="0" borderId="1" xfId="0" applyNumberFormat="1" applyFont="1" applyBorder="1" applyAlignment="1">
      <alignment horizontal="center"/>
    </xf>
    <xf numFmtId="0" fontId="47" fillId="0" borderId="1" xfId="0" applyFont="1" applyBorder="1"/>
    <xf numFmtId="0" fontId="53" fillId="0" borderId="1" xfId="0" applyFont="1" applyBorder="1" applyAlignment="1">
      <alignment horizontal="center"/>
    </xf>
    <xf numFmtId="0" fontId="48" fillId="0" borderId="1" xfId="0" applyFont="1" applyBorder="1"/>
    <xf numFmtId="0" fontId="33" fillId="0" borderId="0" xfId="0" applyFont="1"/>
    <xf numFmtId="0" fontId="47" fillId="0" borderId="1" xfId="0" applyFont="1" applyBorder="1" applyAlignment="1">
      <alignment horizontal="center" wrapText="1"/>
    </xf>
    <xf numFmtId="0" fontId="51" fillId="0" borderId="0" xfId="0" applyFont="1"/>
    <xf numFmtId="0" fontId="33" fillId="0" borderId="0" xfId="0" applyFont="1" applyAlignment="1">
      <alignment horizontal="center"/>
    </xf>
    <xf numFmtId="168" fontId="33" fillId="0" borderId="1" xfId="0" applyNumberFormat="1" applyFont="1" applyBorder="1" applyAlignment="1">
      <alignment horizontal="right"/>
    </xf>
    <xf numFmtId="0" fontId="51" fillId="0" borderId="1" xfId="0" applyFont="1" applyBorder="1"/>
    <xf numFmtId="3" fontId="51" fillId="0" borderId="1" xfId="0" applyNumberFormat="1" applyFont="1" applyBorder="1"/>
    <xf numFmtId="166" fontId="51" fillId="0" borderId="1" xfId="0" applyNumberFormat="1" applyFont="1" applyBorder="1" applyAlignment="1">
      <alignment horizontal="center"/>
    </xf>
    <xf numFmtId="169" fontId="51" fillId="0" borderId="1" xfId="0" applyNumberFormat="1" applyFont="1" applyBorder="1"/>
    <xf numFmtId="0" fontId="33" fillId="0" borderId="1" xfId="0" applyFont="1" applyBorder="1" applyAlignment="1">
      <alignment horizontal="right"/>
    </xf>
    <xf numFmtId="167" fontId="33" fillId="0" borderId="1" xfId="0" applyNumberFormat="1" applyFont="1" applyBorder="1" applyAlignment="1">
      <alignment horizontal="center"/>
    </xf>
    <xf numFmtId="0" fontId="54" fillId="0" borderId="1" xfId="0" applyFont="1" applyBorder="1"/>
    <xf numFmtId="0" fontId="53" fillId="0" borderId="1" xfId="0" applyFont="1" applyBorder="1" applyAlignment="1" applyProtection="1">
      <alignment horizontal="center"/>
      <protection locked="0"/>
    </xf>
    <xf numFmtId="0" fontId="55" fillId="0" borderId="1" xfId="0" applyFont="1" applyBorder="1" applyAlignment="1">
      <alignment horizontal="center"/>
    </xf>
    <xf numFmtId="0" fontId="47" fillId="0" borderId="1" xfId="0" applyFont="1" applyBorder="1" applyAlignment="1">
      <alignment horizontal="right"/>
    </xf>
    <xf numFmtId="166" fontId="47" fillId="0" borderId="1" xfId="0" applyNumberFormat="1" applyFont="1" applyBorder="1" applyAlignment="1">
      <alignment horizontal="center"/>
    </xf>
    <xf numFmtId="0" fontId="33" fillId="0" borderId="1" xfId="0" applyFont="1" applyBorder="1" applyAlignment="1">
      <alignment horizontal="center" wrapText="1"/>
    </xf>
    <xf numFmtId="168" fontId="47" fillId="0" borderId="1" xfId="0" applyNumberFormat="1" applyFont="1" applyBorder="1" applyAlignment="1">
      <alignment horizontal="center"/>
    </xf>
    <xf numFmtId="0" fontId="33" fillId="0" borderId="10" xfId="0" applyFont="1" applyBorder="1" applyAlignment="1">
      <alignment horizontal="center"/>
    </xf>
    <xf numFmtId="0" fontId="21" fillId="25" borderId="64" xfId="9" applyFill="1" applyBorder="1"/>
    <xf numFmtId="0" fontId="21" fillId="25" borderId="0" xfId="9" applyFill="1" applyAlignment="1">
      <alignment horizontal="right"/>
    </xf>
    <xf numFmtId="0" fontId="25" fillId="25" borderId="20" xfId="0" applyFont="1" applyFill="1" applyBorder="1"/>
    <xf numFmtId="0" fontId="22" fillId="25" borderId="20" xfId="0" applyFont="1" applyFill="1" applyBorder="1" applyAlignment="1">
      <alignment horizontal="right"/>
    </xf>
    <xf numFmtId="0" fontId="0" fillId="25" borderId="20" xfId="0" applyFill="1" applyBorder="1"/>
    <xf numFmtId="0" fontId="25" fillId="25" borderId="20" xfId="0" applyFont="1" applyFill="1" applyBorder="1" applyAlignment="1">
      <alignment horizontal="center" vertical="center"/>
    </xf>
    <xf numFmtId="3" fontId="55" fillId="0" borderId="1" xfId="0" applyNumberFormat="1" applyFont="1" applyBorder="1" applyAlignment="1">
      <alignment horizontal="left"/>
    </xf>
    <xf numFmtId="0" fontId="55" fillId="0" borderId="1" xfId="0" applyFont="1" applyBorder="1"/>
    <xf numFmtId="166" fontId="55" fillId="0" borderId="1" xfId="0" applyNumberFormat="1" applyFont="1" applyBorder="1" applyAlignment="1">
      <alignment horizontal="center"/>
    </xf>
    <xf numFmtId="0" fontId="55" fillId="9" borderId="1" xfId="0" applyFont="1" applyFill="1" applyBorder="1" applyAlignment="1">
      <alignment horizontal="center"/>
    </xf>
    <xf numFmtId="167" fontId="55" fillId="0" borderId="1" xfId="0" applyNumberFormat="1" applyFont="1" applyBorder="1" applyAlignment="1">
      <alignment horizontal="center"/>
    </xf>
    <xf numFmtId="0" fontId="56" fillId="0" borderId="1" xfId="0" applyFont="1" applyBorder="1" applyAlignment="1">
      <alignment horizontal="center"/>
    </xf>
    <xf numFmtId="0" fontId="57" fillId="0" borderId="1" xfId="0" applyFont="1" applyBorder="1" applyAlignment="1">
      <alignment horizontal="center"/>
    </xf>
    <xf numFmtId="0" fontId="57" fillId="0" borderId="20" xfId="0" applyFont="1" applyBorder="1" applyAlignment="1">
      <alignment horizontal="center"/>
    </xf>
    <xf numFmtId="0" fontId="55" fillId="25" borderId="20" xfId="0" applyFont="1" applyFill="1" applyBorder="1"/>
    <xf numFmtId="0" fontId="55" fillId="0" borderId="20" xfId="0" applyFont="1" applyBorder="1"/>
    <xf numFmtId="0" fontId="58" fillId="0" borderId="20" xfId="0" applyFont="1" applyBorder="1"/>
    <xf numFmtId="0" fontId="55" fillId="0" borderId="20" xfId="0" applyFont="1" applyBorder="1" applyAlignment="1">
      <alignment horizontal="center"/>
    </xf>
    <xf numFmtId="0" fontId="27" fillId="0" borderId="0" xfId="0" applyFont="1"/>
    <xf numFmtId="0" fontId="55" fillId="0" borderId="1" xfId="0" applyFont="1" applyBorder="1" applyAlignment="1">
      <alignment horizontal="left"/>
    </xf>
    <xf numFmtId="0" fontId="55" fillId="25" borderId="20" xfId="0" applyFont="1" applyFill="1" applyBorder="1" applyAlignment="1">
      <alignment horizontal="center" vertical="center"/>
    </xf>
    <xf numFmtId="0" fontId="55" fillId="0" borderId="20" xfId="0" applyFont="1" applyBorder="1" applyAlignment="1">
      <alignment horizontal="center" vertical="center"/>
    </xf>
    <xf numFmtId="167" fontId="18" fillId="2" borderId="2" xfId="0" applyNumberFormat="1" applyFont="1" applyFill="1" applyBorder="1" applyAlignment="1">
      <alignment horizontal="center" vertical="top" wrapText="1"/>
    </xf>
    <xf numFmtId="167" fontId="19" fillId="7" borderId="5" xfId="0" applyNumberFormat="1" applyFont="1" applyFill="1" applyBorder="1" applyAlignment="1">
      <alignment horizontal="center" vertical="top" wrapText="1"/>
    </xf>
    <xf numFmtId="167" fontId="0" fillId="7" borderId="5" xfId="0" applyNumberFormat="1" applyFill="1" applyBorder="1" applyAlignment="1">
      <alignment horizontal="center"/>
    </xf>
    <xf numFmtId="167" fontId="0" fillId="6" borderId="5" xfId="0" applyNumberFormat="1" applyFill="1" applyBorder="1" applyAlignment="1">
      <alignment horizontal="center"/>
    </xf>
    <xf numFmtId="167" fontId="0" fillId="6" borderId="7" xfId="0" applyNumberFormat="1" applyFill="1" applyBorder="1" applyAlignment="1">
      <alignment horizontal="center"/>
    </xf>
    <xf numFmtId="167" fontId="0" fillId="6" borderId="58" xfId="0" applyNumberFormat="1" applyFill="1" applyBorder="1" applyAlignment="1">
      <alignment horizontal="center"/>
    </xf>
    <xf numFmtId="167" fontId="0" fillId="6" borderId="20" xfId="0" applyNumberFormat="1" applyFill="1" applyBorder="1" applyAlignment="1">
      <alignment horizontal="center"/>
    </xf>
    <xf numFmtId="0" fontId="25" fillId="26" borderId="1" xfId="0" applyFont="1" applyFill="1" applyBorder="1"/>
    <xf numFmtId="3" fontId="25" fillId="26" borderId="1" xfId="0" applyNumberFormat="1" applyFont="1" applyFill="1" applyBorder="1" applyAlignment="1">
      <alignment horizontal="left"/>
    </xf>
    <xf numFmtId="166" fontId="25" fillId="26" borderId="1" xfId="0" applyNumberFormat="1" applyFont="1" applyFill="1" applyBorder="1" applyAlignment="1">
      <alignment horizontal="center"/>
    </xf>
    <xf numFmtId="0" fontId="25" fillId="26" borderId="1" xfId="0" applyFont="1" applyFill="1" applyBorder="1" applyAlignment="1">
      <alignment horizontal="center"/>
    </xf>
    <xf numFmtId="0" fontId="0" fillId="26" borderId="1" xfId="0" applyFill="1" applyBorder="1" applyAlignment="1">
      <alignment horizontal="center"/>
    </xf>
    <xf numFmtId="167" fontId="0" fillId="26" borderId="1" xfId="0" applyNumberFormat="1" applyFill="1" applyBorder="1" applyAlignment="1">
      <alignment horizontal="center"/>
    </xf>
    <xf numFmtId="0" fontId="0" fillId="26" borderId="1" xfId="0" applyFill="1" applyBorder="1"/>
    <xf numFmtId="0" fontId="28" fillId="26" borderId="1" xfId="0" applyFont="1" applyFill="1" applyBorder="1" applyAlignment="1">
      <alignment horizontal="center"/>
    </xf>
    <xf numFmtId="0" fontId="21" fillId="26" borderId="1" xfId="0" applyFont="1" applyFill="1" applyBorder="1" applyAlignment="1">
      <alignment horizontal="center"/>
    </xf>
    <xf numFmtId="0" fontId="21" fillId="26" borderId="20" xfId="0" applyFont="1" applyFill="1" applyBorder="1" applyAlignment="1">
      <alignment horizontal="center"/>
    </xf>
    <xf numFmtId="0" fontId="0" fillId="26" borderId="20" xfId="0" applyFill="1" applyBorder="1" applyAlignment="1">
      <alignment horizontal="center" vertical="center"/>
    </xf>
    <xf numFmtId="0" fontId="32" fillId="26" borderId="20" xfId="0" applyFont="1" applyFill="1" applyBorder="1"/>
    <xf numFmtId="0" fontId="25" fillId="26" borderId="20" xfId="0" applyFont="1" applyFill="1" applyBorder="1" applyAlignment="1">
      <alignment horizontal="center"/>
    </xf>
    <xf numFmtId="0" fontId="0" fillId="26" borderId="0" xfId="0" applyFill="1"/>
    <xf numFmtId="0" fontId="25" fillId="26" borderId="0" xfId="0" applyFont="1" applyFill="1"/>
    <xf numFmtId="0" fontId="25" fillId="26" borderId="20" xfId="0" applyFont="1" applyFill="1" applyBorder="1"/>
    <xf numFmtId="0" fontId="25" fillId="26" borderId="20" xfId="0" applyFont="1" applyFill="1" applyBorder="1" applyAlignment="1">
      <alignment horizontal="right" vertical="center"/>
    </xf>
    <xf numFmtId="0" fontId="0" fillId="26" borderId="20" xfId="0" applyFill="1" applyBorder="1" applyAlignment="1">
      <alignment horizontal="center"/>
    </xf>
    <xf numFmtId="0" fontId="24" fillId="3" borderId="0" xfId="0" applyFont="1" applyFill="1" applyAlignment="1">
      <alignment vertical="top" wrapText="1"/>
    </xf>
    <xf numFmtId="0" fontId="59" fillId="27" borderId="65" xfId="0" applyFont="1" applyFill="1" applyBorder="1" applyAlignment="1">
      <alignment vertical="top" wrapText="1"/>
    </xf>
    <xf numFmtId="2" fontId="25" fillId="0" borderId="0" xfId="0" applyNumberFormat="1" applyFont="1"/>
    <xf numFmtId="0" fontId="60" fillId="0" borderId="0" xfId="0" applyFont="1"/>
    <xf numFmtId="0" fontId="61" fillId="0" borderId="0" xfId="20"/>
    <xf numFmtId="0" fontId="25" fillId="0" borderId="1" xfId="0" applyFont="1" applyBorder="1" applyAlignment="1">
      <alignment horizontal="center"/>
    </xf>
    <xf numFmtId="0" fontId="47" fillId="0" borderId="1" xfId="0" applyFont="1" applyBorder="1" applyAlignment="1">
      <alignment horizontal="center"/>
    </xf>
    <xf numFmtId="0" fontId="0" fillId="0" borderId="1" xfId="0" applyBorder="1" applyAlignment="1">
      <alignment horizontal="center"/>
    </xf>
    <xf numFmtId="0" fontId="47"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0" borderId="12" xfId="0" applyBorder="1" applyAlignment="1">
      <alignment horizontal="center" vertical="center" wrapText="1"/>
    </xf>
    <xf numFmtId="0" fontId="0" fillId="0" borderId="14" xfId="0" applyBorder="1" applyAlignment="1">
      <alignment horizontal="center" vertical="center" wrapText="1"/>
    </xf>
    <xf numFmtId="0" fontId="41" fillId="0" borderId="0" xfId="0" applyFont="1" applyAlignment="1">
      <alignment horizontal="left" vertical="center"/>
    </xf>
    <xf numFmtId="0" fontId="25" fillId="9" borderId="20" xfId="0" applyFont="1" applyFill="1" applyBorder="1" applyAlignment="1">
      <alignment horizontal="center" vertical="center"/>
    </xf>
    <xf numFmtId="0" fontId="25" fillId="0" borderId="0" xfId="0" applyFont="1" applyAlignment="1">
      <alignment horizontal="center"/>
    </xf>
    <xf numFmtId="0" fontId="25" fillId="0" borderId="39" xfId="0" applyFont="1" applyBorder="1" applyAlignment="1">
      <alignment horizontal="center"/>
    </xf>
    <xf numFmtId="0" fontId="25" fillId="0" borderId="14" xfId="0" applyFont="1" applyBorder="1" applyAlignment="1">
      <alignment horizontal="center"/>
    </xf>
    <xf numFmtId="0" fontId="0" fillId="0" borderId="39" xfId="0" applyBorder="1" applyAlignment="1">
      <alignment horizontal="center" vertical="center"/>
    </xf>
    <xf numFmtId="0" fontId="0" fillId="0" borderId="14" xfId="0" applyBorder="1" applyAlignment="1">
      <alignment horizontal="center" vertical="center"/>
    </xf>
    <xf numFmtId="0" fontId="0" fillId="0" borderId="28" xfId="0" applyBorder="1" applyAlignment="1">
      <alignment horizontal="center" vertical="center"/>
    </xf>
    <xf numFmtId="0" fontId="25" fillId="0" borderId="39" xfId="0" applyFont="1" applyBorder="1" applyAlignment="1">
      <alignment horizontal="center" vertical="center"/>
    </xf>
    <xf numFmtId="0" fontId="25" fillId="0" borderId="14" xfId="0" applyFont="1" applyBorder="1" applyAlignment="1">
      <alignment horizontal="center" vertical="center"/>
    </xf>
    <xf numFmtId="0" fontId="25" fillId="0" borderId="28" xfId="0" applyFont="1" applyBorder="1" applyAlignment="1">
      <alignment horizontal="center" vertical="center"/>
    </xf>
    <xf numFmtId="0" fontId="25" fillId="0" borderId="39" xfId="0" applyFont="1" applyBorder="1" applyAlignment="1">
      <alignment horizontal="right" vertical="center"/>
    </xf>
    <xf numFmtId="0" fontId="25" fillId="0" borderId="14" xfId="0" applyFont="1" applyBorder="1" applyAlignment="1">
      <alignment horizontal="right" vertical="center"/>
    </xf>
    <xf numFmtId="0" fontId="25" fillId="0" borderId="28" xfId="0" applyFont="1" applyBorder="1" applyAlignment="1">
      <alignment horizontal="right" vertical="center"/>
    </xf>
    <xf numFmtId="168" fontId="25" fillId="0" borderId="39" xfId="0" applyNumberFormat="1" applyFont="1" applyBorder="1" applyAlignment="1">
      <alignment horizontal="left" vertical="center"/>
    </xf>
    <xf numFmtId="168" fontId="25" fillId="0" borderId="14" xfId="0" applyNumberFormat="1" applyFont="1" applyBorder="1" applyAlignment="1">
      <alignment horizontal="left" vertical="center"/>
    </xf>
    <xf numFmtId="168" fontId="25" fillId="0" borderId="28" xfId="0" applyNumberFormat="1" applyFont="1" applyBorder="1" applyAlignment="1">
      <alignment horizontal="left" vertical="center"/>
    </xf>
    <xf numFmtId="0" fontId="28" fillId="0" borderId="39" xfId="0" applyFont="1" applyBorder="1" applyAlignment="1">
      <alignment horizontal="center" vertical="center"/>
    </xf>
    <xf numFmtId="0" fontId="28" fillId="0" borderId="14" xfId="0" applyFont="1" applyBorder="1" applyAlignment="1">
      <alignment horizontal="center" vertical="center"/>
    </xf>
    <xf numFmtId="0" fontId="28" fillId="0" borderId="28" xfId="0" applyFont="1" applyBorder="1" applyAlignment="1">
      <alignment horizontal="center" vertical="center"/>
    </xf>
    <xf numFmtId="0" fontId="21" fillId="0" borderId="39" xfId="0" applyFont="1" applyBorder="1" applyAlignment="1">
      <alignment horizontal="center" vertical="center"/>
    </xf>
    <xf numFmtId="0" fontId="21" fillId="0" borderId="14" xfId="0" applyFont="1" applyBorder="1" applyAlignment="1">
      <alignment horizontal="center" vertical="center"/>
    </xf>
    <xf numFmtId="0" fontId="21" fillId="0" borderId="28" xfId="0" applyFont="1"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25" fillId="0" borderId="31" xfId="0" applyFont="1" applyBorder="1" applyAlignment="1">
      <alignment horizontal="center" vertical="center"/>
    </xf>
    <xf numFmtId="0" fontId="25" fillId="0" borderId="32" xfId="0" applyFont="1" applyBorder="1" applyAlignment="1">
      <alignment horizontal="center" vertical="center"/>
    </xf>
    <xf numFmtId="0" fontId="33" fillId="0" borderId="31" xfId="0" applyFont="1" applyBorder="1" applyAlignment="1">
      <alignment horizontal="center" vertical="center"/>
    </xf>
    <xf numFmtId="0" fontId="33" fillId="0" borderId="14" xfId="0" applyFont="1" applyBorder="1" applyAlignment="1">
      <alignment horizontal="center" vertical="center"/>
    </xf>
    <xf numFmtId="0" fontId="33" fillId="0" borderId="32" xfId="0" applyFont="1" applyBorder="1" applyAlignment="1">
      <alignment horizontal="center" vertical="center"/>
    </xf>
    <xf numFmtId="0" fontId="0" fillId="0" borderId="33" xfId="0" applyBorder="1" applyAlignment="1">
      <alignment horizontal="center" vertical="center"/>
    </xf>
    <xf numFmtId="0" fontId="0" fillId="0" borderId="16" xfId="0" applyBorder="1" applyAlignment="1">
      <alignment horizontal="center" vertical="center"/>
    </xf>
    <xf numFmtId="0" fontId="0" fillId="0" borderId="34" xfId="0" applyBorder="1" applyAlignment="1">
      <alignment horizontal="center" vertical="center"/>
    </xf>
    <xf numFmtId="0" fontId="0" fillId="0" borderId="22" xfId="0" applyBorder="1" applyAlignment="1">
      <alignment horizontal="center" vertical="center"/>
    </xf>
    <xf numFmtId="0" fontId="0" fillId="0" borderId="0" xfId="0" applyAlignment="1">
      <alignment horizontal="center" vertical="center"/>
    </xf>
    <xf numFmtId="0" fontId="0" fillId="0" borderId="24" xfId="0" applyBorder="1" applyAlignment="1">
      <alignment horizontal="center" vertical="center"/>
    </xf>
    <xf numFmtId="0" fontId="35" fillId="0" borderId="22" xfId="0" applyFont="1" applyBorder="1" applyAlignment="1">
      <alignment horizontal="left" vertical="center"/>
    </xf>
    <xf numFmtId="0" fontId="35" fillId="0" borderId="0" xfId="0" applyFont="1" applyAlignment="1">
      <alignment horizontal="left" vertical="center"/>
    </xf>
    <xf numFmtId="0" fontId="35" fillId="0" borderId="24" xfId="0" applyFont="1" applyBorder="1" applyAlignment="1">
      <alignment horizontal="left" vertical="center"/>
    </xf>
    <xf numFmtId="0" fontId="0" fillId="0" borderId="20" xfId="0" applyBorder="1" applyAlignment="1">
      <alignment horizontal="left" vertical="center"/>
    </xf>
    <xf numFmtId="0" fontId="25" fillId="0" borderId="31" xfId="0" applyFont="1" applyBorder="1" applyAlignment="1">
      <alignment horizontal="right" vertical="center"/>
    </xf>
    <xf numFmtId="0" fontId="25" fillId="0" borderId="32" xfId="0" applyFont="1" applyBorder="1" applyAlignment="1">
      <alignment horizontal="right" vertical="center"/>
    </xf>
    <xf numFmtId="0" fontId="0" fillId="0" borderId="38" xfId="0" applyBorder="1" applyAlignment="1">
      <alignment horizontal="center" vertical="center"/>
    </xf>
    <xf numFmtId="0" fontId="0" fillId="0" borderId="23" xfId="0" applyBorder="1" applyAlignment="1">
      <alignment horizontal="center" vertical="center"/>
    </xf>
    <xf numFmtId="0" fontId="0" fillId="0" borderId="25" xfId="0" applyBorder="1" applyAlignment="1">
      <alignment horizontal="center" vertical="center"/>
    </xf>
    <xf numFmtId="0" fontId="0" fillId="0" borderId="20" xfId="0" quotePrefix="1" applyBorder="1" applyAlignment="1">
      <alignment horizontal="left" vertical="center"/>
    </xf>
    <xf numFmtId="0" fontId="0" fillId="0" borderId="22" xfId="0" applyBorder="1" applyAlignment="1">
      <alignment horizontal="right" vertical="center"/>
    </xf>
    <xf numFmtId="0" fontId="0" fillId="0" borderId="0" xfId="0" applyAlignment="1">
      <alignment horizontal="right" vertical="center"/>
    </xf>
    <xf numFmtId="0" fontId="0" fillId="0" borderId="24" xfId="0" applyBorder="1" applyAlignment="1">
      <alignment horizontal="right" vertical="center"/>
    </xf>
    <xf numFmtId="0" fontId="28" fillId="0" borderId="31" xfId="0" applyFont="1" applyBorder="1" applyAlignment="1">
      <alignment horizontal="center" vertical="center"/>
    </xf>
    <xf numFmtId="0" fontId="28" fillId="0" borderId="32" xfId="0" applyFont="1" applyBorder="1" applyAlignment="1">
      <alignment horizontal="center" vertical="center"/>
    </xf>
    <xf numFmtId="0" fontId="21" fillId="0" borderId="31" xfId="0" applyFont="1" applyBorder="1" applyAlignment="1">
      <alignment horizontal="center" vertical="center"/>
    </xf>
    <xf numFmtId="0" fontId="21" fillId="0" borderId="32" xfId="0" applyFont="1"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0" fontId="44" fillId="0" borderId="45" xfId="0" applyFont="1" applyBorder="1" applyAlignment="1">
      <alignment horizontal="left" vertical="center" wrapText="1" indent="6"/>
    </xf>
    <xf numFmtId="0" fontId="44" fillId="0" borderId="24" xfId="0" applyFont="1" applyBorder="1" applyAlignment="1">
      <alignment horizontal="left" vertical="center" wrapText="1" indent="6"/>
    </xf>
    <xf numFmtId="0" fontId="44" fillId="0" borderId="25" xfId="0" applyFont="1" applyBorder="1" applyAlignment="1">
      <alignment horizontal="left" vertical="center" wrapText="1" indent="6"/>
    </xf>
    <xf numFmtId="0" fontId="43" fillId="0" borderId="62" xfId="0" applyFont="1" applyBorder="1" applyAlignment="1">
      <alignment horizontal="center" vertical="center" wrapText="1"/>
    </xf>
    <xf numFmtId="0" fontId="43" fillId="0" borderId="26" xfId="0" applyFont="1" applyBorder="1" applyAlignment="1">
      <alignment horizontal="center" vertical="center" wrapText="1"/>
    </xf>
    <xf numFmtId="0" fontId="43" fillId="0" borderId="27" xfId="0" applyFont="1" applyBorder="1" applyAlignment="1">
      <alignment horizontal="center" vertical="center" wrapText="1"/>
    </xf>
    <xf numFmtId="0" fontId="44" fillId="0" borderId="44" xfId="0" applyFont="1" applyBorder="1" applyAlignment="1">
      <alignment horizontal="left" vertical="center" wrapText="1" indent="6"/>
    </xf>
    <xf numFmtId="0" fontId="44" fillId="0" borderId="22" xfId="0" applyFont="1" applyBorder="1" applyAlignment="1">
      <alignment horizontal="left" vertical="center" wrapText="1" indent="6"/>
    </xf>
    <xf numFmtId="0" fontId="44" fillId="0" borderId="38" xfId="0" applyFont="1" applyBorder="1" applyAlignment="1">
      <alignment horizontal="left" vertical="center" wrapText="1" indent="6"/>
    </xf>
    <xf numFmtId="0" fontId="44" fillId="0" borderId="19" xfId="0" applyFont="1" applyBorder="1" applyAlignment="1">
      <alignment horizontal="left" vertical="center" wrapText="1" indent="6"/>
    </xf>
    <xf numFmtId="0" fontId="44" fillId="0" borderId="0" xfId="0" applyFont="1" applyAlignment="1">
      <alignment horizontal="left" vertical="center" wrapText="1" indent="6"/>
    </xf>
    <xf numFmtId="0" fontId="44" fillId="0" borderId="23" xfId="0" applyFont="1" applyBorder="1" applyAlignment="1">
      <alignment horizontal="left" vertical="center" wrapText="1" indent="6"/>
    </xf>
    <xf numFmtId="0" fontId="25" fillId="0" borderId="18" xfId="0" applyFont="1" applyBorder="1" applyAlignment="1">
      <alignment horizontal="center" vertical="center"/>
    </xf>
    <xf numFmtId="0" fontId="25" fillId="0" borderId="16" xfId="0" applyFont="1" applyBorder="1" applyAlignment="1">
      <alignment horizontal="center" vertical="center"/>
    </xf>
    <xf numFmtId="0" fontId="25" fillId="0" borderId="15" xfId="0" applyFont="1" applyBorder="1" applyAlignment="1">
      <alignment horizontal="center" vertical="center"/>
    </xf>
    <xf numFmtId="0" fontId="23" fillId="9" borderId="16" xfId="0" applyFont="1" applyFill="1" applyBorder="1" applyAlignment="1">
      <alignment horizontal="center"/>
    </xf>
    <xf numFmtId="0" fontId="23" fillId="9" borderId="0" xfId="0" applyFont="1" applyFill="1" applyAlignment="1">
      <alignment horizontal="center"/>
    </xf>
  </cellXfs>
  <cellStyles count="29">
    <cellStyle name="Bad" xfId="7" builtinId="27"/>
    <cellStyle name="Good" xfId="19" builtinId="26"/>
    <cellStyle name="Hyperlink" xfId="20" builtinId="8"/>
    <cellStyle name="Neutral 2" xfId="1" xr:uid="{00000000-0005-0000-0000-000002000000}"/>
    <cellStyle name="Normal" xfId="0" builtinId="0"/>
    <cellStyle name="Normal 10" xfId="2" xr:uid="{00000000-0005-0000-0000-000004000000}"/>
    <cellStyle name="Normal 10 2" xfId="3" xr:uid="{00000000-0005-0000-0000-000005000000}"/>
    <cellStyle name="Normal 2" xfId="4" xr:uid="{00000000-0005-0000-0000-000006000000}"/>
    <cellStyle name="Normal 2 2" xfId="6" xr:uid="{00000000-0005-0000-0000-000007000000}"/>
    <cellStyle name="Normal 2 3" xfId="8" xr:uid="{00000000-0005-0000-0000-000008000000}"/>
    <cellStyle name="Normal 2 3 2" xfId="13" xr:uid="{00000000-0005-0000-0000-000009000000}"/>
    <cellStyle name="Normal 2 3 2 2" xfId="18" xr:uid="{00000000-0005-0000-0000-00000A000000}"/>
    <cellStyle name="Normal 2 3 2 2 2" xfId="28" xr:uid="{8A91E557-F64B-4280-A3F3-3A4007ACD22D}"/>
    <cellStyle name="Normal 2 3 2 3" xfId="24" xr:uid="{793D21BD-7879-4F50-9553-D21BC24CD724}"/>
    <cellStyle name="Normal 2 3 3" xfId="15" xr:uid="{00000000-0005-0000-0000-00000B000000}"/>
    <cellStyle name="Normal 2 3 3 2" xfId="26" xr:uid="{5F781683-6F03-4447-9BCB-53D24C1C096A}"/>
    <cellStyle name="Normal 2 3 4" xfId="22" xr:uid="{7DD9A21C-58B8-4A81-9DDC-ADC88A5628C2}"/>
    <cellStyle name="Normal 2 4" xfId="10" xr:uid="{00000000-0005-0000-0000-00000C000000}"/>
    <cellStyle name="Normal 2 4 2" xfId="16" xr:uid="{00000000-0005-0000-0000-00000D000000}"/>
    <cellStyle name="Normal 2 4 2 2" xfId="27" xr:uid="{C31C6125-0AC4-42FB-B04E-CEB16A654132}"/>
    <cellStyle name="Normal 2 4 3" xfId="23" xr:uid="{0816BCED-0A9F-4B27-9CA2-6BE0A39D81D6}"/>
    <cellStyle name="Normal 2 5" xfId="14" xr:uid="{00000000-0005-0000-0000-00000E000000}"/>
    <cellStyle name="Normal 2 5 2" xfId="25" xr:uid="{F2DBA10E-5A62-4C37-A27B-5B6794641EB6}"/>
    <cellStyle name="Normal 2 6" xfId="21" xr:uid="{2F9FE35A-262A-4E4A-A1BB-E6705E97E0BE}"/>
    <cellStyle name="Normal 3" xfId="5" xr:uid="{00000000-0005-0000-0000-00000F000000}"/>
    <cellStyle name="Normal 3 2" xfId="9" xr:uid="{00000000-0005-0000-0000-000010000000}"/>
    <cellStyle name="Normal 3 3" xfId="12" xr:uid="{00000000-0005-0000-0000-000011000000}"/>
    <cellStyle name="Normal 4" xfId="11" xr:uid="{00000000-0005-0000-0000-000012000000}"/>
    <cellStyle name="Normal 4 2" xfId="17" xr:uid="{00000000-0005-0000-0000-000013000000}"/>
  </cellStyles>
  <dxfs count="0"/>
  <tableStyles count="0" defaultTableStyle="TableStyleMedium9" defaultPivotStyle="PivotStyleLight16"/>
  <colors>
    <mruColors>
      <color rgb="FFADF0AA"/>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36</xdr:row>
      <xdr:rowOff>54429</xdr:rowOff>
    </xdr:from>
    <xdr:to>
      <xdr:col>3</xdr:col>
      <xdr:colOff>54429</xdr:colOff>
      <xdr:row>42</xdr:row>
      <xdr:rowOff>77419</xdr:rowOff>
    </xdr:to>
    <xdr:pic>
      <xdr:nvPicPr>
        <xdr:cNvPr id="3" name="Picture 2">
          <a:extLst>
            <a:ext uri="{FF2B5EF4-FFF2-40B4-BE49-F238E27FC236}">
              <a16:creationId xmlns:a16="http://schemas.microsoft.com/office/drawing/2014/main" id="{4484A3DE-3D23-4958-897C-E936DDD1407B}"/>
            </a:ext>
          </a:extLst>
        </xdr:cNvPr>
        <xdr:cNvPicPr>
          <a:picLocks noChangeAspect="1"/>
        </xdr:cNvPicPr>
      </xdr:nvPicPr>
      <xdr:blipFill>
        <a:blip xmlns:r="http://schemas.openxmlformats.org/officeDocument/2006/relationships" r:embed="rId1"/>
        <a:stretch>
          <a:fillRect/>
        </a:stretch>
      </xdr:blipFill>
      <xdr:spPr>
        <a:xfrm>
          <a:off x="0" y="7206343"/>
          <a:ext cx="6291943" cy="11333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30</xdr:row>
      <xdr:rowOff>87085</xdr:rowOff>
    </xdr:from>
    <xdr:to>
      <xdr:col>3</xdr:col>
      <xdr:colOff>54429</xdr:colOff>
      <xdr:row>36</xdr:row>
      <xdr:rowOff>110075</xdr:rowOff>
    </xdr:to>
    <xdr:pic>
      <xdr:nvPicPr>
        <xdr:cNvPr id="2" name="Picture 1">
          <a:extLst>
            <a:ext uri="{FF2B5EF4-FFF2-40B4-BE49-F238E27FC236}">
              <a16:creationId xmlns:a16="http://schemas.microsoft.com/office/drawing/2014/main" id="{AAAA1A46-D041-4444-893D-F64847968C8E}"/>
            </a:ext>
          </a:extLst>
        </xdr:cNvPr>
        <xdr:cNvPicPr>
          <a:picLocks noChangeAspect="1"/>
        </xdr:cNvPicPr>
      </xdr:nvPicPr>
      <xdr:blipFill>
        <a:blip xmlns:r="http://schemas.openxmlformats.org/officeDocument/2006/relationships" r:embed="rId1"/>
        <a:stretch>
          <a:fillRect/>
        </a:stretch>
      </xdr:blipFill>
      <xdr:spPr>
        <a:xfrm>
          <a:off x="0" y="6128656"/>
          <a:ext cx="6291943" cy="1133333"/>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0"/>
  <sheetViews>
    <sheetView topLeftCell="A43" zoomScale="120" zoomScaleNormal="120" workbookViewId="0">
      <selection activeCell="D53" sqref="D53"/>
    </sheetView>
  </sheetViews>
  <sheetFormatPr defaultColWidth="8.7109375" defaultRowHeight="15" x14ac:dyDescent="0.25"/>
  <cols>
    <col min="1" max="1" width="8.42578125" style="122" bestFit="1" customWidth="1"/>
    <col min="2" max="2" width="10.42578125" style="17" bestFit="1" customWidth="1"/>
    <col min="3" max="3" width="19.42578125" customWidth="1"/>
    <col min="4" max="4" width="73" bestFit="1" customWidth="1"/>
  </cols>
  <sheetData>
    <row r="1" spans="1:4" ht="30" x14ac:dyDescent="0.25">
      <c r="A1" s="649" t="s">
        <v>2</v>
      </c>
      <c r="B1" s="14" t="s">
        <v>3</v>
      </c>
      <c r="C1" s="5" t="s">
        <v>4</v>
      </c>
      <c r="D1" s="6" t="s">
        <v>5</v>
      </c>
    </row>
    <row r="2" spans="1:4" x14ac:dyDescent="0.25">
      <c r="A2" s="650">
        <v>0.1</v>
      </c>
      <c r="B2" s="7">
        <v>40982</v>
      </c>
      <c r="C2" s="8" t="s">
        <v>6</v>
      </c>
      <c r="D2" s="9" t="s">
        <v>7</v>
      </c>
    </row>
    <row r="3" spans="1:4" x14ac:dyDescent="0.25">
      <c r="A3" s="650">
        <v>0.2</v>
      </c>
      <c r="B3" s="7" t="s">
        <v>129</v>
      </c>
      <c r="C3" s="8" t="s">
        <v>6</v>
      </c>
      <c r="D3" s="9" t="s">
        <v>9</v>
      </c>
    </row>
    <row r="4" spans="1:4" x14ac:dyDescent="0.25">
      <c r="A4" s="650">
        <v>0.3</v>
      </c>
      <c r="B4" s="7" t="s">
        <v>129</v>
      </c>
      <c r="C4" s="8" t="s">
        <v>6</v>
      </c>
      <c r="D4" s="9" t="s">
        <v>128</v>
      </c>
    </row>
    <row r="5" spans="1:4" x14ac:dyDescent="0.25">
      <c r="A5" s="650">
        <v>0.4</v>
      </c>
      <c r="B5" s="7" t="s">
        <v>129</v>
      </c>
      <c r="C5" s="8" t="s">
        <v>6</v>
      </c>
      <c r="D5" s="9" t="s">
        <v>18</v>
      </c>
    </row>
    <row r="6" spans="1:4" x14ac:dyDescent="0.25">
      <c r="A6" s="650">
        <v>0.5</v>
      </c>
      <c r="B6" s="10">
        <v>41234</v>
      </c>
      <c r="C6" s="8" t="s">
        <v>6</v>
      </c>
      <c r="D6" s="9" t="s">
        <v>130</v>
      </c>
    </row>
    <row r="7" spans="1:4" x14ac:dyDescent="0.25">
      <c r="A7" s="651">
        <v>0.6</v>
      </c>
      <c r="B7" s="10">
        <v>41254</v>
      </c>
      <c r="C7" s="8" t="s">
        <v>6</v>
      </c>
      <c r="D7" s="18" t="s">
        <v>131</v>
      </c>
    </row>
    <row r="8" spans="1:4" x14ac:dyDescent="0.25">
      <c r="A8" s="651">
        <v>0.7</v>
      </c>
      <c r="B8" s="10">
        <v>41299</v>
      </c>
      <c r="C8" s="20" t="s">
        <v>6</v>
      </c>
      <c r="D8" s="18" t="s">
        <v>132</v>
      </c>
    </row>
    <row r="9" spans="1:4" x14ac:dyDescent="0.25">
      <c r="A9" s="651">
        <v>0.8</v>
      </c>
      <c r="B9" s="10">
        <v>41330</v>
      </c>
      <c r="C9" s="20" t="s">
        <v>6</v>
      </c>
      <c r="D9" s="18" t="s">
        <v>166</v>
      </c>
    </row>
    <row r="10" spans="1:4" x14ac:dyDescent="0.25">
      <c r="A10" s="651">
        <v>0.9</v>
      </c>
      <c r="B10" s="10">
        <v>41344</v>
      </c>
      <c r="C10" s="20" t="s">
        <v>6</v>
      </c>
      <c r="D10" s="18" t="s">
        <v>165</v>
      </c>
    </row>
    <row r="11" spans="1:4" x14ac:dyDescent="0.25">
      <c r="A11" s="651">
        <v>1</v>
      </c>
      <c r="B11" s="10">
        <v>41418</v>
      </c>
      <c r="C11" s="20" t="s">
        <v>6</v>
      </c>
      <c r="D11" s="18" t="s">
        <v>201</v>
      </c>
    </row>
    <row r="12" spans="1:4" x14ac:dyDescent="0.25">
      <c r="A12" s="651">
        <v>1.1000000000000001</v>
      </c>
      <c r="B12" s="10">
        <v>41499</v>
      </c>
      <c r="C12" s="20" t="s">
        <v>6</v>
      </c>
      <c r="D12" s="18" t="s">
        <v>202</v>
      </c>
    </row>
    <row r="13" spans="1:4" x14ac:dyDescent="0.25">
      <c r="A13" s="651">
        <v>1.2</v>
      </c>
      <c r="B13" s="10">
        <v>41668</v>
      </c>
      <c r="C13" s="20" t="s">
        <v>6</v>
      </c>
      <c r="D13" s="18" t="s">
        <v>205</v>
      </c>
    </row>
    <row r="14" spans="1:4" x14ac:dyDescent="0.25">
      <c r="A14" s="651">
        <v>1.3</v>
      </c>
      <c r="B14" s="10">
        <v>41689</v>
      </c>
      <c r="C14" s="20" t="s">
        <v>6</v>
      </c>
      <c r="D14" s="18" t="s">
        <v>206</v>
      </c>
    </row>
    <row r="15" spans="1:4" x14ac:dyDescent="0.25">
      <c r="A15" s="651">
        <v>1.4</v>
      </c>
      <c r="B15" s="10">
        <v>41749</v>
      </c>
      <c r="C15" s="20" t="s">
        <v>6</v>
      </c>
      <c r="D15" s="18" t="s">
        <v>216</v>
      </c>
    </row>
    <row r="16" spans="1:4" x14ac:dyDescent="0.25">
      <c r="A16" s="651">
        <v>1.5</v>
      </c>
      <c r="B16" s="10">
        <v>41801</v>
      </c>
      <c r="C16" s="20" t="s">
        <v>6</v>
      </c>
      <c r="D16" s="18" t="s">
        <v>217</v>
      </c>
    </row>
    <row r="17" spans="1:4" x14ac:dyDescent="0.25">
      <c r="A17" s="651">
        <v>1.6</v>
      </c>
      <c r="B17" s="10">
        <v>41815</v>
      </c>
      <c r="C17" s="20" t="s">
        <v>6</v>
      </c>
      <c r="D17" s="18" t="s">
        <v>218</v>
      </c>
    </row>
    <row r="18" spans="1:4" x14ac:dyDescent="0.25">
      <c r="A18" s="651">
        <v>1.7</v>
      </c>
      <c r="B18" s="10">
        <v>41822</v>
      </c>
      <c r="C18" s="20" t="s">
        <v>6</v>
      </c>
      <c r="D18" s="18" t="s">
        <v>219</v>
      </c>
    </row>
    <row r="19" spans="1:4" x14ac:dyDescent="0.25">
      <c r="A19" s="651">
        <v>1.8</v>
      </c>
      <c r="B19" s="10">
        <v>41897</v>
      </c>
      <c r="C19" s="20" t="s">
        <v>6</v>
      </c>
      <c r="D19" s="18" t="s">
        <v>235</v>
      </c>
    </row>
    <row r="20" spans="1:4" x14ac:dyDescent="0.25">
      <c r="A20" s="651">
        <v>1.9</v>
      </c>
      <c r="B20" s="10">
        <v>41906</v>
      </c>
      <c r="C20" s="20" t="s">
        <v>6</v>
      </c>
      <c r="D20" s="18" t="s">
        <v>236</v>
      </c>
    </row>
    <row r="21" spans="1:4" x14ac:dyDescent="0.25">
      <c r="A21" s="651">
        <v>2</v>
      </c>
      <c r="B21" s="10">
        <v>41925</v>
      </c>
      <c r="C21" s="20" t="s">
        <v>6</v>
      </c>
      <c r="D21" s="18" t="s">
        <v>166</v>
      </c>
    </row>
    <row r="22" spans="1:4" x14ac:dyDescent="0.25">
      <c r="A22" s="652">
        <v>2.1</v>
      </c>
      <c r="B22" s="15">
        <v>42041</v>
      </c>
      <c r="C22" s="11" t="s">
        <v>240</v>
      </c>
      <c r="D22" s="12" t="s">
        <v>241</v>
      </c>
    </row>
    <row r="23" spans="1:4" ht="60" x14ac:dyDescent="0.25">
      <c r="A23" s="652">
        <v>4</v>
      </c>
      <c r="B23" s="15">
        <v>42244</v>
      </c>
      <c r="C23" s="11" t="s">
        <v>240</v>
      </c>
      <c r="D23" s="70" t="s">
        <v>258</v>
      </c>
    </row>
    <row r="24" spans="1:4" ht="30" x14ac:dyDescent="0.25">
      <c r="A24" s="652">
        <v>4.0999999999999996</v>
      </c>
      <c r="B24" s="15"/>
      <c r="C24" s="11" t="s">
        <v>240</v>
      </c>
      <c r="D24" s="70" t="s">
        <v>261</v>
      </c>
    </row>
    <row r="25" spans="1:4" x14ac:dyDescent="0.25">
      <c r="A25" s="652"/>
      <c r="B25" s="15"/>
      <c r="C25" s="11" t="s">
        <v>240</v>
      </c>
      <c r="D25" s="12" t="s">
        <v>291</v>
      </c>
    </row>
    <row r="26" spans="1:4" ht="45" x14ac:dyDescent="0.25">
      <c r="A26" s="652">
        <v>4.2</v>
      </c>
      <c r="B26" s="15"/>
      <c r="C26" s="11" t="s">
        <v>240</v>
      </c>
      <c r="D26" s="70" t="s">
        <v>342</v>
      </c>
    </row>
    <row r="27" spans="1:4" ht="30.75" thickBot="1" x14ac:dyDescent="0.3">
      <c r="A27" s="653">
        <v>4.3</v>
      </c>
      <c r="B27" s="16"/>
      <c r="C27" s="11" t="s">
        <v>240</v>
      </c>
      <c r="D27" s="120" t="s">
        <v>357</v>
      </c>
    </row>
    <row r="28" spans="1:4" ht="45.75" thickBot="1" x14ac:dyDescent="0.3">
      <c r="A28" s="653">
        <v>4.4000000000000004</v>
      </c>
      <c r="B28" s="16"/>
      <c r="C28" s="11" t="s">
        <v>240</v>
      </c>
      <c r="D28" s="120" t="s">
        <v>427</v>
      </c>
    </row>
    <row r="29" spans="1:4" ht="30.75" thickBot="1" x14ac:dyDescent="0.3">
      <c r="A29" s="653">
        <v>4.5</v>
      </c>
      <c r="B29" s="16">
        <v>42772</v>
      </c>
      <c r="C29" s="11" t="s">
        <v>240</v>
      </c>
      <c r="D29" s="120" t="s">
        <v>428</v>
      </c>
    </row>
    <row r="30" spans="1:4" ht="38.450000000000003" customHeight="1" x14ac:dyDescent="0.25">
      <c r="A30" s="654">
        <v>4.8</v>
      </c>
      <c r="B30" s="344">
        <v>43011</v>
      </c>
      <c r="C30" s="345" t="s">
        <v>240</v>
      </c>
      <c r="D30" s="346" t="s">
        <v>527</v>
      </c>
    </row>
    <row r="31" spans="1:4" x14ac:dyDescent="0.25">
      <c r="A31" s="655">
        <v>4.9000000000000004</v>
      </c>
      <c r="B31" s="347">
        <v>43138</v>
      </c>
      <c r="C31" s="348" t="s">
        <v>240</v>
      </c>
      <c r="D31" s="349" t="s">
        <v>546</v>
      </c>
    </row>
    <row r="32" spans="1:4" x14ac:dyDescent="0.25">
      <c r="A32" s="655">
        <v>5</v>
      </c>
      <c r="B32" s="347">
        <v>43210</v>
      </c>
      <c r="C32" s="348" t="s">
        <v>240</v>
      </c>
      <c r="D32" s="349" t="s">
        <v>583</v>
      </c>
    </row>
    <row r="33" spans="1:4" x14ac:dyDescent="0.25">
      <c r="A33" s="655">
        <v>5.0999999999999996</v>
      </c>
      <c r="B33" s="347">
        <v>43300</v>
      </c>
      <c r="C33" s="348" t="s">
        <v>240</v>
      </c>
      <c r="D33" s="349" t="s">
        <v>665</v>
      </c>
    </row>
    <row r="34" spans="1:4" x14ac:dyDescent="0.25">
      <c r="A34" s="655">
        <v>5.2</v>
      </c>
      <c r="B34" s="347">
        <v>43388</v>
      </c>
      <c r="C34" s="348" t="s">
        <v>240</v>
      </c>
      <c r="D34" s="349" t="s">
        <v>927</v>
      </c>
    </row>
    <row r="35" spans="1:4" x14ac:dyDescent="0.25">
      <c r="A35" s="655">
        <v>5.3</v>
      </c>
      <c r="B35" s="347">
        <v>43137</v>
      </c>
      <c r="C35" s="348" t="s">
        <v>240</v>
      </c>
      <c r="D35" s="349" t="s">
        <v>960</v>
      </c>
    </row>
    <row r="36" spans="1:4" x14ac:dyDescent="0.25">
      <c r="A36" s="655">
        <v>5.4</v>
      </c>
      <c r="B36" s="347">
        <v>43226</v>
      </c>
      <c r="C36" s="348" t="s">
        <v>240</v>
      </c>
      <c r="D36" s="349" t="s">
        <v>996</v>
      </c>
    </row>
    <row r="37" spans="1:4" x14ac:dyDescent="0.25">
      <c r="A37" s="655">
        <v>5.6</v>
      </c>
      <c r="B37" s="347">
        <v>43768</v>
      </c>
      <c r="C37" s="348" t="s">
        <v>240</v>
      </c>
      <c r="D37" s="349" t="s">
        <v>1018</v>
      </c>
    </row>
    <row r="38" spans="1:4" x14ac:dyDescent="0.25">
      <c r="A38" s="655">
        <v>5.8</v>
      </c>
      <c r="B38" s="347">
        <v>43952</v>
      </c>
      <c r="C38" s="348" t="s">
        <v>240</v>
      </c>
      <c r="D38" s="349" t="s">
        <v>1117</v>
      </c>
    </row>
    <row r="39" spans="1:4" x14ac:dyDescent="0.25">
      <c r="A39" s="655">
        <v>5.9</v>
      </c>
      <c r="B39" s="347">
        <v>43994</v>
      </c>
      <c r="C39" s="348" t="s">
        <v>240</v>
      </c>
      <c r="D39" s="349" t="s">
        <v>1026</v>
      </c>
    </row>
    <row r="40" spans="1:4" ht="30" x14ac:dyDescent="0.25">
      <c r="A40" s="655">
        <v>6</v>
      </c>
      <c r="B40" s="347">
        <v>44117</v>
      </c>
      <c r="C40" s="348" t="s">
        <v>240</v>
      </c>
      <c r="D40" s="349" t="s">
        <v>1118</v>
      </c>
    </row>
    <row r="41" spans="1:4" ht="30" x14ac:dyDescent="0.25">
      <c r="A41" s="655">
        <v>6.1</v>
      </c>
      <c r="B41" s="347">
        <v>44168</v>
      </c>
      <c r="C41" s="348" t="s">
        <v>240</v>
      </c>
      <c r="D41" s="349" t="s">
        <v>1122</v>
      </c>
    </row>
    <row r="42" spans="1:4" ht="30" x14ac:dyDescent="0.25">
      <c r="A42" s="655">
        <v>6.2</v>
      </c>
      <c r="B42" s="347">
        <v>44232</v>
      </c>
      <c r="C42" s="348" t="s">
        <v>240</v>
      </c>
      <c r="D42" s="349" t="s">
        <v>1123</v>
      </c>
    </row>
    <row r="43" spans="1:4" ht="30" x14ac:dyDescent="0.25">
      <c r="A43" s="655">
        <v>6.3</v>
      </c>
      <c r="B43" s="347">
        <v>44288</v>
      </c>
      <c r="C43" s="348" t="s">
        <v>240</v>
      </c>
      <c r="D43" s="349" t="s">
        <v>1177</v>
      </c>
    </row>
    <row r="44" spans="1:4" ht="30" x14ac:dyDescent="0.25">
      <c r="A44" s="655">
        <v>6.4</v>
      </c>
      <c r="B44" s="347">
        <v>44404</v>
      </c>
      <c r="C44" s="348" t="s">
        <v>240</v>
      </c>
      <c r="D44" s="349" t="s">
        <v>1183</v>
      </c>
    </row>
    <row r="45" spans="1:4" x14ac:dyDescent="0.25">
      <c r="A45" s="655">
        <v>6.5</v>
      </c>
      <c r="B45" s="347">
        <v>44601</v>
      </c>
      <c r="C45" s="348" t="s">
        <v>240</v>
      </c>
      <c r="D45" s="349" t="s">
        <v>1186</v>
      </c>
    </row>
    <row r="46" spans="1:4" ht="30" x14ac:dyDescent="0.25">
      <c r="A46" s="655"/>
      <c r="B46" s="347">
        <v>44741</v>
      </c>
      <c r="C46" s="348" t="s">
        <v>1187</v>
      </c>
      <c r="D46" s="349" t="s">
        <v>1188</v>
      </c>
    </row>
    <row r="47" spans="1:4" x14ac:dyDescent="0.25">
      <c r="A47" s="655">
        <v>22.3</v>
      </c>
      <c r="B47" s="347">
        <v>44796</v>
      </c>
      <c r="C47" s="348" t="s">
        <v>1187</v>
      </c>
      <c r="D47" s="349" t="s">
        <v>1189</v>
      </c>
    </row>
    <row r="48" spans="1:4" x14ac:dyDescent="0.25">
      <c r="A48" s="655">
        <v>23.1</v>
      </c>
      <c r="B48" s="347">
        <v>44957</v>
      </c>
      <c r="C48" s="348" t="s">
        <v>1187</v>
      </c>
      <c r="D48" s="349" t="s">
        <v>1190</v>
      </c>
    </row>
    <row r="49" spans="1:4" x14ac:dyDescent="0.25">
      <c r="A49" s="655">
        <v>23.2</v>
      </c>
      <c r="B49" s="347">
        <f ca="1">TODAY()</f>
        <v>45105</v>
      </c>
      <c r="C49" s="348" t="s">
        <v>1187</v>
      </c>
      <c r="D49" s="349" t="s">
        <v>1191</v>
      </c>
    </row>
    <row r="50" spans="1:4" x14ac:dyDescent="0.25">
      <c r="B50" s="17" t="s">
        <v>17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66CC"/>
  </sheetPr>
  <dimension ref="A1:AT169"/>
  <sheetViews>
    <sheetView topLeftCell="AK1" zoomScale="90" zoomScaleNormal="90" workbookViewId="0">
      <pane ySplit="1" topLeftCell="A18" activePane="bottomLeft" state="frozen"/>
      <selection activeCell="A75" sqref="A75:A79"/>
      <selection pane="bottomLeft" activeCell="A75" sqref="A75:A79"/>
    </sheetView>
  </sheetViews>
  <sheetFormatPr defaultColWidth="9.42578125" defaultRowHeight="15" x14ac:dyDescent="0.25"/>
  <cols>
    <col min="1" max="1" width="19.42578125" style="37" customWidth="1"/>
    <col min="2" max="2" width="91" style="37" customWidth="1"/>
    <col min="3" max="5" width="17" style="37" customWidth="1"/>
    <col min="6" max="7" width="19.42578125" style="37" customWidth="1"/>
    <col min="8" max="8" width="23.42578125" style="37" customWidth="1"/>
    <col min="9" max="9" width="25.42578125" style="36" customWidth="1"/>
    <col min="10" max="11" width="17" style="37" customWidth="1"/>
    <col min="12" max="12" width="20.42578125" style="37" customWidth="1"/>
    <col min="13" max="32" width="17" style="37" customWidth="1"/>
    <col min="33" max="33" width="23.42578125" style="37" customWidth="1"/>
    <col min="34" max="36" width="17" style="37" customWidth="1"/>
    <col min="37" max="37" width="17" style="27" customWidth="1"/>
    <col min="38" max="38" width="17" style="55" customWidth="1"/>
    <col min="39" max="42" width="26" style="38" customWidth="1"/>
    <col min="43" max="43" width="12.42578125" style="38" customWidth="1"/>
    <col min="44" max="16384" width="9.42578125" style="37"/>
  </cols>
  <sheetData>
    <row r="1" spans="1:46" s="44" customFormat="1" ht="30.75" thickBot="1" x14ac:dyDescent="0.3">
      <c r="A1" s="396" t="s">
        <v>25</v>
      </c>
      <c r="B1" s="397" t="s">
        <v>1</v>
      </c>
      <c r="C1" s="397" t="s">
        <v>183</v>
      </c>
      <c r="D1" s="397" t="s">
        <v>343</v>
      </c>
      <c r="E1" s="398" t="s">
        <v>26</v>
      </c>
      <c r="F1" s="398" t="s">
        <v>1103</v>
      </c>
      <c r="G1" s="398" t="s">
        <v>1104</v>
      </c>
      <c r="H1" s="399" t="s">
        <v>896</v>
      </c>
      <c r="I1" s="399" t="s">
        <v>897</v>
      </c>
      <c r="J1" s="399" t="s">
        <v>898</v>
      </c>
      <c r="K1" s="400" t="s">
        <v>465</v>
      </c>
      <c r="L1" s="399" t="s">
        <v>899</v>
      </c>
      <c r="M1" s="399" t="s">
        <v>900</v>
      </c>
      <c r="N1" s="399" t="s">
        <v>901</v>
      </c>
      <c r="O1" s="399" t="s">
        <v>902</v>
      </c>
      <c r="P1" s="399" t="s">
        <v>903</v>
      </c>
      <c r="Q1" s="400" t="s">
        <v>467</v>
      </c>
      <c r="R1" s="399" t="s">
        <v>904</v>
      </c>
      <c r="S1" s="399" t="s">
        <v>905</v>
      </c>
      <c r="T1" s="399" t="s">
        <v>906</v>
      </c>
      <c r="U1" s="399" t="s">
        <v>907</v>
      </c>
      <c r="V1" s="399" t="s">
        <v>908</v>
      </c>
      <c r="W1" s="400" t="s">
        <v>469</v>
      </c>
      <c r="X1" s="399" t="s">
        <v>909</v>
      </c>
      <c r="Y1" s="399" t="s">
        <v>910</v>
      </c>
      <c r="Z1" s="399" t="s">
        <v>29</v>
      </c>
      <c r="AA1" s="399" t="s">
        <v>184</v>
      </c>
      <c r="AB1" s="399" t="s">
        <v>30</v>
      </c>
      <c r="AC1" s="397" t="s">
        <v>358</v>
      </c>
      <c r="AD1" s="399" t="s">
        <v>31</v>
      </c>
      <c r="AE1" s="403" t="s">
        <v>32</v>
      </c>
      <c r="AF1" s="403" t="s">
        <v>387</v>
      </c>
      <c r="AG1" s="399" t="s">
        <v>33</v>
      </c>
      <c r="AH1" s="399" t="s">
        <v>34</v>
      </c>
      <c r="AI1" s="399" t="s">
        <v>35</v>
      </c>
      <c r="AJ1" s="399" t="s">
        <v>36</v>
      </c>
      <c r="AK1" s="397" t="s">
        <v>167</v>
      </c>
      <c r="AL1" s="403" t="s">
        <v>204</v>
      </c>
      <c r="AM1" s="403" t="s">
        <v>260</v>
      </c>
      <c r="AN1" s="403" t="s">
        <v>259</v>
      </c>
      <c r="AO1" s="403" t="s">
        <v>958</v>
      </c>
      <c r="AP1" s="403" t="s">
        <v>1113</v>
      </c>
      <c r="AQ1" s="404" t="s">
        <v>172</v>
      </c>
      <c r="AR1" s="186" t="s">
        <v>1178</v>
      </c>
      <c r="AS1" s="186" t="s">
        <v>1179</v>
      </c>
      <c r="AT1" s="186" t="s">
        <v>1180</v>
      </c>
    </row>
    <row r="2" spans="1:46" x14ac:dyDescent="0.25">
      <c r="A2" s="456" t="s">
        <v>390</v>
      </c>
      <c r="B2" s="460" t="s">
        <v>1116</v>
      </c>
      <c r="C2" s="452">
        <v>490.00099999999998</v>
      </c>
      <c r="D2" s="454">
        <v>1</v>
      </c>
      <c r="E2" s="414" t="s">
        <v>24</v>
      </c>
      <c r="F2" s="414"/>
      <c r="G2" s="414"/>
      <c r="H2" s="415">
        <v>41</v>
      </c>
      <c r="I2" s="415">
        <v>40620</v>
      </c>
      <c r="J2" s="415">
        <v>20</v>
      </c>
      <c r="K2" s="415" t="s">
        <v>751</v>
      </c>
      <c r="L2" s="415">
        <v>2</v>
      </c>
      <c r="M2" s="415">
        <v>7</v>
      </c>
      <c r="N2" s="415"/>
      <c r="O2" s="415"/>
      <c r="P2" s="415"/>
      <c r="Q2" s="415"/>
      <c r="R2" s="415"/>
      <c r="S2" s="415"/>
      <c r="T2" s="415"/>
      <c r="U2" s="415"/>
      <c r="V2" s="415"/>
      <c r="W2" s="415"/>
      <c r="X2" s="415"/>
      <c r="Y2" s="415"/>
      <c r="Z2" s="415">
        <v>14</v>
      </c>
      <c r="AA2" s="462" t="s">
        <v>62</v>
      </c>
      <c r="AB2" s="416" t="s">
        <v>49</v>
      </c>
      <c r="AC2" s="467">
        <v>-78</v>
      </c>
      <c r="AD2" s="416">
        <v>25</v>
      </c>
      <c r="AE2" s="416" t="s">
        <v>48</v>
      </c>
      <c r="AF2" s="416" t="s">
        <v>1109</v>
      </c>
      <c r="AG2" s="416" t="s">
        <v>1106</v>
      </c>
      <c r="AH2" s="416" t="s">
        <v>307</v>
      </c>
      <c r="AI2" s="416">
        <v>180</v>
      </c>
      <c r="AJ2" s="416">
        <v>1</v>
      </c>
      <c r="AK2" s="416" t="s">
        <v>170</v>
      </c>
      <c r="AL2" s="558" t="s">
        <v>1139</v>
      </c>
      <c r="AM2" s="419" t="s">
        <v>835</v>
      </c>
      <c r="AN2" s="419"/>
      <c r="AO2" s="419"/>
      <c r="AP2" s="419" t="s">
        <v>1114</v>
      </c>
      <c r="AQ2" s="420" t="s">
        <v>174</v>
      </c>
      <c r="AR2"/>
    </row>
    <row r="3" spans="1:46" x14ac:dyDescent="0.25">
      <c r="A3" s="457" t="s">
        <v>390</v>
      </c>
      <c r="B3" s="461" t="s">
        <v>1116</v>
      </c>
      <c r="C3" s="453">
        <v>490.00099999999998</v>
      </c>
      <c r="D3" s="455">
        <v>2</v>
      </c>
      <c r="E3" s="48" t="s">
        <v>24</v>
      </c>
      <c r="F3" s="48"/>
      <c r="G3" s="48"/>
      <c r="H3" s="38">
        <v>41</v>
      </c>
      <c r="I3" s="38">
        <v>40620</v>
      </c>
      <c r="J3" s="38">
        <v>20</v>
      </c>
      <c r="K3" s="38" t="s">
        <v>751</v>
      </c>
      <c r="L3" s="38">
        <v>2</v>
      </c>
      <c r="M3" s="38">
        <v>7</v>
      </c>
      <c r="N3" s="38"/>
      <c r="O3" s="38"/>
      <c r="P3" s="38"/>
      <c r="Q3" s="38"/>
      <c r="R3" s="38"/>
      <c r="S3" s="38"/>
      <c r="T3" s="38"/>
      <c r="U3" s="38"/>
      <c r="V3" s="38"/>
      <c r="W3" s="38"/>
      <c r="X3" s="38"/>
      <c r="Y3" s="38"/>
      <c r="Z3" s="38">
        <v>14</v>
      </c>
      <c r="AA3" s="463" t="s">
        <v>62</v>
      </c>
      <c r="AB3" s="101" t="s">
        <v>49</v>
      </c>
      <c r="AC3" s="465">
        <v>-80</v>
      </c>
      <c r="AD3" s="101">
        <v>25</v>
      </c>
      <c r="AE3" s="101" t="s">
        <v>48</v>
      </c>
      <c r="AF3" s="101" t="s">
        <v>1109</v>
      </c>
      <c r="AG3" s="101" t="s">
        <v>1106</v>
      </c>
      <c r="AH3" s="101" t="s">
        <v>307</v>
      </c>
      <c r="AI3" s="101">
        <v>180</v>
      </c>
      <c r="AJ3" s="101">
        <v>1</v>
      </c>
      <c r="AK3" s="101" t="s">
        <v>170</v>
      </c>
      <c r="AL3" s="559" t="s">
        <v>1140</v>
      </c>
      <c r="AM3" s="407" t="s">
        <v>835</v>
      </c>
      <c r="AN3" s="407"/>
      <c r="AO3" s="407"/>
      <c r="AP3" s="407" t="s">
        <v>1114</v>
      </c>
      <c r="AQ3" s="231" t="s">
        <v>174</v>
      </c>
      <c r="AR3"/>
    </row>
    <row r="4" spans="1:46" x14ac:dyDescent="0.25">
      <c r="A4" s="457" t="s">
        <v>390</v>
      </c>
      <c r="B4" s="461" t="s">
        <v>1116</v>
      </c>
      <c r="C4" s="453">
        <v>490.00099999999998</v>
      </c>
      <c r="D4" s="455">
        <v>3</v>
      </c>
      <c r="E4" s="48" t="s">
        <v>24</v>
      </c>
      <c r="F4" s="48"/>
      <c r="G4" s="48"/>
      <c r="H4" s="38">
        <v>41</v>
      </c>
      <c r="I4" s="38">
        <v>40620</v>
      </c>
      <c r="J4" s="38">
        <v>20</v>
      </c>
      <c r="K4" s="38" t="s">
        <v>751</v>
      </c>
      <c r="L4" s="38">
        <v>2</v>
      </c>
      <c r="M4" s="38">
        <v>7</v>
      </c>
      <c r="N4" s="38"/>
      <c r="O4" s="38"/>
      <c r="P4" s="38"/>
      <c r="Q4" s="38"/>
      <c r="R4" s="38"/>
      <c r="S4" s="38"/>
      <c r="T4" s="38"/>
      <c r="U4" s="38"/>
      <c r="V4" s="38"/>
      <c r="W4" s="38"/>
      <c r="X4" s="38"/>
      <c r="Y4" s="38"/>
      <c r="Z4" s="38">
        <v>14</v>
      </c>
      <c r="AA4" s="463" t="s">
        <v>62</v>
      </c>
      <c r="AB4" s="101" t="s">
        <v>49</v>
      </c>
      <c r="AC4" s="465">
        <v>-82</v>
      </c>
      <c r="AD4" s="101">
        <v>25</v>
      </c>
      <c r="AE4" s="101" t="s">
        <v>48</v>
      </c>
      <c r="AF4" s="101" t="s">
        <v>1109</v>
      </c>
      <c r="AG4" s="101" t="s">
        <v>1106</v>
      </c>
      <c r="AH4" s="101" t="s">
        <v>307</v>
      </c>
      <c r="AI4" s="101">
        <v>180</v>
      </c>
      <c r="AJ4" s="101">
        <v>1</v>
      </c>
      <c r="AK4" s="101" t="s">
        <v>170</v>
      </c>
      <c r="AL4" s="559" t="s">
        <v>1141</v>
      </c>
      <c r="AM4" s="407" t="s">
        <v>835</v>
      </c>
      <c r="AN4" s="407"/>
      <c r="AO4" s="407"/>
      <c r="AP4" s="407" t="s">
        <v>1114</v>
      </c>
      <c r="AQ4" s="231" t="s">
        <v>174</v>
      </c>
      <c r="AR4"/>
    </row>
    <row r="5" spans="1:46" x14ac:dyDescent="0.25">
      <c r="A5" s="440" t="s">
        <v>390</v>
      </c>
      <c r="B5" s="461" t="s">
        <v>1116</v>
      </c>
      <c r="C5" s="449">
        <v>490.00099999999998</v>
      </c>
      <c r="D5" s="38">
        <v>4</v>
      </c>
      <c r="E5" s="48" t="s">
        <v>24</v>
      </c>
      <c r="F5" s="48"/>
      <c r="G5" s="48"/>
      <c r="H5" s="38">
        <v>41</v>
      </c>
      <c r="I5" s="38">
        <v>40620</v>
      </c>
      <c r="J5" s="38">
        <v>20</v>
      </c>
      <c r="K5" s="38" t="s">
        <v>751</v>
      </c>
      <c r="L5" s="38">
        <v>2</v>
      </c>
      <c r="M5" s="38">
        <v>7</v>
      </c>
      <c r="N5" s="38"/>
      <c r="O5" s="38"/>
      <c r="P5" s="38"/>
      <c r="Q5" s="38"/>
      <c r="R5" s="38"/>
      <c r="S5" s="38"/>
      <c r="T5" s="38"/>
      <c r="U5" s="38"/>
      <c r="V5" s="38"/>
      <c r="W5" s="38"/>
      <c r="X5" s="38"/>
      <c r="Y5" s="38"/>
      <c r="Z5" s="38">
        <v>14</v>
      </c>
      <c r="AA5" s="463" t="s">
        <v>62</v>
      </c>
      <c r="AB5" s="101" t="s">
        <v>49</v>
      </c>
      <c r="AC5" s="465">
        <v>-84</v>
      </c>
      <c r="AD5" s="101">
        <v>20</v>
      </c>
      <c r="AE5" s="101" t="s">
        <v>48</v>
      </c>
      <c r="AF5" s="101" t="s">
        <v>1109</v>
      </c>
      <c r="AG5" s="101" t="s">
        <v>1106</v>
      </c>
      <c r="AH5" s="101" t="s">
        <v>307</v>
      </c>
      <c r="AI5" s="101">
        <v>180</v>
      </c>
      <c r="AJ5" s="101">
        <v>1</v>
      </c>
      <c r="AK5" s="101" t="s">
        <v>170</v>
      </c>
      <c r="AL5" s="559" t="s">
        <v>1142</v>
      </c>
      <c r="AM5" s="407" t="s">
        <v>835</v>
      </c>
      <c r="AN5" s="407"/>
      <c r="AO5" s="407"/>
      <c r="AP5" s="407" t="s">
        <v>1114</v>
      </c>
      <c r="AQ5" s="231" t="s">
        <v>174</v>
      </c>
      <c r="AR5"/>
    </row>
    <row r="6" spans="1:46" x14ac:dyDescent="0.25">
      <c r="A6" s="440" t="s">
        <v>390</v>
      </c>
      <c r="B6" s="461" t="s">
        <v>1116</v>
      </c>
      <c r="C6" s="449">
        <v>490.00099999999998</v>
      </c>
      <c r="D6" s="38">
        <v>5</v>
      </c>
      <c r="E6" s="48" t="s">
        <v>24</v>
      </c>
      <c r="F6" s="48"/>
      <c r="G6" s="48"/>
      <c r="H6" s="38">
        <v>41</v>
      </c>
      <c r="I6" s="38">
        <v>40620</v>
      </c>
      <c r="J6" s="38">
        <v>20</v>
      </c>
      <c r="K6" s="38" t="s">
        <v>751</v>
      </c>
      <c r="L6" s="38">
        <v>2</v>
      </c>
      <c r="M6" s="38">
        <v>7</v>
      </c>
      <c r="N6" s="38"/>
      <c r="O6" s="38"/>
      <c r="P6" s="38"/>
      <c r="Q6" s="38"/>
      <c r="R6" s="38"/>
      <c r="S6" s="38"/>
      <c r="T6" s="38"/>
      <c r="U6" s="38"/>
      <c r="V6" s="38"/>
      <c r="W6" s="38"/>
      <c r="X6" s="38"/>
      <c r="Y6" s="38"/>
      <c r="Z6" s="38">
        <v>14</v>
      </c>
      <c r="AA6" s="463" t="s">
        <v>62</v>
      </c>
      <c r="AB6" s="101" t="s">
        <v>49</v>
      </c>
      <c r="AC6" s="465">
        <v>-86</v>
      </c>
      <c r="AD6" s="101">
        <v>18</v>
      </c>
      <c r="AE6" s="101" t="s">
        <v>48</v>
      </c>
      <c r="AF6" s="101" t="s">
        <v>1109</v>
      </c>
      <c r="AG6" s="101" t="s">
        <v>1106</v>
      </c>
      <c r="AH6" s="101" t="s">
        <v>307</v>
      </c>
      <c r="AI6" s="101">
        <v>180</v>
      </c>
      <c r="AJ6" s="101">
        <v>1</v>
      </c>
      <c r="AK6" s="101" t="s">
        <v>170</v>
      </c>
      <c r="AL6" s="559" t="s">
        <v>1143</v>
      </c>
      <c r="AM6" s="407" t="s">
        <v>835</v>
      </c>
      <c r="AN6" s="407"/>
      <c r="AO6" s="407"/>
      <c r="AP6" s="407" t="s">
        <v>1114</v>
      </c>
      <c r="AQ6" s="231" t="s">
        <v>174</v>
      </c>
      <c r="AR6"/>
    </row>
    <row r="7" spans="1:46" x14ac:dyDescent="0.25">
      <c r="A7" s="440" t="s">
        <v>390</v>
      </c>
      <c r="B7" s="461" t="s">
        <v>1116</v>
      </c>
      <c r="C7" s="449">
        <v>490.00099999999998</v>
      </c>
      <c r="D7" s="38">
        <v>6</v>
      </c>
      <c r="E7" s="48" t="s">
        <v>24</v>
      </c>
      <c r="F7" s="48"/>
      <c r="G7" s="48"/>
      <c r="H7" s="38">
        <v>41</v>
      </c>
      <c r="I7" s="38">
        <v>40620</v>
      </c>
      <c r="J7" s="38">
        <v>20</v>
      </c>
      <c r="K7" s="38" t="s">
        <v>751</v>
      </c>
      <c r="L7" s="38">
        <v>2</v>
      </c>
      <c r="M7" s="38">
        <v>7</v>
      </c>
      <c r="N7" s="38"/>
      <c r="O7" s="38"/>
      <c r="P7" s="38"/>
      <c r="Q7" s="38"/>
      <c r="R7" s="38"/>
      <c r="S7" s="38"/>
      <c r="T7" s="38"/>
      <c r="U7" s="38"/>
      <c r="V7" s="38"/>
      <c r="W7" s="38"/>
      <c r="X7" s="38"/>
      <c r="Y7" s="38"/>
      <c r="Z7" s="38">
        <v>14</v>
      </c>
      <c r="AA7" s="463" t="s">
        <v>62</v>
      </c>
      <c r="AB7" s="101" t="s">
        <v>49</v>
      </c>
      <c r="AC7" s="465">
        <v>-88</v>
      </c>
      <c r="AD7" s="101">
        <v>18</v>
      </c>
      <c r="AE7" s="101" t="s">
        <v>48</v>
      </c>
      <c r="AF7" s="101" t="s">
        <v>1109</v>
      </c>
      <c r="AG7" s="101" t="s">
        <v>1106</v>
      </c>
      <c r="AH7" s="101" t="s">
        <v>307</v>
      </c>
      <c r="AI7" s="101">
        <v>180</v>
      </c>
      <c r="AJ7" s="101">
        <v>1</v>
      </c>
      <c r="AK7" s="101" t="s">
        <v>170</v>
      </c>
      <c r="AL7" s="559" t="s">
        <v>1144</v>
      </c>
      <c r="AM7" s="407" t="s">
        <v>835</v>
      </c>
      <c r="AN7" s="407"/>
      <c r="AO7" s="407"/>
      <c r="AP7" s="407" t="s">
        <v>1114</v>
      </c>
      <c r="AQ7" s="231" t="s">
        <v>174</v>
      </c>
      <c r="AR7"/>
    </row>
    <row r="8" spans="1:46" x14ac:dyDescent="0.25">
      <c r="A8" s="440" t="s">
        <v>390</v>
      </c>
      <c r="B8" s="461" t="s">
        <v>1116</v>
      </c>
      <c r="C8" s="449">
        <v>490.00099999999998</v>
      </c>
      <c r="D8" s="38">
        <v>7</v>
      </c>
      <c r="E8" s="48" t="s">
        <v>24</v>
      </c>
      <c r="F8" s="48"/>
      <c r="G8" s="48"/>
      <c r="H8" s="38">
        <v>41</v>
      </c>
      <c r="I8" s="38">
        <v>40620</v>
      </c>
      <c r="J8" s="38">
        <v>20</v>
      </c>
      <c r="K8" s="38" t="s">
        <v>751</v>
      </c>
      <c r="L8" s="38">
        <v>2</v>
      </c>
      <c r="M8" s="38">
        <v>7</v>
      </c>
      <c r="N8" s="38"/>
      <c r="O8" s="38"/>
      <c r="P8" s="38"/>
      <c r="Q8" s="38"/>
      <c r="R8" s="38"/>
      <c r="S8" s="38"/>
      <c r="T8" s="38"/>
      <c r="U8" s="38"/>
      <c r="V8" s="38"/>
      <c r="W8" s="38"/>
      <c r="X8" s="38"/>
      <c r="Y8" s="38"/>
      <c r="Z8" s="38">
        <v>14</v>
      </c>
      <c r="AA8" s="463" t="s">
        <v>62</v>
      </c>
      <c r="AB8" s="101" t="s">
        <v>49</v>
      </c>
      <c r="AC8" s="465">
        <v>-90</v>
      </c>
      <c r="AD8" s="101">
        <v>18</v>
      </c>
      <c r="AE8" s="101" t="s">
        <v>48</v>
      </c>
      <c r="AF8" s="101" t="s">
        <v>1109</v>
      </c>
      <c r="AG8" s="101" t="s">
        <v>1106</v>
      </c>
      <c r="AH8" s="101" t="s">
        <v>307</v>
      </c>
      <c r="AI8" s="101">
        <v>180</v>
      </c>
      <c r="AJ8" s="101">
        <v>1</v>
      </c>
      <c r="AK8" s="101" t="s">
        <v>170</v>
      </c>
      <c r="AL8" s="559" t="s">
        <v>1145</v>
      </c>
      <c r="AM8" s="407" t="s">
        <v>835</v>
      </c>
      <c r="AN8" s="407"/>
      <c r="AO8" s="407"/>
      <c r="AP8" s="407" t="s">
        <v>1114</v>
      </c>
      <c r="AQ8" s="231" t="s">
        <v>174</v>
      </c>
      <c r="AR8"/>
    </row>
    <row r="9" spans="1:46" x14ac:dyDescent="0.25">
      <c r="A9" s="440" t="s">
        <v>390</v>
      </c>
      <c r="B9" s="461" t="s">
        <v>1116</v>
      </c>
      <c r="C9" s="449">
        <v>490.00099999999998</v>
      </c>
      <c r="D9" s="38">
        <v>8</v>
      </c>
      <c r="E9" s="48" t="s">
        <v>24</v>
      </c>
      <c r="F9" s="48"/>
      <c r="G9" s="48"/>
      <c r="H9" s="38">
        <v>41</v>
      </c>
      <c r="I9" s="38">
        <v>40620</v>
      </c>
      <c r="J9" s="38">
        <v>20</v>
      </c>
      <c r="K9" s="38" t="s">
        <v>751</v>
      </c>
      <c r="L9" s="38">
        <v>2</v>
      </c>
      <c r="M9" s="38">
        <v>7</v>
      </c>
      <c r="N9" s="38"/>
      <c r="O9" s="38"/>
      <c r="P9" s="38"/>
      <c r="Q9" s="38"/>
      <c r="R9" s="38"/>
      <c r="S9" s="38"/>
      <c r="T9" s="38"/>
      <c r="U9" s="38"/>
      <c r="V9" s="38"/>
      <c r="W9" s="38"/>
      <c r="X9" s="38"/>
      <c r="Y9" s="38"/>
      <c r="Z9" s="38">
        <v>14</v>
      </c>
      <c r="AA9" s="463" t="s">
        <v>62</v>
      </c>
      <c r="AB9" s="101" t="s">
        <v>49</v>
      </c>
      <c r="AC9" s="465">
        <v>-92</v>
      </c>
      <c r="AD9" s="101">
        <v>16</v>
      </c>
      <c r="AE9" s="101" t="s">
        <v>48</v>
      </c>
      <c r="AF9" s="101" t="s">
        <v>1109</v>
      </c>
      <c r="AG9" s="101" t="s">
        <v>1106</v>
      </c>
      <c r="AH9" s="101" t="s">
        <v>307</v>
      </c>
      <c r="AI9" s="101">
        <v>180</v>
      </c>
      <c r="AJ9" s="101">
        <v>1</v>
      </c>
      <c r="AK9" s="101" t="s">
        <v>170</v>
      </c>
      <c r="AL9" s="559" t="s">
        <v>1146</v>
      </c>
      <c r="AM9" s="407" t="s">
        <v>835</v>
      </c>
      <c r="AN9" s="407"/>
      <c r="AO9" s="407"/>
      <c r="AP9" s="407" t="s">
        <v>1114</v>
      </c>
      <c r="AQ9" s="231" t="s">
        <v>174</v>
      </c>
      <c r="AR9"/>
    </row>
    <row r="10" spans="1:46" x14ac:dyDescent="0.25">
      <c r="A10" s="440" t="s">
        <v>390</v>
      </c>
      <c r="B10" s="461" t="s">
        <v>1116</v>
      </c>
      <c r="C10" s="449">
        <v>490.00099999999998</v>
      </c>
      <c r="D10" s="38">
        <v>9</v>
      </c>
      <c r="E10" s="48" t="s">
        <v>24</v>
      </c>
      <c r="F10" s="48"/>
      <c r="G10" s="48"/>
      <c r="H10" s="38">
        <v>41</v>
      </c>
      <c r="I10" s="38">
        <v>40620</v>
      </c>
      <c r="J10" s="38">
        <v>20</v>
      </c>
      <c r="K10" s="38" t="s">
        <v>751</v>
      </c>
      <c r="L10" s="38">
        <v>2</v>
      </c>
      <c r="M10" s="38">
        <v>7</v>
      </c>
      <c r="N10" s="38"/>
      <c r="O10" s="38"/>
      <c r="P10" s="38"/>
      <c r="Q10" s="38"/>
      <c r="R10" s="38"/>
      <c r="S10" s="38"/>
      <c r="T10" s="38"/>
      <c r="U10" s="38"/>
      <c r="V10" s="38"/>
      <c r="W10" s="38"/>
      <c r="X10" s="38"/>
      <c r="Y10" s="38"/>
      <c r="Z10" s="38">
        <v>14</v>
      </c>
      <c r="AA10" s="463" t="s">
        <v>62</v>
      </c>
      <c r="AB10" s="101" t="s">
        <v>49</v>
      </c>
      <c r="AC10" s="465">
        <v>-94</v>
      </c>
      <c r="AD10" s="101">
        <v>16</v>
      </c>
      <c r="AE10" s="101" t="s">
        <v>48</v>
      </c>
      <c r="AF10" s="101" t="s">
        <v>1109</v>
      </c>
      <c r="AG10" s="101" t="s">
        <v>1106</v>
      </c>
      <c r="AH10" s="101" t="s">
        <v>307</v>
      </c>
      <c r="AI10" s="101">
        <v>180</v>
      </c>
      <c r="AJ10" s="101">
        <v>1</v>
      </c>
      <c r="AK10" s="101" t="s">
        <v>170</v>
      </c>
      <c r="AL10" s="559" t="s">
        <v>1147</v>
      </c>
      <c r="AM10" s="407" t="s">
        <v>835</v>
      </c>
      <c r="AN10" s="407"/>
      <c r="AO10" s="407"/>
      <c r="AP10" s="407" t="s">
        <v>1114</v>
      </c>
      <c r="AQ10" s="231" t="s">
        <v>174</v>
      </c>
      <c r="AR10"/>
    </row>
    <row r="11" spans="1:46" x14ac:dyDescent="0.25">
      <c r="A11" s="440" t="s">
        <v>390</v>
      </c>
      <c r="B11" s="461" t="s">
        <v>1116</v>
      </c>
      <c r="C11" s="449">
        <v>490.00099999999998</v>
      </c>
      <c r="D11" s="38">
        <v>10</v>
      </c>
      <c r="E11" s="48" t="s">
        <v>24</v>
      </c>
      <c r="F11" s="48"/>
      <c r="G11" s="48"/>
      <c r="H11" s="38">
        <v>41</v>
      </c>
      <c r="I11" s="38">
        <v>40620</v>
      </c>
      <c r="J11" s="38">
        <v>20</v>
      </c>
      <c r="K11" s="38" t="s">
        <v>751</v>
      </c>
      <c r="L11" s="38">
        <v>2</v>
      </c>
      <c r="M11" s="38">
        <v>7</v>
      </c>
      <c r="N11" s="38"/>
      <c r="O11" s="38"/>
      <c r="P11" s="38"/>
      <c r="Q11" s="38"/>
      <c r="R11" s="38"/>
      <c r="S11" s="38"/>
      <c r="T11" s="38"/>
      <c r="U11" s="38"/>
      <c r="V11" s="38"/>
      <c r="W11" s="38"/>
      <c r="X11" s="38"/>
      <c r="Y11" s="38"/>
      <c r="Z11" s="38">
        <v>14</v>
      </c>
      <c r="AA11" s="463" t="s">
        <v>62</v>
      </c>
      <c r="AB11" s="101" t="s">
        <v>49</v>
      </c>
      <c r="AC11" s="465">
        <v>-96</v>
      </c>
      <c r="AD11" s="101">
        <v>16</v>
      </c>
      <c r="AE11" s="101" t="s">
        <v>48</v>
      </c>
      <c r="AF11" s="101" t="s">
        <v>1109</v>
      </c>
      <c r="AG11" s="101" t="s">
        <v>1106</v>
      </c>
      <c r="AH11" s="101" t="s">
        <v>307</v>
      </c>
      <c r="AI11" s="101">
        <v>180</v>
      </c>
      <c r="AJ11" s="101">
        <v>1</v>
      </c>
      <c r="AK11" s="101" t="s">
        <v>170</v>
      </c>
      <c r="AL11" s="559" t="s">
        <v>1148</v>
      </c>
      <c r="AM11" s="407" t="s">
        <v>835</v>
      </c>
      <c r="AN11" s="407"/>
      <c r="AO11" s="407"/>
      <c r="AP11" s="407" t="s">
        <v>1114</v>
      </c>
      <c r="AQ11" s="231" t="s">
        <v>174</v>
      </c>
      <c r="AR11"/>
    </row>
    <row r="12" spans="1:46" x14ac:dyDescent="0.25">
      <c r="A12" s="440" t="s">
        <v>390</v>
      </c>
      <c r="B12" s="461" t="s">
        <v>1116</v>
      </c>
      <c r="C12" s="449">
        <v>490.00099999999998</v>
      </c>
      <c r="D12" s="38">
        <v>11</v>
      </c>
      <c r="E12" s="48" t="s">
        <v>24</v>
      </c>
      <c r="F12" s="48"/>
      <c r="G12" s="48"/>
      <c r="H12" s="38">
        <v>41</v>
      </c>
      <c r="I12" s="38">
        <v>40620</v>
      </c>
      <c r="J12" s="38">
        <v>20</v>
      </c>
      <c r="K12" s="38" t="s">
        <v>751</v>
      </c>
      <c r="L12" s="38">
        <v>2</v>
      </c>
      <c r="M12" s="38">
        <v>7</v>
      </c>
      <c r="N12" s="38"/>
      <c r="O12" s="38"/>
      <c r="P12" s="38"/>
      <c r="Q12" s="38"/>
      <c r="R12" s="38"/>
      <c r="S12" s="38"/>
      <c r="T12" s="38"/>
      <c r="U12" s="38"/>
      <c r="V12" s="38"/>
      <c r="W12" s="38"/>
      <c r="X12" s="38"/>
      <c r="Y12" s="38"/>
      <c r="Z12" s="38">
        <v>14</v>
      </c>
      <c r="AA12" s="463" t="s">
        <v>62</v>
      </c>
      <c r="AB12" s="101" t="s">
        <v>49</v>
      </c>
      <c r="AC12" s="465">
        <v>-98</v>
      </c>
      <c r="AD12" s="101">
        <v>14</v>
      </c>
      <c r="AE12" s="101" t="s">
        <v>48</v>
      </c>
      <c r="AF12" s="101" t="s">
        <v>1109</v>
      </c>
      <c r="AG12" s="101" t="s">
        <v>1106</v>
      </c>
      <c r="AH12" s="101" t="s">
        <v>307</v>
      </c>
      <c r="AI12" s="101">
        <v>180</v>
      </c>
      <c r="AJ12" s="101">
        <v>1</v>
      </c>
      <c r="AK12" s="101" t="s">
        <v>170</v>
      </c>
      <c r="AL12" s="559" t="s">
        <v>1149</v>
      </c>
      <c r="AM12" s="407" t="s">
        <v>835</v>
      </c>
      <c r="AN12" s="407"/>
      <c r="AO12" s="407"/>
      <c r="AP12" s="407" t="s">
        <v>1114</v>
      </c>
      <c r="AQ12" s="231" t="s">
        <v>174</v>
      </c>
      <c r="AR12"/>
    </row>
    <row r="13" spans="1:46" x14ac:dyDescent="0.25">
      <c r="A13" s="440" t="s">
        <v>390</v>
      </c>
      <c r="B13" s="461" t="s">
        <v>1116</v>
      </c>
      <c r="C13" s="449">
        <v>490.00099999999998</v>
      </c>
      <c r="D13" s="38">
        <v>12</v>
      </c>
      <c r="E13" s="48" t="s">
        <v>24</v>
      </c>
      <c r="F13" s="48"/>
      <c r="G13" s="48"/>
      <c r="H13" s="38">
        <v>41</v>
      </c>
      <c r="I13" s="38">
        <v>40620</v>
      </c>
      <c r="J13" s="38">
        <v>20</v>
      </c>
      <c r="K13" s="38" t="s">
        <v>751</v>
      </c>
      <c r="L13" s="38">
        <v>2</v>
      </c>
      <c r="M13" s="38">
        <v>7</v>
      </c>
      <c r="N13" s="38"/>
      <c r="O13" s="38"/>
      <c r="P13" s="38"/>
      <c r="Q13" s="38"/>
      <c r="R13" s="38"/>
      <c r="S13" s="38"/>
      <c r="T13" s="38"/>
      <c r="U13" s="38"/>
      <c r="V13" s="38"/>
      <c r="W13" s="38"/>
      <c r="X13" s="38"/>
      <c r="Y13" s="38"/>
      <c r="Z13" s="38">
        <v>14</v>
      </c>
      <c r="AA13" s="463" t="s">
        <v>62</v>
      </c>
      <c r="AB13" s="101" t="s">
        <v>49</v>
      </c>
      <c r="AC13" s="465">
        <v>-100</v>
      </c>
      <c r="AD13" s="101">
        <v>14</v>
      </c>
      <c r="AE13" s="101" t="s">
        <v>48</v>
      </c>
      <c r="AF13" s="101" t="s">
        <v>1109</v>
      </c>
      <c r="AG13" s="101" t="s">
        <v>1106</v>
      </c>
      <c r="AH13" s="101" t="s">
        <v>307</v>
      </c>
      <c r="AI13" s="101">
        <v>180</v>
      </c>
      <c r="AJ13" s="101">
        <v>1</v>
      </c>
      <c r="AK13" s="101" t="s">
        <v>170</v>
      </c>
      <c r="AL13" s="559" t="s">
        <v>1150</v>
      </c>
      <c r="AM13" s="407" t="s">
        <v>835</v>
      </c>
      <c r="AN13" s="407"/>
      <c r="AO13" s="407"/>
      <c r="AP13" s="407" t="s">
        <v>1114</v>
      </c>
      <c r="AQ13" s="231" t="s">
        <v>174</v>
      </c>
      <c r="AR13"/>
    </row>
    <row r="14" spans="1:46" x14ac:dyDescent="0.25">
      <c r="A14" s="440" t="s">
        <v>390</v>
      </c>
      <c r="B14" s="461" t="s">
        <v>1116</v>
      </c>
      <c r="C14" s="449">
        <v>490.00099999999998</v>
      </c>
      <c r="D14" s="38">
        <v>13</v>
      </c>
      <c r="E14" s="48" t="s">
        <v>24</v>
      </c>
      <c r="F14" s="48"/>
      <c r="G14" s="48"/>
      <c r="H14" s="38">
        <v>41</v>
      </c>
      <c r="I14" s="38">
        <v>40620</v>
      </c>
      <c r="J14" s="38">
        <v>20</v>
      </c>
      <c r="K14" s="38" t="s">
        <v>751</v>
      </c>
      <c r="L14" s="38">
        <v>2</v>
      </c>
      <c r="M14" s="38">
        <v>7</v>
      </c>
      <c r="N14" s="38"/>
      <c r="O14" s="38"/>
      <c r="P14" s="38"/>
      <c r="Q14" s="38"/>
      <c r="R14" s="38"/>
      <c r="S14" s="38"/>
      <c r="T14" s="38"/>
      <c r="U14" s="38"/>
      <c r="V14" s="38"/>
      <c r="W14" s="38"/>
      <c r="X14" s="38"/>
      <c r="Y14" s="38"/>
      <c r="Z14" s="38">
        <v>14</v>
      </c>
      <c r="AA14" s="463" t="s">
        <v>62</v>
      </c>
      <c r="AB14" s="101" t="s">
        <v>49</v>
      </c>
      <c r="AC14" s="465">
        <v>-102</v>
      </c>
      <c r="AD14" s="101">
        <v>12</v>
      </c>
      <c r="AE14" s="101" t="s">
        <v>48</v>
      </c>
      <c r="AF14" s="101" t="s">
        <v>1109</v>
      </c>
      <c r="AG14" s="101" t="s">
        <v>1106</v>
      </c>
      <c r="AH14" s="101" t="s">
        <v>307</v>
      </c>
      <c r="AI14" s="101">
        <v>180</v>
      </c>
      <c r="AJ14" s="101">
        <v>1</v>
      </c>
      <c r="AK14" s="101" t="s">
        <v>170</v>
      </c>
      <c r="AL14" s="559" t="s">
        <v>1151</v>
      </c>
      <c r="AM14" s="407" t="s">
        <v>835</v>
      </c>
      <c r="AN14" s="407"/>
      <c r="AO14" s="407"/>
      <c r="AP14" s="407" t="s">
        <v>1114</v>
      </c>
      <c r="AQ14" s="231" t="s">
        <v>174</v>
      </c>
      <c r="AR14"/>
    </row>
    <row r="15" spans="1:46" x14ac:dyDescent="0.25">
      <c r="A15" s="440" t="s">
        <v>390</v>
      </c>
      <c r="B15" s="461" t="s">
        <v>1116</v>
      </c>
      <c r="C15" s="449">
        <v>490.00099999999998</v>
      </c>
      <c r="D15" s="38">
        <v>14</v>
      </c>
      <c r="E15" s="48" t="s">
        <v>24</v>
      </c>
      <c r="F15" s="48"/>
      <c r="G15" s="48"/>
      <c r="H15" s="38">
        <v>41</v>
      </c>
      <c r="I15" s="38">
        <v>40620</v>
      </c>
      <c r="J15" s="38">
        <v>20</v>
      </c>
      <c r="K15" s="38" t="s">
        <v>751</v>
      </c>
      <c r="L15" s="38">
        <v>2</v>
      </c>
      <c r="M15" s="38">
        <v>7</v>
      </c>
      <c r="N15" s="38"/>
      <c r="O15" s="38"/>
      <c r="P15" s="38"/>
      <c r="Q15" s="38"/>
      <c r="R15" s="38"/>
      <c r="S15" s="38"/>
      <c r="T15" s="145"/>
      <c r="U15" s="38"/>
      <c r="V15" s="38"/>
      <c r="W15" s="38"/>
      <c r="X15" s="38"/>
      <c r="Y15" s="38"/>
      <c r="Z15" s="38">
        <v>14</v>
      </c>
      <c r="AA15" s="463" t="s">
        <v>62</v>
      </c>
      <c r="AB15" s="101" t="s">
        <v>49</v>
      </c>
      <c r="AC15" s="465">
        <v>-104</v>
      </c>
      <c r="AD15" s="101">
        <v>12</v>
      </c>
      <c r="AE15" s="101" t="s">
        <v>48</v>
      </c>
      <c r="AF15" s="101" t="s">
        <v>1109</v>
      </c>
      <c r="AG15" s="101" t="s">
        <v>1106</v>
      </c>
      <c r="AH15" s="101" t="s">
        <v>307</v>
      </c>
      <c r="AI15" s="101">
        <v>180</v>
      </c>
      <c r="AJ15" s="101">
        <v>1</v>
      </c>
      <c r="AK15" s="101" t="s">
        <v>170</v>
      </c>
      <c r="AL15" s="559" t="s">
        <v>1152</v>
      </c>
      <c r="AM15" s="407" t="s">
        <v>835</v>
      </c>
      <c r="AN15" s="407"/>
      <c r="AO15" s="407"/>
      <c r="AP15" s="407" t="s">
        <v>1114</v>
      </c>
      <c r="AQ15" s="231" t="s">
        <v>174</v>
      </c>
      <c r="AR15"/>
    </row>
    <row r="16" spans="1:46" x14ac:dyDescent="0.25">
      <c r="A16" s="440" t="s">
        <v>390</v>
      </c>
      <c r="B16" s="461" t="s">
        <v>1116</v>
      </c>
      <c r="C16" s="449">
        <v>490.00099999999998</v>
      </c>
      <c r="D16" s="38">
        <v>15</v>
      </c>
      <c r="E16" s="48" t="s">
        <v>24</v>
      </c>
      <c r="F16" s="48"/>
      <c r="G16" s="48"/>
      <c r="H16" s="38">
        <v>41</v>
      </c>
      <c r="I16" s="38">
        <v>40620</v>
      </c>
      <c r="J16" s="38">
        <v>20</v>
      </c>
      <c r="K16" s="38" t="s">
        <v>751</v>
      </c>
      <c r="L16" s="38">
        <v>2</v>
      </c>
      <c r="M16" s="38">
        <v>7</v>
      </c>
      <c r="N16" s="38"/>
      <c r="O16" s="38"/>
      <c r="P16" s="38"/>
      <c r="Q16" s="38"/>
      <c r="R16" s="38"/>
      <c r="S16" s="38"/>
      <c r="T16" s="38"/>
      <c r="U16" s="38"/>
      <c r="V16" s="38"/>
      <c r="W16" s="38"/>
      <c r="X16" s="38"/>
      <c r="Y16" s="38"/>
      <c r="Z16" s="38">
        <v>14</v>
      </c>
      <c r="AA16" s="463" t="s">
        <v>62</v>
      </c>
      <c r="AB16" s="101" t="s">
        <v>49</v>
      </c>
      <c r="AC16" s="465">
        <v>-106</v>
      </c>
      <c r="AD16" s="101">
        <v>10</v>
      </c>
      <c r="AE16" s="101" t="s">
        <v>48</v>
      </c>
      <c r="AF16" s="101" t="s">
        <v>1109</v>
      </c>
      <c r="AG16" s="101" t="s">
        <v>1106</v>
      </c>
      <c r="AH16" s="101" t="s">
        <v>307</v>
      </c>
      <c r="AI16" s="101">
        <v>180</v>
      </c>
      <c r="AJ16" s="101">
        <v>1</v>
      </c>
      <c r="AK16" s="101" t="s">
        <v>170</v>
      </c>
      <c r="AL16" s="559" t="s">
        <v>1153</v>
      </c>
      <c r="AM16" s="407" t="s">
        <v>835</v>
      </c>
      <c r="AN16" s="407"/>
      <c r="AO16" s="407"/>
      <c r="AP16" s="407" t="s">
        <v>1114</v>
      </c>
      <c r="AQ16" s="231" t="s">
        <v>174</v>
      </c>
      <c r="AR16"/>
    </row>
    <row r="17" spans="1:44" x14ac:dyDescent="0.25">
      <c r="A17" s="440" t="s">
        <v>390</v>
      </c>
      <c r="B17" s="461" t="s">
        <v>1116</v>
      </c>
      <c r="C17" s="449">
        <v>490.00099999999998</v>
      </c>
      <c r="D17" s="38">
        <v>16</v>
      </c>
      <c r="E17" s="48" t="s">
        <v>24</v>
      </c>
      <c r="F17" s="48"/>
      <c r="G17" s="48"/>
      <c r="H17" s="38">
        <v>41</v>
      </c>
      <c r="I17" s="38">
        <v>40620</v>
      </c>
      <c r="J17" s="38">
        <v>20</v>
      </c>
      <c r="K17" s="38" t="s">
        <v>751</v>
      </c>
      <c r="L17" s="38">
        <v>2</v>
      </c>
      <c r="M17" s="38">
        <v>7</v>
      </c>
      <c r="N17" s="38"/>
      <c r="O17" s="38"/>
      <c r="P17" s="38"/>
      <c r="Q17" s="38"/>
      <c r="R17" s="38"/>
      <c r="S17" s="38"/>
      <c r="T17" s="38"/>
      <c r="U17" s="38"/>
      <c r="V17" s="38"/>
      <c r="W17" s="38"/>
      <c r="X17" s="38"/>
      <c r="Y17" s="38"/>
      <c r="Z17" s="38">
        <v>14</v>
      </c>
      <c r="AA17" s="463" t="s">
        <v>62</v>
      </c>
      <c r="AB17" s="101" t="s">
        <v>49</v>
      </c>
      <c r="AC17" s="465">
        <v>-108</v>
      </c>
      <c r="AD17" s="101">
        <v>10</v>
      </c>
      <c r="AE17" s="101" t="s">
        <v>48</v>
      </c>
      <c r="AF17" s="101" t="s">
        <v>1109</v>
      </c>
      <c r="AG17" s="101" t="s">
        <v>1106</v>
      </c>
      <c r="AH17" s="101" t="s">
        <v>307</v>
      </c>
      <c r="AI17" s="101">
        <v>180</v>
      </c>
      <c r="AJ17" s="101">
        <v>1</v>
      </c>
      <c r="AK17" s="101" t="s">
        <v>170</v>
      </c>
      <c r="AL17" s="559" t="s">
        <v>1154</v>
      </c>
      <c r="AM17" s="407" t="s">
        <v>835</v>
      </c>
      <c r="AN17" s="407"/>
      <c r="AO17" s="407"/>
      <c r="AP17" s="407" t="s">
        <v>1114</v>
      </c>
      <c r="AQ17" s="231" t="s">
        <v>174</v>
      </c>
      <c r="AR17"/>
    </row>
    <row r="18" spans="1:44" x14ac:dyDescent="0.25">
      <c r="A18" s="440" t="s">
        <v>390</v>
      </c>
      <c r="B18" s="461" t="s">
        <v>1116</v>
      </c>
      <c r="C18" s="449">
        <v>490.00099999999998</v>
      </c>
      <c r="D18" s="38">
        <v>17</v>
      </c>
      <c r="E18" s="48" t="s">
        <v>24</v>
      </c>
      <c r="F18" s="48"/>
      <c r="G18" s="48"/>
      <c r="H18" s="38">
        <v>41</v>
      </c>
      <c r="I18" s="38">
        <v>40620</v>
      </c>
      <c r="J18" s="38">
        <v>20</v>
      </c>
      <c r="K18" s="38" t="s">
        <v>751</v>
      </c>
      <c r="L18" s="38">
        <v>2</v>
      </c>
      <c r="M18" s="38">
        <v>7</v>
      </c>
      <c r="N18" s="38"/>
      <c r="O18" s="38"/>
      <c r="P18" s="38"/>
      <c r="Q18" s="38"/>
      <c r="R18" s="38"/>
      <c r="S18" s="38"/>
      <c r="T18" s="38"/>
      <c r="U18" s="38"/>
      <c r="V18" s="38"/>
      <c r="W18" s="38"/>
      <c r="X18" s="38"/>
      <c r="Y18" s="38"/>
      <c r="Z18" s="38">
        <v>14</v>
      </c>
      <c r="AA18" s="463" t="s">
        <v>62</v>
      </c>
      <c r="AB18" s="101" t="s">
        <v>49</v>
      </c>
      <c r="AC18" s="465">
        <v>-110</v>
      </c>
      <c r="AD18" s="101">
        <v>8</v>
      </c>
      <c r="AE18" s="101" t="s">
        <v>48</v>
      </c>
      <c r="AF18" s="101" t="s">
        <v>1109</v>
      </c>
      <c r="AG18" s="101" t="s">
        <v>1106</v>
      </c>
      <c r="AH18" s="101" t="s">
        <v>307</v>
      </c>
      <c r="AI18" s="101">
        <v>180</v>
      </c>
      <c r="AJ18" s="101">
        <v>1</v>
      </c>
      <c r="AK18" s="101" t="s">
        <v>170</v>
      </c>
      <c r="AL18" s="559" t="s">
        <v>1155</v>
      </c>
      <c r="AM18" s="407" t="s">
        <v>835</v>
      </c>
      <c r="AN18" s="407"/>
      <c r="AO18" s="407"/>
      <c r="AP18" s="407" t="s">
        <v>1114</v>
      </c>
      <c r="AQ18" s="231" t="s">
        <v>174</v>
      </c>
      <c r="AR18"/>
    </row>
    <row r="19" spans="1:44" x14ac:dyDescent="0.25">
      <c r="A19" s="440" t="s">
        <v>390</v>
      </c>
      <c r="B19" s="461" t="s">
        <v>1116</v>
      </c>
      <c r="C19" s="449">
        <v>490.00099999999998</v>
      </c>
      <c r="D19" s="38">
        <v>18</v>
      </c>
      <c r="E19" s="48" t="s">
        <v>24</v>
      </c>
      <c r="F19" s="48"/>
      <c r="G19" s="48"/>
      <c r="H19" s="38">
        <v>41</v>
      </c>
      <c r="I19" s="38">
        <v>40620</v>
      </c>
      <c r="J19" s="38">
        <v>20</v>
      </c>
      <c r="K19" s="38" t="s">
        <v>751</v>
      </c>
      <c r="L19" s="38">
        <v>2</v>
      </c>
      <c r="M19" s="38">
        <v>7</v>
      </c>
      <c r="N19" s="38"/>
      <c r="O19" s="38"/>
      <c r="P19" s="38"/>
      <c r="Q19" s="38"/>
      <c r="R19" s="38"/>
      <c r="S19" s="38"/>
      <c r="T19" s="38"/>
      <c r="U19" s="38"/>
      <c r="V19" s="38"/>
      <c r="W19" s="38"/>
      <c r="X19" s="38"/>
      <c r="Y19" s="38"/>
      <c r="Z19" s="38">
        <v>14</v>
      </c>
      <c r="AA19" s="463" t="s">
        <v>62</v>
      </c>
      <c r="AB19" s="101" t="s">
        <v>49</v>
      </c>
      <c r="AC19" s="465">
        <v>-112</v>
      </c>
      <c r="AD19" s="101">
        <v>6</v>
      </c>
      <c r="AE19" s="101" t="s">
        <v>48</v>
      </c>
      <c r="AF19" s="101" t="s">
        <v>1109</v>
      </c>
      <c r="AG19" s="101" t="s">
        <v>1106</v>
      </c>
      <c r="AH19" s="101" t="s">
        <v>307</v>
      </c>
      <c r="AI19" s="101">
        <v>180</v>
      </c>
      <c r="AJ19" s="101">
        <v>1</v>
      </c>
      <c r="AK19" s="101" t="s">
        <v>170</v>
      </c>
      <c r="AL19" s="559" t="s">
        <v>1156</v>
      </c>
      <c r="AM19" s="407" t="s">
        <v>835</v>
      </c>
      <c r="AN19" s="407"/>
      <c r="AO19" s="407"/>
      <c r="AP19" s="407" t="s">
        <v>1114</v>
      </c>
      <c r="AQ19" s="231" t="s">
        <v>174</v>
      </c>
      <c r="AR19"/>
    </row>
    <row r="20" spans="1:44" ht="15.75" thickBot="1" x14ac:dyDescent="0.3">
      <c r="A20" s="441" t="s">
        <v>390</v>
      </c>
      <c r="B20" s="448" t="s">
        <v>1116</v>
      </c>
      <c r="C20" s="450">
        <v>490.00099999999998</v>
      </c>
      <c r="D20" s="425">
        <v>19</v>
      </c>
      <c r="E20" s="424" t="s">
        <v>24</v>
      </c>
      <c r="F20" s="424"/>
      <c r="G20" s="424"/>
      <c r="H20" s="425">
        <v>41</v>
      </c>
      <c r="I20" s="425">
        <v>40620</v>
      </c>
      <c r="J20" s="425">
        <v>20</v>
      </c>
      <c r="K20" s="425" t="s">
        <v>751</v>
      </c>
      <c r="L20" s="425">
        <v>2</v>
      </c>
      <c r="M20" s="425">
        <v>7</v>
      </c>
      <c r="N20" s="425"/>
      <c r="O20" s="425"/>
      <c r="P20" s="425"/>
      <c r="Q20" s="425"/>
      <c r="R20" s="425"/>
      <c r="S20" s="425"/>
      <c r="T20" s="425"/>
      <c r="U20" s="425"/>
      <c r="V20" s="425"/>
      <c r="W20" s="425"/>
      <c r="X20" s="425"/>
      <c r="Y20" s="425"/>
      <c r="Z20" s="425">
        <v>14</v>
      </c>
      <c r="AA20" s="464" t="s">
        <v>62</v>
      </c>
      <c r="AB20" s="230" t="s">
        <v>49</v>
      </c>
      <c r="AC20" s="468">
        <v>-114</v>
      </c>
      <c r="AD20" s="230">
        <v>4</v>
      </c>
      <c r="AE20" s="230" t="s">
        <v>48</v>
      </c>
      <c r="AF20" s="230" t="s">
        <v>1109</v>
      </c>
      <c r="AG20" s="230" t="s">
        <v>1106</v>
      </c>
      <c r="AH20" s="230" t="s">
        <v>307</v>
      </c>
      <c r="AI20" s="230">
        <v>180</v>
      </c>
      <c r="AJ20" s="230">
        <v>1</v>
      </c>
      <c r="AK20" s="230" t="s">
        <v>170</v>
      </c>
      <c r="AL20" s="560" t="s">
        <v>1157</v>
      </c>
      <c r="AM20" s="428" t="s">
        <v>835</v>
      </c>
      <c r="AN20" s="428"/>
      <c r="AO20" s="428"/>
      <c r="AP20" s="428" t="s">
        <v>1114</v>
      </c>
      <c r="AQ20" s="282" t="s">
        <v>174</v>
      </c>
      <c r="AR20"/>
    </row>
    <row r="21" spans="1:44" x14ac:dyDescent="0.25">
      <c r="A21" s="442" t="s">
        <v>390</v>
      </c>
      <c r="B21" s="460" t="s">
        <v>1116</v>
      </c>
      <c r="C21" s="451">
        <v>490.00200000000001</v>
      </c>
      <c r="D21" s="415">
        <v>1</v>
      </c>
      <c r="E21" s="414" t="s">
        <v>24</v>
      </c>
      <c r="F21" s="414"/>
      <c r="G21" s="414"/>
      <c r="H21" s="415">
        <v>41</v>
      </c>
      <c r="I21" s="415">
        <v>40620</v>
      </c>
      <c r="J21" s="415">
        <v>20</v>
      </c>
      <c r="K21" s="415" t="s">
        <v>913</v>
      </c>
      <c r="L21" s="415">
        <v>2</v>
      </c>
      <c r="M21" s="415">
        <v>7</v>
      </c>
      <c r="N21" s="415"/>
      <c r="O21" s="415"/>
      <c r="P21" s="415"/>
      <c r="Q21" s="415"/>
      <c r="R21" s="415"/>
      <c r="S21" s="415"/>
      <c r="T21" s="415"/>
      <c r="U21" s="415"/>
      <c r="V21" s="415"/>
      <c r="W21" s="415"/>
      <c r="X21" s="415"/>
      <c r="Y21" s="415"/>
      <c r="Z21" s="415">
        <v>14</v>
      </c>
      <c r="AA21" s="462" t="s">
        <v>62</v>
      </c>
      <c r="AB21" s="416" t="s">
        <v>49</v>
      </c>
      <c r="AC21" s="469">
        <v>-83</v>
      </c>
      <c r="AD21" s="462">
        <v>25</v>
      </c>
      <c r="AE21" s="416" t="s">
        <v>48</v>
      </c>
      <c r="AF21" s="416" t="s">
        <v>391</v>
      </c>
      <c r="AG21" s="416" t="s">
        <v>1106</v>
      </c>
      <c r="AH21" s="416" t="s">
        <v>307</v>
      </c>
      <c r="AI21" s="416">
        <v>180</v>
      </c>
      <c r="AJ21" s="416">
        <v>1</v>
      </c>
      <c r="AK21" s="416" t="s">
        <v>170</v>
      </c>
      <c r="AL21" s="558" t="s">
        <v>1158</v>
      </c>
      <c r="AM21" s="419" t="s">
        <v>835</v>
      </c>
      <c r="AN21" s="419"/>
      <c r="AO21" s="419"/>
      <c r="AP21" s="419" t="s">
        <v>1114</v>
      </c>
      <c r="AQ21" s="420" t="s">
        <v>174</v>
      </c>
      <c r="AR21"/>
    </row>
    <row r="22" spans="1:44" x14ac:dyDescent="0.25">
      <c r="A22" s="440" t="s">
        <v>390</v>
      </c>
      <c r="B22" s="461" t="s">
        <v>1116</v>
      </c>
      <c r="C22" s="449">
        <v>490.00200000000001</v>
      </c>
      <c r="D22" s="38">
        <v>2</v>
      </c>
      <c r="E22" s="48" t="s">
        <v>24</v>
      </c>
      <c r="F22" s="48"/>
      <c r="G22" s="48"/>
      <c r="H22" s="38">
        <v>41</v>
      </c>
      <c r="I22" s="38">
        <v>40620</v>
      </c>
      <c r="J22" s="38">
        <v>20</v>
      </c>
      <c r="K22" s="38" t="s">
        <v>913</v>
      </c>
      <c r="L22" s="38">
        <v>2</v>
      </c>
      <c r="M22" s="38">
        <v>7</v>
      </c>
      <c r="N22" s="38"/>
      <c r="O22" s="38"/>
      <c r="P22" s="38"/>
      <c r="Q22" s="38"/>
      <c r="R22" s="38"/>
      <c r="S22" s="38"/>
      <c r="T22" s="38"/>
      <c r="U22" s="38"/>
      <c r="V22" s="38"/>
      <c r="W22" s="38"/>
      <c r="X22" s="38"/>
      <c r="Y22" s="38"/>
      <c r="Z22" s="38">
        <v>14</v>
      </c>
      <c r="AA22" s="463" t="s">
        <v>62</v>
      </c>
      <c r="AB22" s="101" t="s">
        <v>49</v>
      </c>
      <c r="AC22" s="466">
        <v>-84</v>
      </c>
      <c r="AD22" s="463">
        <v>25</v>
      </c>
      <c r="AE22" s="101" t="s">
        <v>48</v>
      </c>
      <c r="AF22" s="101" t="s">
        <v>391</v>
      </c>
      <c r="AG22" s="101" t="s">
        <v>1106</v>
      </c>
      <c r="AH22" s="101" t="s">
        <v>307</v>
      </c>
      <c r="AI22" s="101">
        <v>180</v>
      </c>
      <c r="AJ22" s="101">
        <v>1</v>
      </c>
      <c r="AK22" s="101" t="s">
        <v>170</v>
      </c>
      <c r="AL22" s="559" t="s">
        <v>1159</v>
      </c>
      <c r="AM22" s="407" t="s">
        <v>835</v>
      </c>
      <c r="AN22" s="407"/>
      <c r="AO22" s="407"/>
      <c r="AP22" s="407" t="s">
        <v>1114</v>
      </c>
      <c r="AQ22" s="231" t="s">
        <v>174</v>
      </c>
      <c r="AR22"/>
    </row>
    <row r="23" spans="1:44" x14ac:dyDescent="0.25">
      <c r="A23" s="440" t="s">
        <v>390</v>
      </c>
      <c r="B23" s="461" t="s">
        <v>1116</v>
      </c>
      <c r="C23" s="449">
        <v>490.00200000000001</v>
      </c>
      <c r="D23" s="38">
        <v>3</v>
      </c>
      <c r="E23" s="48" t="s">
        <v>24</v>
      </c>
      <c r="F23" s="48"/>
      <c r="G23" s="48"/>
      <c r="H23" s="38">
        <v>41</v>
      </c>
      <c r="I23" s="38">
        <v>40620</v>
      </c>
      <c r="J23" s="38">
        <v>20</v>
      </c>
      <c r="K23" s="38" t="s">
        <v>913</v>
      </c>
      <c r="L23" s="38">
        <v>2</v>
      </c>
      <c r="M23" s="38">
        <v>7</v>
      </c>
      <c r="N23" s="38"/>
      <c r="O23" s="38"/>
      <c r="P23" s="38"/>
      <c r="Q23" s="38"/>
      <c r="R23" s="38"/>
      <c r="S23" s="38"/>
      <c r="T23" s="38"/>
      <c r="U23" s="38"/>
      <c r="V23" s="38"/>
      <c r="W23" s="38"/>
      <c r="X23" s="38"/>
      <c r="Y23" s="38"/>
      <c r="Z23" s="38">
        <v>14</v>
      </c>
      <c r="AA23" s="463" t="s">
        <v>62</v>
      </c>
      <c r="AB23" s="101" t="s">
        <v>49</v>
      </c>
      <c r="AC23" s="466">
        <v>-85</v>
      </c>
      <c r="AD23" s="463">
        <v>25</v>
      </c>
      <c r="AE23" s="101" t="s">
        <v>48</v>
      </c>
      <c r="AF23" s="101" t="s">
        <v>391</v>
      </c>
      <c r="AG23" s="101" t="s">
        <v>1106</v>
      </c>
      <c r="AH23" s="101" t="s">
        <v>307</v>
      </c>
      <c r="AI23" s="101">
        <v>180</v>
      </c>
      <c r="AJ23" s="101">
        <v>1</v>
      </c>
      <c r="AK23" s="101" t="s">
        <v>170</v>
      </c>
      <c r="AL23" s="559" t="s">
        <v>1160</v>
      </c>
      <c r="AM23" s="407" t="s">
        <v>835</v>
      </c>
      <c r="AN23" s="407"/>
      <c r="AO23" s="407"/>
      <c r="AP23" s="407" t="s">
        <v>1114</v>
      </c>
      <c r="AQ23" s="231" t="s">
        <v>174</v>
      </c>
      <c r="AR23"/>
    </row>
    <row r="24" spans="1:44" x14ac:dyDescent="0.25">
      <c r="A24" s="440" t="s">
        <v>390</v>
      </c>
      <c r="B24" s="461" t="s">
        <v>1116</v>
      </c>
      <c r="C24" s="449">
        <v>490.00200000000001</v>
      </c>
      <c r="D24" s="38">
        <v>4</v>
      </c>
      <c r="E24" s="48" t="s">
        <v>24</v>
      </c>
      <c r="F24" s="48"/>
      <c r="G24" s="48"/>
      <c r="H24" s="38">
        <v>41</v>
      </c>
      <c r="I24" s="38">
        <v>40620</v>
      </c>
      <c r="J24" s="38">
        <v>20</v>
      </c>
      <c r="K24" s="38" t="s">
        <v>913</v>
      </c>
      <c r="L24" s="38">
        <v>2</v>
      </c>
      <c r="M24" s="38">
        <v>7</v>
      </c>
      <c r="N24" s="38"/>
      <c r="O24" s="38"/>
      <c r="P24" s="38"/>
      <c r="Q24" s="38"/>
      <c r="R24" s="38"/>
      <c r="S24" s="38"/>
      <c r="T24" s="38"/>
      <c r="U24" s="38"/>
      <c r="V24" s="38"/>
      <c r="W24" s="38"/>
      <c r="X24" s="38"/>
      <c r="Y24" s="38"/>
      <c r="Z24" s="38">
        <v>14</v>
      </c>
      <c r="AA24" s="463" t="s">
        <v>62</v>
      </c>
      <c r="AB24" s="101" t="s">
        <v>49</v>
      </c>
      <c r="AC24" s="466">
        <v>-86</v>
      </c>
      <c r="AD24" s="463">
        <v>25</v>
      </c>
      <c r="AE24" s="101" t="s">
        <v>48</v>
      </c>
      <c r="AF24" s="101" t="s">
        <v>391</v>
      </c>
      <c r="AG24" s="101" t="s">
        <v>1106</v>
      </c>
      <c r="AH24" s="101" t="s">
        <v>307</v>
      </c>
      <c r="AI24" s="101">
        <v>180</v>
      </c>
      <c r="AJ24" s="101">
        <v>1</v>
      </c>
      <c r="AK24" s="101" t="s">
        <v>170</v>
      </c>
      <c r="AL24" s="559" t="s">
        <v>1161</v>
      </c>
      <c r="AM24" s="407" t="s">
        <v>835</v>
      </c>
      <c r="AN24" s="407"/>
      <c r="AO24" s="407"/>
      <c r="AP24" s="407" t="s">
        <v>1114</v>
      </c>
      <c r="AQ24" s="231" t="s">
        <v>174</v>
      </c>
      <c r="AR24"/>
    </row>
    <row r="25" spans="1:44" x14ac:dyDescent="0.25">
      <c r="A25" s="440" t="s">
        <v>390</v>
      </c>
      <c r="B25" s="461" t="s">
        <v>1116</v>
      </c>
      <c r="C25" s="449">
        <v>490.00200000000001</v>
      </c>
      <c r="D25" s="38">
        <v>5</v>
      </c>
      <c r="E25" s="48" t="s">
        <v>24</v>
      </c>
      <c r="F25" s="48"/>
      <c r="G25" s="48"/>
      <c r="H25" s="38">
        <v>41</v>
      </c>
      <c r="I25" s="38">
        <v>40620</v>
      </c>
      <c r="J25" s="38">
        <v>20</v>
      </c>
      <c r="K25" s="38" t="s">
        <v>913</v>
      </c>
      <c r="L25" s="38">
        <v>2</v>
      </c>
      <c r="M25" s="38">
        <v>7</v>
      </c>
      <c r="N25" s="38"/>
      <c r="O25" s="38"/>
      <c r="P25" s="38"/>
      <c r="Q25" s="38"/>
      <c r="R25" s="38"/>
      <c r="S25" s="38"/>
      <c r="T25" s="38"/>
      <c r="U25" s="38"/>
      <c r="V25" s="38"/>
      <c r="W25" s="38"/>
      <c r="X25" s="38"/>
      <c r="Y25" s="38"/>
      <c r="Z25" s="38">
        <v>14</v>
      </c>
      <c r="AA25" s="463" t="s">
        <v>62</v>
      </c>
      <c r="AB25" s="101" t="s">
        <v>49</v>
      </c>
      <c r="AC25" s="466">
        <v>-87</v>
      </c>
      <c r="AD25" s="463">
        <v>25</v>
      </c>
      <c r="AE25" s="101" t="s">
        <v>48</v>
      </c>
      <c r="AF25" s="101" t="s">
        <v>391</v>
      </c>
      <c r="AG25" s="101" t="s">
        <v>1106</v>
      </c>
      <c r="AH25" s="101" t="s">
        <v>307</v>
      </c>
      <c r="AI25" s="101">
        <v>180</v>
      </c>
      <c r="AJ25" s="101">
        <v>1</v>
      </c>
      <c r="AK25" s="101" t="s">
        <v>170</v>
      </c>
      <c r="AL25" s="559" t="s">
        <v>1162</v>
      </c>
      <c r="AM25" s="407" t="s">
        <v>835</v>
      </c>
      <c r="AN25" s="407"/>
      <c r="AO25" s="407"/>
      <c r="AP25" s="407" t="s">
        <v>1114</v>
      </c>
      <c r="AQ25" s="231" t="s">
        <v>174</v>
      </c>
      <c r="AR25"/>
    </row>
    <row r="26" spans="1:44" x14ac:dyDescent="0.25">
      <c r="A26" s="440" t="s">
        <v>390</v>
      </c>
      <c r="B26" s="461" t="s">
        <v>1116</v>
      </c>
      <c r="C26" s="449">
        <v>490.00200000000001</v>
      </c>
      <c r="D26" s="38">
        <v>6</v>
      </c>
      <c r="E26" s="48" t="s">
        <v>24</v>
      </c>
      <c r="F26" s="48"/>
      <c r="G26" s="48"/>
      <c r="H26" s="38">
        <v>41</v>
      </c>
      <c r="I26" s="38">
        <v>40620</v>
      </c>
      <c r="J26" s="38">
        <v>20</v>
      </c>
      <c r="K26" s="38" t="s">
        <v>913</v>
      </c>
      <c r="L26" s="38">
        <v>2</v>
      </c>
      <c r="M26" s="38">
        <v>7</v>
      </c>
      <c r="N26" s="38"/>
      <c r="O26" s="38"/>
      <c r="P26" s="38"/>
      <c r="Q26" s="38"/>
      <c r="R26" s="38"/>
      <c r="S26" s="38"/>
      <c r="T26" s="38"/>
      <c r="U26" s="38"/>
      <c r="V26" s="38"/>
      <c r="W26" s="38"/>
      <c r="X26" s="38"/>
      <c r="Y26" s="38"/>
      <c r="Z26" s="38">
        <v>14</v>
      </c>
      <c r="AA26" s="463" t="s">
        <v>62</v>
      </c>
      <c r="AB26" s="101" t="s">
        <v>49</v>
      </c>
      <c r="AC26" s="466">
        <v>-88</v>
      </c>
      <c r="AD26" s="463">
        <v>25</v>
      </c>
      <c r="AE26" s="101" t="s">
        <v>48</v>
      </c>
      <c r="AF26" s="101" t="s">
        <v>391</v>
      </c>
      <c r="AG26" s="101" t="s">
        <v>1106</v>
      </c>
      <c r="AH26" s="101" t="s">
        <v>307</v>
      </c>
      <c r="AI26" s="101">
        <v>180</v>
      </c>
      <c r="AJ26" s="101">
        <v>1</v>
      </c>
      <c r="AK26" s="101" t="s">
        <v>170</v>
      </c>
      <c r="AL26" s="559" t="s">
        <v>1163</v>
      </c>
      <c r="AM26" s="407" t="s">
        <v>835</v>
      </c>
      <c r="AN26" s="407"/>
      <c r="AO26" s="407"/>
      <c r="AP26" s="407" t="s">
        <v>1114</v>
      </c>
      <c r="AQ26" s="231" t="s">
        <v>174</v>
      </c>
      <c r="AR26"/>
    </row>
    <row r="27" spans="1:44" x14ac:dyDescent="0.25">
      <c r="A27" s="440" t="s">
        <v>390</v>
      </c>
      <c r="B27" s="461" t="s">
        <v>1116</v>
      </c>
      <c r="C27" s="449">
        <v>490.00200000000001</v>
      </c>
      <c r="D27" s="38">
        <v>7</v>
      </c>
      <c r="E27" s="48" t="s">
        <v>24</v>
      </c>
      <c r="F27" s="48"/>
      <c r="G27" s="48"/>
      <c r="H27" s="38">
        <v>41</v>
      </c>
      <c r="I27" s="38">
        <v>40620</v>
      </c>
      <c r="J27" s="38">
        <v>20</v>
      </c>
      <c r="K27" s="38" t="s">
        <v>913</v>
      </c>
      <c r="L27" s="38">
        <v>2</v>
      </c>
      <c r="M27" s="38">
        <v>7</v>
      </c>
      <c r="N27" s="38"/>
      <c r="O27" s="38"/>
      <c r="P27" s="38"/>
      <c r="Q27" s="38"/>
      <c r="R27" s="38"/>
      <c r="S27" s="38"/>
      <c r="T27" s="38"/>
      <c r="U27" s="38"/>
      <c r="V27" s="38"/>
      <c r="W27" s="38"/>
      <c r="X27" s="38"/>
      <c r="Y27" s="38"/>
      <c r="Z27" s="38">
        <v>14</v>
      </c>
      <c r="AA27" s="463" t="s">
        <v>62</v>
      </c>
      <c r="AB27" s="101" t="s">
        <v>49</v>
      </c>
      <c r="AC27" s="466">
        <v>-89</v>
      </c>
      <c r="AD27" s="463">
        <v>25</v>
      </c>
      <c r="AE27" s="101" t="s">
        <v>48</v>
      </c>
      <c r="AF27" s="101" t="s">
        <v>391</v>
      </c>
      <c r="AG27" s="101" t="s">
        <v>1106</v>
      </c>
      <c r="AH27" s="101" t="s">
        <v>307</v>
      </c>
      <c r="AI27" s="101">
        <v>180</v>
      </c>
      <c r="AJ27" s="101">
        <v>1</v>
      </c>
      <c r="AK27" s="101" t="s">
        <v>170</v>
      </c>
      <c r="AL27" s="559" t="s">
        <v>1164</v>
      </c>
      <c r="AM27" s="407" t="s">
        <v>835</v>
      </c>
      <c r="AN27" s="407"/>
      <c r="AO27" s="407"/>
      <c r="AP27" s="407" t="s">
        <v>1114</v>
      </c>
      <c r="AQ27" s="231" t="s">
        <v>174</v>
      </c>
      <c r="AR27"/>
    </row>
    <row r="28" spans="1:44" x14ac:dyDescent="0.25">
      <c r="A28" s="440" t="s">
        <v>390</v>
      </c>
      <c r="B28" s="461" t="s">
        <v>1116</v>
      </c>
      <c r="C28" s="449">
        <v>490.00200000000001</v>
      </c>
      <c r="D28" s="38">
        <v>8</v>
      </c>
      <c r="E28" s="48" t="s">
        <v>24</v>
      </c>
      <c r="F28" s="48"/>
      <c r="G28" s="48"/>
      <c r="H28" s="38">
        <v>41</v>
      </c>
      <c r="I28" s="38">
        <v>40620</v>
      </c>
      <c r="J28" s="38">
        <v>20</v>
      </c>
      <c r="K28" s="38" t="s">
        <v>913</v>
      </c>
      <c r="L28" s="38">
        <v>2</v>
      </c>
      <c r="M28" s="38">
        <v>7</v>
      </c>
      <c r="N28" s="38"/>
      <c r="O28" s="38"/>
      <c r="P28" s="38"/>
      <c r="Q28" s="38"/>
      <c r="R28" s="38"/>
      <c r="S28" s="38"/>
      <c r="T28" s="38"/>
      <c r="U28" s="38"/>
      <c r="V28" s="38"/>
      <c r="W28" s="38"/>
      <c r="X28" s="38"/>
      <c r="Y28" s="38"/>
      <c r="Z28" s="38">
        <v>14</v>
      </c>
      <c r="AA28" s="463" t="s">
        <v>62</v>
      </c>
      <c r="AB28" s="101" t="s">
        <v>49</v>
      </c>
      <c r="AC28" s="466">
        <v>-91</v>
      </c>
      <c r="AD28" s="463">
        <v>25</v>
      </c>
      <c r="AE28" s="101" t="s">
        <v>48</v>
      </c>
      <c r="AF28" s="101" t="s">
        <v>391</v>
      </c>
      <c r="AG28" s="101" t="s">
        <v>1106</v>
      </c>
      <c r="AH28" s="101" t="s">
        <v>307</v>
      </c>
      <c r="AI28" s="101">
        <v>180</v>
      </c>
      <c r="AJ28" s="101">
        <v>1</v>
      </c>
      <c r="AK28" s="101" t="s">
        <v>170</v>
      </c>
      <c r="AL28" s="559" t="s">
        <v>1165</v>
      </c>
      <c r="AM28" s="407" t="s">
        <v>835</v>
      </c>
      <c r="AN28" s="407"/>
      <c r="AO28" s="407"/>
      <c r="AP28" s="407" t="s">
        <v>1114</v>
      </c>
      <c r="AQ28" s="231" t="s">
        <v>174</v>
      </c>
      <c r="AR28"/>
    </row>
    <row r="29" spans="1:44" x14ac:dyDescent="0.25">
      <c r="A29" s="440" t="s">
        <v>390</v>
      </c>
      <c r="B29" s="461" t="s">
        <v>1116</v>
      </c>
      <c r="C29" s="449">
        <v>490.00200000000001</v>
      </c>
      <c r="D29" s="38">
        <v>9</v>
      </c>
      <c r="E29" s="48" t="s">
        <v>24</v>
      </c>
      <c r="F29" s="48"/>
      <c r="G29" s="48"/>
      <c r="H29" s="38">
        <v>41</v>
      </c>
      <c r="I29" s="38">
        <v>40620</v>
      </c>
      <c r="J29" s="38">
        <v>20</v>
      </c>
      <c r="K29" s="38" t="s">
        <v>913</v>
      </c>
      <c r="L29" s="38">
        <v>2</v>
      </c>
      <c r="M29" s="38">
        <v>7</v>
      </c>
      <c r="N29" s="38"/>
      <c r="O29" s="38"/>
      <c r="P29" s="38"/>
      <c r="Q29" s="38"/>
      <c r="R29" s="38"/>
      <c r="S29" s="38"/>
      <c r="T29" s="38"/>
      <c r="U29" s="38"/>
      <c r="V29" s="38"/>
      <c r="W29" s="38"/>
      <c r="X29" s="38"/>
      <c r="Y29" s="38"/>
      <c r="Z29" s="38">
        <v>14</v>
      </c>
      <c r="AA29" s="463" t="s">
        <v>62</v>
      </c>
      <c r="AB29" s="101" t="s">
        <v>49</v>
      </c>
      <c r="AC29" s="466">
        <v>-93</v>
      </c>
      <c r="AD29" s="463">
        <v>25</v>
      </c>
      <c r="AE29" s="101" t="s">
        <v>48</v>
      </c>
      <c r="AF29" s="101" t="s">
        <v>391</v>
      </c>
      <c r="AG29" s="101" t="s">
        <v>1106</v>
      </c>
      <c r="AH29" s="101" t="s">
        <v>307</v>
      </c>
      <c r="AI29" s="101">
        <v>180</v>
      </c>
      <c r="AJ29" s="101">
        <v>1</v>
      </c>
      <c r="AK29" s="101" t="s">
        <v>170</v>
      </c>
      <c r="AL29" s="559" t="s">
        <v>1166</v>
      </c>
      <c r="AM29" s="407" t="s">
        <v>835</v>
      </c>
      <c r="AN29" s="407"/>
      <c r="AO29" s="407"/>
      <c r="AP29" s="407" t="s">
        <v>1114</v>
      </c>
      <c r="AQ29" s="231" t="s">
        <v>174</v>
      </c>
      <c r="AR29"/>
    </row>
    <row r="30" spans="1:44" x14ac:dyDescent="0.25">
      <c r="A30" s="440" t="s">
        <v>390</v>
      </c>
      <c r="B30" s="461" t="s">
        <v>1116</v>
      </c>
      <c r="C30" s="449">
        <v>490.00200000000001</v>
      </c>
      <c r="D30" s="38">
        <v>10</v>
      </c>
      <c r="E30" s="48" t="s">
        <v>24</v>
      </c>
      <c r="F30" s="48"/>
      <c r="G30" s="48"/>
      <c r="H30" s="38">
        <v>41</v>
      </c>
      <c r="I30" s="38">
        <v>40620</v>
      </c>
      <c r="J30" s="38">
        <v>20</v>
      </c>
      <c r="K30" s="38" t="s">
        <v>913</v>
      </c>
      <c r="L30" s="38">
        <v>2</v>
      </c>
      <c r="M30" s="38">
        <v>7</v>
      </c>
      <c r="N30" s="38"/>
      <c r="O30" s="38"/>
      <c r="P30" s="38"/>
      <c r="Q30" s="38"/>
      <c r="R30" s="38"/>
      <c r="S30" s="38"/>
      <c r="T30" s="38"/>
      <c r="U30" s="38"/>
      <c r="V30" s="38"/>
      <c r="W30" s="38"/>
      <c r="X30" s="38"/>
      <c r="Y30" s="38"/>
      <c r="Z30" s="38">
        <v>14</v>
      </c>
      <c r="AA30" s="463" t="s">
        <v>62</v>
      </c>
      <c r="AB30" s="101" t="s">
        <v>49</v>
      </c>
      <c r="AC30" s="466">
        <v>-95</v>
      </c>
      <c r="AD30" s="463">
        <v>23</v>
      </c>
      <c r="AE30" s="101" t="s">
        <v>48</v>
      </c>
      <c r="AF30" s="101" t="s">
        <v>391</v>
      </c>
      <c r="AG30" s="101" t="s">
        <v>1106</v>
      </c>
      <c r="AH30" s="101" t="s">
        <v>307</v>
      </c>
      <c r="AI30" s="101">
        <v>180</v>
      </c>
      <c r="AJ30" s="101">
        <v>1</v>
      </c>
      <c r="AK30" s="101" t="s">
        <v>170</v>
      </c>
      <c r="AL30" s="559" t="s">
        <v>1167</v>
      </c>
      <c r="AM30" s="407" t="s">
        <v>835</v>
      </c>
      <c r="AN30" s="407"/>
      <c r="AO30" s="407"/>
      <c r="AP30" s="407" t="s">
        <v>1114</v>
      </c>
      <c r="AQ30" s="231" t="s">
        <v>174</v>
      </c>
      <c r="AR30"/>
    </row>
    <row r="31" spans="1:44" x14ac:dyDescent="0.25">
      <c r="A31" s="440" t="s">
        <v>390</v>
      </c>
      <c r="B31" s="461" t="s">
        <v>1116</v>
      </c>
      <c r="C31" s="449">
        <v>490.00200000000001</v>
      </c>
      <c r="D31" s="38">
        <v>11</v>
      </c>
      <c r="E31" s="48" t="s">
        <v>24</v>
      </c>
      <c r="F31" s="48"/>
      <c r="G31" s="48"/>
      <c r="H31" s="38">
        <v>41</v>
      </c>
      <c r="I31" s="38">
        <v>40620</v>
      </c>
      <c r="J31" s="38">
        <v>20</v>
      </c>
      <c r="K31" s="38" t="s">
        <v>913</v>
      </c>
      <c r="L31" s="38">
        <v>2</v>
      </c>
      <c r="M31" s="38">
        <v>7</v>
      </c>
      <c r="N31" s="38"/>
      <c r="O31" s="38"/>
      <c r="P31" s="38"/>
      <c r="Q31" s="38"/>
      <c r="R31" s="38"/>
      <c r="S31" s="38"/>
      <c r="T31" s="38"/>
      <c r="U31" s="38"/>
      <c r="V31" s="38"/>
      <c r="W31" s="38"/>
      <c r="X31" s="38"/>
      <c r="Y31" s="38"/>
      <c r="Z31" s="38">
        <v>14</v>
      </c>
      <c r="AA31" s="463" t="s">
        <v>62</v>
      </c>
      <c r="AB31" s="101" t="s">
        <v>49</v>
      </c>
      <c r="AC31" s="466">
        <v>-97</v>
      </c>
      <c r="AD31" s="463">
        <v>21</v>
      </c>
      <c r="AE31" s="101" t="s">
        <v>48</v>
      </c>
      <c r="AF31" s="101" t="s">
        <v>391</v>
      </c>
      <c r="AG31" s="101" t="s">
        <v>1106</v>
      </c>
      <c r="AH31" s="101" t="s">
        <v>307</v>
      </c>
      <c r="AI31" s="101">
        <v>180</v>
      </c>
      <c r="AJ31" s="101">
        <v>1</v>
      </c>
      <c r="AK31" s="101" t="s">
        <v>170</v>
      </c>
      <c r="AL31" s="559" t="s">
        <v>1168</v>
      </c>
      <c r="AM31" s="407" t="s">
        <v>835</v>
      </c>
      <c r="AN31" s="407"/>
      <c r="AO31" s="407"/>
      <c r="AP31" s="407" t="s">
        <v>1114</v>
      </c>
      <c r="AQ31" s="231" t="s">
        <v>174</v>
      </c>
      <c r="AR31"/>
    </row>
    <row r="32" spans="1:44" x14ac:dyDescent="0.25">
      <c r="A32" s="440" t="s">
        <v>390</v>
      </c>
      <c r="B32" s="461" t="s">
        <v>1116</v>
      </c>
      <c r="C32" s="449">
        <v>490.00200000000001</v>
      </c>
      <c r="D32" s="38">
        <v>12</v>
      </c>
      <c r="E32" s="48" t="s">
        <v>24</v>
      </c>
      <c r="F32" s="48"/>
      <c r="G32" s="48"/>
      <c r="H32" s="38">
        <v>41</v>
      </c>
      <c r="I32" s="38">
        <v>40620</v>
      </c>
      <c r="J32" s="38">
        <v>20</v>
      </c>
      <c r="K32" s="38" t="s">
        <v>913</v>
      </c>
      <c r="L32" s="38">
        <v>2</v>
      </c>
      <c r="M32" s="38">
        <v>7</v>
      </c>
      <c r="N32" s="38"/>
      <c r="O32" s="38"/>
      <c r="P32" s="38"/>
      <c r="Q32" s="38"/>
      <c r="R32" s="38"/>
      <c r="S32" s="38"/>
      <c r="T32" s="38"/>
      <c r="U32" s="38"/>
      <c r="V32" s="38"/>
      <c r="W32" s="38"/>
      <c r="X32" s="38"/>
      <c r="Y32" s="38"/>
      <c r="Z32" s="38">
        <v>14</v>
      </c>
      <c r="AA32" s="463" t="s">
        <v>62</v>
      </c>
      <c r="AB32" s="101" t="s">
        <v>49</v>
      </c>
      <c r="AC32" s="466">
        <v>-99</v>
      </c>
      <c r="AD32" s="463">
        <v>19</v>
      </c>
      <c r="AE32" s="101" t="s">
        <v>48</v>
      </c>
      <c r="AF32" s="101" t="s">
        <v>391</v>
      </c>
      <c r="AG32" s="101" t="s">
        <v>1106</v>
      </c>
      <c r="AH32" s="101" t="s">
        <v>307</v>
      </c>
      <c r="AI32" s="101">
        <v>180</v>
      </c>
      <c r="AJ32" s="101">
        <v>1</v>
      </c>
      <c r="AK32" s="101" t="s">
        <v>170</v>
      </c>
      <c r="AL32" s="559" t="s">
        <v>1169</v>
      </c>
      <c r="AM32" s="407" t="s">
        <v>835</v>
      </c>
      <c r="AN32" s="407"/>
      <c r="AO32" s="407"/>
      <c r="AP32" s="407" t="s">
        <v>1114</v>
      </c>
      <c r="AQ32" s="231" t="s">
        <v>174</v>
      </c>
      <c r="AR32"/>
    </row>
    <row r="33" spans="1:44" x14ac:dyDescent="0.25">
      <c r="A33" s="440" t="s">
        <v>390</v>
      </c>
      <c r="B33" s="461" t="s">
        <v>1116</v>
      </c>
      <c r="C33" s="449">
        <v>490.00200000000001</v>
      </c>
      <c r="D33" s="38">
        <v>13</v>
      </c>
      <c r="E33" s="48" t="s">
        <v>24</v>
      </c>
      <c r="F33" s="48"/>
      <c r="G33" s="48"/>
      <c r="H33" s="38">
        <v>41</v>
      </c>
      <c r="I33" s="38">
        <v>40620</v>
      </c>
      <c r="J33" s="38">
        <v>20</v>
      </c>
      <c r="K33" s="38" t="s">
        <v>913</v>
      </c>
      <c r="L33" s="38">
        <v>2</v>
      </c>
      <c r="M33" s="38">
        <v>7</v>
      </c>
      <c r="N33" s="38"/>
      <c r="O33" s="38"/>
      <c r="P33" s="38"/>
      <c r="Q33" s="38"/>
      <c r="R33" s="38"/>
      <c r="S33" s="38"/>
      <c r="T33" s="38"/>
      <c r="U33" s="38"/>
      <c r="V33" s="38"/>
      <c r="W33" s="38"/>
      <c r="X33" s="38"/>
      <c r="Y33" s="38"/>
      <c r="Z33" s="38">
        <v>14</v>
      </c>
      <c r="AA33" s="463" t="s">
        <v>62</v>
      </c>
      <c r="AB33" s="101" t="s">
        <v>49</v>
      </c>
      <c r="AC33" s="466">
        <v>-101</v>
      </c>
      <c r="AD33" s="463">
        <v>17</v>
      </c>
      <c r="AE33" s="101" t="s">
        <v>48</v>
      </c>
      <c r="AF33" s="101" t="s">
        <v>391</v>
      </c>
      <c r="AG33" s="101" t="s">
        <v>1106</v>
      </c>
      <c r="AH33" s="101" t="s">
        <v>307</v>
      </c>
      <c r="AI33" s="101">
        <v>180</v>
      </c>
      <c r="AJ33" s="101">
        <v>1</v>
      </c>
      <c r="AK33" s="101" t="s">
        <v>170</v>
      </c>
      <c r="AL33" s="559" t="s">
        <v>1170</v>
      </c>
      <c r="AM33" s="407" t="s">
        <v>835</v>
      </c>
      <c r="AN33" s="407"/>
      <c r="AO33" s="407"/>
      <c r="AP33" s="407" t="s">
        <v>1114</v>
      </c>
      <c r="AQ33" s="231" t="s">
        <v>174</v>
      </c>
      <c r="AR33"/>
    </row>
    <row r="34" spans="1:44" x14ac:dyDescent="0.25">
      <c r="A34" s="440" t="s">
        <v>390</v>
      </c>
      <c r="B34" s="461" t="s">
        <v>1116</v>
      </c>
      <c r="C34" s="449">
        <v>490.00200000000001</v>
      </c>
      <c r="D34" s="38">
        <v>14</v>
      </c>
      <c r="E34" s="48" t="s">
        <v>24</v>
      </c>
      <c r="F34" s="48"/>
      <c r="G34" s="48"/>
      <c r="H34" s="38">
        <v>41</v>
      </c>
      <c r="I34" s="38">
        <v>40620</v>
      </c>
      <c r="J34" s="38">
        <v>20</v>
      </c>
      <c r="K34" s="38" t="s">
        <v>913</v>
      </c>
      <c r="L34" s="38">
        <v>2</v>
      </c>
      <c r="M34" s="38">
        <v>7</v>
      </c>
      <c r="N34" s="38"/>
      <c r="O34" s="38"/>
      <c r="P34" s="38"/>
      <c r="Q34" s="38"/>
      <c r="R34" s="38"/>
      <c r="S34" s="38"/>
      <c r="T34" s="145"/>
      <c r="U34" s="38"/>
      <c r="V34" s="38"/>
      <c r="W34" s="38"/>
      <c r="X34" s="38"/>
      <c r="Y34" s="38"/>
      <c r="Z34" s="38">
        <v>14</v>
      </c>
      <c r="AA34" s="463" t="s">
        <v>62</v>
      </c>
      <c r="AB34" s="101" t="s">
        <v>49</v>
      </c>
      <c r="AC34" s="466">
        <v>-103</v>
      </c>
      <c r="AD34" s="463">
        <v>15</v>
      </c>
      <c r="AE34" s="101" t="s">
        <v>48</v>
      </c>
      <c r="AF34" s="101" t="s">
        <v>391</v>
      </c>
      <c r="AG34" s="101" t="s">
        <v>1106</v>
      </c>
      <c r="AH34" s="101" t="s">
        <v>307</v>
      </c>
      <c r="AI34" s="101">
        <v>180</v>
      </c>
      <c r="AJ34" s="101">
        <v>1</v>
      </c>
      <c r="AK34" s="101" t="s">
        <v>170</v>
      </c>
      <c r="AL34" s="559" t="s">
        <v>1171</v>
      </c>
      <c r="AM34" s="407" t="s">
        <v>835</v>
      </c>
      <c r="AN34" s="407"/>
      <c r="AO34" s="407"/>
      <c r="AP34" s="407" t="s">
        <v>1114</v>
      </c>
      <c r="AQ34" s="231" t="s">
        <v>174</v>
      </c>
      <c r="AR34"/>
    </row>
    <row r="35" spans="1:44" x14ac:dyDescent="0.25">
      <c r="A35" s="440" t="s">
        <v>390</v>
      </c>
      <c r="B35" s="461" t="s">
        <v>1116</v>
      </c>
      <c r="C35" s="449">
        <v>490.00200000000001</v>
      </c>
      <c r="D35" s="38">
        <v>15</v>
      </c>
      <c r="E35" s="48" t="s">
        <v>24</v>
      </c>
      <c r="F35" s="48"/>
      <c r="G35" s="48"/>
      <c r="H35" s="38">
        <v>41</v>
      </c>
      <c r="I35" s="38">
        <v>40620</v>
      </c>
      <c r="J35" s="38">
        <v>20</v>
      </c>
      <c r="K35" s="38" t="s">
        <v>913</v>
      </c>
      <c r="L35" s="38">
        <v>2</v>
      </c>
      <c r="M35" s="38">
        <v>7</v>
      </c>
      <c r="N35" s="38"/>
      <c r="O35" s="38"/>
      <c r="P35" s="38"/>
      <c r="Q35" s="38"/>
      <c r="R35" s="38"/>
      <c r="S35" s="38"/>
      <c r="T35" s="38"/>
      <c r="U35" s="38"/>
      <c r="V35" s="38"/>
      <c r="W35" s="38"/>
      <c r="X35" s="38"/>
      <c r="Y35" s="38"/>
      <c r="Z35" s="38">
        <v>14</v>
      </c>
      <c r="AA35" s="463" t="s">
        <v>62</v>
      </c>
      <c r="AB35" s="101" t="s">
        <v>49</v>
      </c>
      <c r="AC35" s="466">
        <v>-105</v>
      </c>
      <c r="AD35" s="463">
        <v>13</v>
      </c>
      <c r="AE35" s="101" t="s">
        <v>48</v>
      </c>
      <c r="AF35" s="101" t="s">
        <v>391</v>
      </c>
      <c r="AG35" s="101" t="s">
        <v>1106</v>
      </c>
      <c r="AH35" s="101" t="s">
        <v>307</v>
      </c>
      <c r="AI35" s="101">
        <v>180</v>
      </c>
      <c r="AJ35" s="101">
        <v>1</v>
      </c>
      <c r="AK35" s="101" t="s">
        <v>170</v>
      </c>
      <c r="AL35" s="559" t="s">
        <v>1172</v>
      </c>
      <c r="AM35" s="407" t="s">
        <v>835</v>
      </c>
      <c r="AN35" s="407"/>
      <c r="AO35" s="407"/>
      <c r="AP35" s="407" t="s">
        <v>1114</v>
      </c>
      <c r="AQ35" s="231" t="s">
        <v>174</v>
      </c>
      <c r="AR35"/>
    </row>
    <row r="36" spans="1:44" x14ac:dyDescent="0.25">
      <c r="A36" s="440" t="s">
        <v>390</v>
      </c>
      <c r="B36" s="461" t="s">
        <v>1116</v>
      </c>
      <c r="C36" s="449">
        <v>490.00200000000001</v>
      </c>
      <c r="D36" s="38">
        <v>16</v>
      </c>
      <c r="E36" s="48" t="s">
        <v>24</v>
      </c>
      <c r="F36" s="48"/>
      <c r="G36" s="48"/>
      <c r="H36" s="38">
        <v>41</v>
      </c>
      <c r="I36" s="38">
        <v>40620</v>
      </c>
      <c r="J36" s="38">
        <v>20</v>
      </c>
      <c r="K36" s="38" t="s">
        <v>913</v>
      </c>
      <c r="L36" s="38">
        <v>2</v>
      </c>
      <c r="M36" s="38">
        <v>7</v>
      </c>
      <c r="N36" s="38"/>
      <c r="O36" s="38"/>
      <c r="P36" s="38"/>
      <c r="Q36" s="38"/>
      <c r="R36" s="38"/>
      <c r="S36" s="38"/>
      <c r="T36" s="38"/>
      <c r="U36" s="38"/>
      <c r="V36" s="38"/>
      <c r="W36" s="38"/>
      <c r="X36" s="38"/>
      <c r="Y36" s="38"/>
      <c r="Z36" s="38">
        <v>14</v>
      </c>
      <c r="AA36" s="463" t="s">
        <v>62</v>
      </c>
      <c r="AB36" s="101" t="s">
        <v>49</v>
      </c>
      <c r="AC36" s="466">
        <v>-107</v>
      </c>
      <c r="AD36" s="463">
        <v>11</v>
      </c>
      <c r="AE36" s="101" t="s">
        <v>48</v>
      </c>
      <c r="AF36" s="101" t="s">
        <v>391</v>
      </c>
      <c r="AG36" s="101" t="s">
        <v>1106</v>
      </c>
      <c r="AH36" s="101" t="s">
        <v>307</v>
      </c>
      <c r="AI36" s="101">
        <v>180</v>
      </c>
      <c r="AJ36" s="101">
        <v>1</v>
      </c>
      <c r="AK36" s="101" t="s">
        <v>170</v>
      </c>
      <c r="AL36" s="559" t="s">
        <v>1173</v>
      </c>
      <c r="AM36" s="407" t="s">
        <v>835</v>
      </c>
      <c r="AN36" s="407"/>
      <c r="AO36" s="407"/>
      <c r="AP36" s="407" t="s">
        <v>1114</v>
      </c>
      <c r="AQ36" s="231" t="s">
        <v>174</v>
      </c>
      <c r="AR36"/>
    </row>
    <row r="37" spans="1:44" x14ac:dyDescent="0.25">
      <c r="A37" s="440" t="s">
        <v>390</v>
      </c>
      <c r="B37" s="461" t="s">
        <v>1116</v>
      </c>
      <c r="C37" s="449">
        <v>490.00200000000001</v>
      </c>
      <c r="D37" s="38">
        <v>17</v>
      </c>
      <c r="E37" s="48" t="s">
        <v>24</v>
      </c>
      <c r="F37" s="48"/>
      <c r="G37" s="48"/>
      <c r="H37" s="38">
        <v>41</v>
      </c>
      <c r="I37" s="38">
        <v>40620</v>
      </c>
      <c r="J37" s="38">
        <v>20</v>
      </c>
      <c r="K37" s="38" t="s">
        <v>913</v>
      </c>
      <c r="L37" s="38">
        <v>2</v>
      </c>
      <c r="M37" s="38">
        <v>7</v>
      </c>
      <c r="N37" s="38"/>
      <c r="O37" s="38"/>
      <c r="P37" s="38"/>
      <c r="Q37" s="38"/>
      <c r="R37" s="38"/>
      <c r="S37" s="38"/>
      <c r="T37" s="38"/>
      <c r="U37" s="38"/>
      <c r="V37" s="38"/>
      <c r="W37" s="38"/>
      <c r="X37" s="38"/>
      <c r="Y37" s="38"/>
      <c r="Z37" s="38">
        <v>14</v>
      </c>
      <c r="AA37" s="463" t="s">
        <v>62</v>
      </c>
      <c r="AB37" s="101" t="s">
        <v>49</v>
      </c>
      <c r="AC37" s="466">
        <v>-109</v>
      </c>
      <c r="AD37" s="463">
        <v>9</v>
      </c>
      <c r="AE37" s="101" t="s">
        <v>48</v>
      </c>
      <c r="AF37" s="101" t="s">
        <v>391</v>
      </c>
      <c r="AG37" s="101" t="s">
        <v>1106</v>
      </c>
      <c r="AH37" s="101" t="s">
        <v>307</v>
      </c>
      <c r="AI37" s="101">
        <v>180</v>
      </c>
      <c r="AJ37" s="101">
        <v>1</v>
      </c>
      <c r="AK37" s="101" t="s">
        <v>170</v>
      </c>
      <c r="AL37" s="559" t="s">
        <v>1174</v>
      </c>
      <c r="AM37" s="407" t="s">
        <v>835</v>
      </c>
      <c r="AN37" s="407"/>
      <c r="AO37" s="407"/>
      <c r="AP37" s="407" t="s">
        <v>1114</v>
      </c>
      <c r="AQ37" s="231" t="s">
        <v>174</v>
      </c>
      <c r="AR37"/>
    </row>
    <row r="38" spans="1:44" x14ac:dyDescent="0.25">
      <c r="A38" s="440" t="s">
        <v>390</v>
      </c>
      <c r="B38" s="461" t="s">
        <v>1116</v>
      </c>
      <c r="C38" s="449">
        <v>490.00200000000001</v>
      </c>
      <c r="D38" s="38">
        <v>18</v>
      </c>
      <c r="E38" s="48" t="s">
        <v>24</v>
      </c>
      <c r="F38" s="48"/>
      <c r="G38" s="48"/>
      <c r="H38" s="38">
        <v>41</v>
      </c>
      <c r="I38" s="38">
        <v>40620</v>
      </c>
      <c r="J38" s="38">
        <v>20</v>
      </c>
      <c r="K38" s="38" t="s">
        <v>913</v>
      </c>
      <c r="L38" s="38">
        <v>2</v>
      </c>
      <c r="M38" s="38">
        <v>7</v>
      </c>
      <c r="N38" s="38"/>
      <c r="O38" s="38"/>
      <c r="P38" s="38"/>
      <c r="Q38" s="38"/>
      <c r="R38" s="38"/>
      <c r="S38" s="38"/>
      <c r="T38" s="38"/>
      <c r="U38" s="38"/>
      <c r="V38" s="38"/>
      <c r="W38" s="38"/>
      <c r="X38" s="38"/>
      <c r="Y38" s="38"/>
      <c r="Z38" s="38">
        <v>14</v>
      </c>
      <c r="AA38" s="463" t="s">
        <v>62</v>
      </c>
      <c r="AB38" s="101" t="s">
        <v>49</v>
      </c>
      <c r="AC38" s="466">
        <v>-111</v>
      </c>
      <c r="AD38" s="463">
        <v>7</v>
      </c>
      <c r="AE38" s="101" t="s">
        <v>48</v>
      </c>
      <c r="AF38" s="101" t="s">
        <v>391</v>
      </c>
      <c r="AG38" s="101" t="s">
        <v>1106</v>
      </c>
      <c r="AH38" s="101" t="s">
        <v>307</v>
      </c>
      <c r="AI38" s="101">
        <v>180</v>
      </c>
      <c r="AJ38" s="101">
        <v>1</v>
      </c>
      <c r="AK38" s="101" t="s">
        <v>170</v>
      </c>
      <c r="AL38" s="559" t="s">
        <v>1175</v>
      </c>
      <c r="AM38" s="407" t="s">
        <v>835</v>
      </c>
      <c r="AN38" s="407"/>
      <c r="AO38" s="407"/>
      <c r="AP38" s="407" t="s">
        <v>1114</v>
      </c>
      <c r="AQ38" s="231" t="s">
        <v>174</v>
      </c>
      <c r="AR38"/>
    </row>
    <row r="39" spans="1:44" ht="15.75" thickBot="1" x14ac:dyDescent="0.3">
      <c r="A39" s="441" t="s">
        <v>390</v>
      </c>
      <c r="B39" s="448" t="s">
        <v>1116</v>
      </c>
      <c r="C39" s="450">
        <v>490.00200000000001</v>
      </c>
      <c r="D39" s="425">
        <v>19</v>
      </c>
      <c r="E39" s="424" t="s">
        <v>24</v>
      </c>
      <c r="F39" s="424"/>
      <c r="G39" s="424"/>
      <c r="H39" s="425">
        <v>41</v>
      </c>
      <c r="I39" s="425">
        <v>40620</v>
      </c>
      <c r="J39" s="425">
        <v>20</v>
      </c>
      <c r="K39" s="425" t="s">
        <v>913</v>
      </c>
      <c r="L39" s="425">
        <v>2</v>
      </c>
      <c r="M39" s="425">
        <v>7</v>
      </c>
      <c r="N39" s="425"/>
      <c r="O39" s="425"/>
      <c r="P39" s="425"/>
      <c r="Q39" s="425"/>
      <c r="R39" s="425"/>
      <c r="S39" s="425"/>
      <c r="T39" s="425"/>
      <c r="U39" s="425"/>
      <c r="V39" s="425"/>
      <c r="W39" s="425"/>
      <c r="X39" s="425"/>
      <c r="Y39" s="425"/>
      <c r="Z39" s="425">
        <v>14</v>
      </c>
      <c r="AA39" s="464" t="s">
        <v>62</v>
      </c>
      <c r="AB39" s="230" t="s">
        <v>49</v>
      </c>
      <c r="AC39" s="470">
        <v>-113</v>
      </c>
      <c r="AD39" s="464">
        <v>5</v>
      </c>
      <c r="AE39" s="230" t="s">
        <v>48</v>
      </c>
      <c r="AF39" s="230" t="s">
        <v>391</v>
      </c>
      <c r="AG39" s="230" t="s">
        <v>1106</v>
      </c>
      <c r="AH39" s="230" t="s">
        <v>307</v>
      </c>
      <c r="AI39" s="230">
        <v>180</v>
      </c>
      <c r="AJ39" s="230">
        <v>1</v>
      </c>
      <c r="AK39" s="230" t="s">
        <v>170</v>
      </c>
      <c r="AL39" s="560" t="s">
        <v>1176</v>
      </c>
      <c r="AM39" s="428" t="s">
        <v>835</v>
      </c>
      <c r="AN39" s="428"/>
      <c r="AO39" s="428"/>
      <c r="AP39" s="428" t="s">
        <v>1114</v>
      </c>
      <c r="AQ39" s="282" t="s">
        <v>174</v>
      </c>
      <c r="AR39"/>
    </row>
    <row r="40" spans="1:44" x14ac:dyDescent="0.25">
      <c r="A40" s="476" t="s">
        <v>227</v>
      </c>
      <c r="B40" s="463" t="s">
        <v>103</v>
      </c>
      <c r="C40" s="446">
        <v>490.00299999999999</v>
      </c>
      <c r="D40" s="463"/>
      <c r="E40" s="477" t="s">
        <v>24</v>
      </c>
      <c r="F40" s="477" t="s">
        <v>1107</v>
      </c>
      <c r="G40" s="477" t="s">
        <v>229</v>
      </c>
      <c r="H40" s="463">
        <v>41</v>
      </c>
      <c r="I40" s="463">
        <v>39750</v>
      </c>
      <c r="J40" s="463">
        <v>20</v>
      </c>
      <c r="K40" s="463" t="s">
        <v>751</v>
      </c>
      <c r="L40" s="463">
        <v>2</v>
      </c>
      <c r="M40" s="463">
        <v>7</v>
      </c>
      <c r="N40" s="463">
        <v>41</v>
      </c>
      <c r="O40" s="463">
        <v>41490</v>
      </c>
      <c r="P40" s="463">
        <v>20</v>
      </c>
      <c r="Q40" s="463" t="s">
        <v>751</v>
      </c>
      <c r="R40" s="463">
        <v>2</v>
      </c>
      <c r="S40" s="463">
        <v>7</v>
      </c>
      <c r="T40" s="463"/>
      <c r="U40" s="463"/>
      <c r="V40" s="463"/>
      <c r="W40" s="463"/>
      <c r="X40" s="463"/>
      <c r="Y40" s="463"/>
      <c r="Z40" s="463">
        <v>14</v>
      </c>
      <c r="AA40" s="463" t="s">
        <v>58</v>
      </c>
      <c r="AB40" s="472" t="s">
        <v>21</v>
      </c>
      <c r="AC40" s="478">
        <v>-85</v>
      </c>
      <c r="AD40" s="472" t="s">
        <v>41</v>
      </c>
      <c r="AE40" s="472" t="s">
        <v>42</v>
      </c>
      <c r="AF40" s="472" t="s">
        <v>1109</v>
      </c>
      <c r="AG40" s="472" t="s">
        <v>43</v>
      </c>
      <c r="AH40" s="472" t="s">
        <v>386</v>
      </c>
      <c r="AI40" s="472">
        <v>60</v>
      </c>
      <c r="AJ40" s="472">
        <v>3</v>
      </c>
      <c r="AK40" s="472" t="s">
        <v>168</v>
      </c>
      <c r="AL40" s="561">
        <v>161590</v>
      </c>
      <c r="AM40" s="444" t="s">
        <v>839</v>
      </c>
      <c r="AN40" s="444" t="s">
        <v>839</v>
      </c>
      <c r="AO40" s="444"/>
      <c r="AP40" s="444" t="s">
        <v>1114</v>
      </c>
      <c r="AQ40" s="445" t="s">
        <v>174</v>
      </c>
    </row>
    <row r="41" spans="1:44" x14ac:dyDescent="0.25">
      <c r="A41" s="476" t="s">
        <v>227</v>
      </c>
      <c r="B41" s="463" t="s">
        <v>103</v>
      </c>
      <c r="C41" s="446">
        <v>490.00400000000002</v>
      </c>
      <c r="D41" s="463"/>
      <c r="E41" s="477" t="s">
        <v>24</v>
      </c>
      <c r="F41" s="477" t="s">
        <v>1108</v>
      </c>
      <c r="G41" s="477" t="s">
        <v>229</v>
      </c>
      <c r="H41" s="463">
        <v>41</v>
      </c>
      <c r="I41" s="463">
        <v>40521</v>
      </c>
      <c r="J41" s="463">
        <v>20</v>
      </c>
      <c r="K41" s="463" t="s">
        <v>751</v>
      </c>
      <c r="L41" s="463">
        <v>2</v>
      </c>
      <c r="M41" s="463">
        <v>7</v>
      </c>
      <c r="N41" s="463">
        <v>41</v>
      </c>
      <c r="O41" s="463">
        <v>40719</v>
      </c>
      <c r="P41" s="463">
        <v>20</v>
      </c>
      <c r="Q41" s="463" t="s">
        <v>751</v>
      </c>
      <c r="R41" s="463">
        <v>2</v>
      </c>
      <c r="S41" s="463">
        <v>7</v>
      </c>
      <c r="T41" s="463"/>
      <c r="U41" s="463"/>
      <c r="V41" s="463"/>
      <c r="W41" s="463"/>
      <c r="X41" s="463"/>
      <c r="Y41" s="463"/>
      <c r="Z41" s="463">
        <v>14</v>
      </c>
      <c r="AA41" s="463" t="s">
        <v>58</v>
      </c>
      <c r="AB41" s="472" t="s">
        <v>49</v>
      </c>
      <c r="AC41" s="478">
        <v>-78</v>
      </c>
      <c r="AD41" s="472">
        <v>20</v>
      </c>
      <c r="AE41" s="472" t="s">
        <v>47</v>
      </c>
      <c r="AF41" s="472" t="s">
        <v>1109</v>
      </c>
      <c r="AG41" s="472" t="s">
        <v>43</v>
      </c>
      <c r="AH41" s="472" t="s">
        <v>386</v>
      </c>
      <c r="AI41" s="472">
        <v>60</v>
      </c>
      <c r="AJ41" s="472">
        <v>3</v>
      </c>
      <c r="AK41" s="472" t="s">
        <v>168</v>
      </c>
      <c r="AL41" s="561">
        <v>94380</v>
      </c>
      <c r="AM41" s="444" t="s">
        <v>835</v>
      </c>
      <c r="AN41" s="444" t="s">
        <v>835</v>
      </c>
      <c r="AO41" s="444"/>
      <c r="AP41" s="444" t="s">
        <v>1114</v>
      </c>
      <c r="AQ41" s="445" t="s">
        <v>174</v>
      </c>
    </row>
    <row r="42" spans="1:44" x14ac:dyDescent="0.25">
      <c r="A42" s="476" t="s">
        <v>267</v>
      </c>
      <c r="B42" s="463" t="s">
        <v>103</v>
      </c>
      <c r="C42" s="446">
        <v>490.005</v>
      </c>
      <c r="D42" s="463"/>
      <c r="E42" s="477" t="s">
        <v>24</v>
      </c>
      <c r="F42" s="477" t="s">
        <v>1105</v>
      </c>
      <c r="G42" s="477" t="s">
        <v>281</v>
      </c>
      <c r="H42" s="463">
        <v>41</v>
      </c>
      <c r="I42" s="463">
        <v>40422</v>
      </c>
      <c r="J42" s="463">
        <v>20</v>
      </c>
      <c r="K42" s="463" t="s">
        <v>751</v>
      </c>
      <c r="L42" s="463">
        <v>2</v>
      </c>
      <c r="M42" s="463">
        <v>7</v>
      </c>
      <c r="N42" s="463">
        <v>41</v>
      </c>
      <c r="O42" s="463">
        <v>40620</v>
      </c>
      <c r="P42" s="463">
        <v>20</v>
      </c>
      <c r="Q42" s="463" t="s">
        <v>751</v>
      </c>
      <c r="R42" s="463">
        <v>2</v>
      </c>
      <c r="S42" s="463">
        <v>7</v>
      </c>
      <c r="T42" s="463">
        <v>41</v>
      </c>
      <c r="U42" s="463">
        <v>40818</v>
      </c>
      <c r="V42" s="463">
        <v>20</v>
      </c>
      <c r="W42" s="463" t="s">
        <v>751</v>
      </c>
      <c r="X42" s="463">
        <v>2</v>
      </c>
      <c r="Y42" s="463">
        <v>7</v>
      </c>
      <c r="Z42" s="463">
        <v>14</v>
      </c>
      <c r="AA42" s="463" t="s">
        <v>58</v>
      </c>
      <c r="AB42" s="472" t="s">
        <v>49</v>
      </c>
      <c r="AC42" s="478">
        <v>-78</v>
      </c>
      <c r="AD42" s="472">
        <v>20</v>
      </c>
      <c r="AE42" s="472" t="s">
        <v>47</v>
      </c>
      <c r="AF42" s="472" t="s">
        <v>1109</v>
      </c>
      <c r="AG42" s="472" t="s">
        <v>43</v>
      </c>
      <c r="AH42" s="472" t="s">
        <v>386</v>
      </c>
      <c r="AI42" s="472">
        <v>60</v>
      </c>
      <c r="AJ42" s="472">
        <v>3</v>
      </c>
      <c r="AK42" s="472" t="s">
        <v>168</v>
      </c>
      <c r="AL42" s="561">
        <v>147670</v>
      </c>
      <c r="AM42" s="444" t="s">
        <v>835</v>
      </c>
      <c r="AN42" s="444" t="s">
        <v>835</v>
      </c>
      <c r="AO42" s="444" t="s">
        <v>835</v>
      </c>
      <c r="AP42" s="444" t="s">
        <v>1114</v>
      </c>
      <c r="AQ42" s="445" t="s">
        <v>174</v>
      </c>
    </row>
    <row r="43" spans="1:44" x14ac:dyDescent="0.25">
      <c r="A43" s="476" t="s">
        <v>227</v>
      </c>
      <c r="B43" s="463" t="s">
        <v>1110</v>
      </c>
      <c r="C43" s="446">
        <v>490.00599999999997</v>
      </c>
      <c r="D43" s="463"/>
      <c r="E43" s="477" t="s">
        <v>24</v>
      </c>
      <c r="F43" s="477" t="s">
        <v>1107</v>
      </c>
      <c r="G43" s="477" t="s">
        <v>229</v>
      </c>
      <c r="H43" s="463">
        <v>41</v>
      </c>
      <c r="I43" s="463">
        <v>39750</v>
      </c>
      <c r="J43" s="463">
        <v>20</v>
      </c>
      <c r="K43" s="463" t="s">
        <v>751</v>
      </c>
      <c r="L43" s="463">
        <v>2</v>
      </c>
      <c r="M43" s="463">
        <v>7</v>
      </c>
      <c r="N43" s="463">
        <v>41</v>
      </c>
      <c r="O43" s="463">
        <v>41490</v>
      </c>
      <c r="P43" s="463">
        <v>20</v>
      </c>
      <c r="Q43" s="463" t="s">
        <v>751</v>
      </c>
      <c r="R43" s="463">
        <v>2</v>
      </c>
      <c r="S43" s="463">
        <v>7</v>
      </c>
      <c r="T43" s="463"/>
      <c r="U43" s="463"/>
      <c r="V43" s="463"/>
      <c r="W43" s="463"/>
      <c r="X43" s="463"/>
      <c r="Y43" s="463"/>
      <c r="Z43" s="463">
        <v>14</v>
      </c>
      <c r="AA43" s="463" t="s">
        <v>1111</v>
      </c>
      <c r="AB43" s="472" t="s">
        <v>21</v>
      </c>
      <c r="AC43" s="478">
        <v>-85</v>
      </c>
      <c r="AD43" s="472" t="s">
        <v>41</v>
      </c>
      <c r="AE43" s="472" t="s">
        <v>42</v>
      </c>
      <c r="AF43" s="472" t="s">
        <v>1109</v>
      </c>
      <c r="AG43" s="472" t="s">
        <v>66</v>
      </c>
      <c r="AH43" s="472" t="s">
        <v>386</v>
      </c>
      <c r="AI43" s="472">
        <v>60</v>
      </c>
      <c r="AJ43" s="472">
        <v>3</v>
      </c>
      <c r="AK43" s="472" t="s">
        <v>168</v>
      </c>
      <c r="AL43" s="561">
        <v>138450</v>
      </c>
      <c r="AM43" s="534" t="s">
        <v>1136</v>
      </c>
      <c r="AN43" s="534" t="s">
        <v>1136</v>
      </c>
      <c r="AO43" s="444"/>
      <c r="AP43" s="444" t="s">
        <v>1114</v>
      </c>
      <c r="AQ43" s="445" t="s">
        <v>174</v>
      </c>
    </row>
    <row r="44" spans="1:44" x14ac:dyDescent="0.25">
      <c r="A44" s="476" t="s">
        <v>227</v>
      </c>
      <c r="B44" s="463" t="s">
        <v>1110</v>
      </c>
      <c r="C44" s="446">
        <v>490.00700000000001</v>
      </c>
      <c r="D44" s="463"/>
      <c r="E44" s="477" t="s">
        <v>24</v>
      </c>
      <c r="F44" s="477" t="s">
        <v>1108</v>
      </c>
      <c r="G44" s="477" t="s">
        <v>229</v>
      </c>
      <c r="H44" s="463">
        <v>41</v>
      </c>
      <c r="I44" s="463">
        <v>40521</v>
      </c>
      <c r="J44" s="463">
        <v>20</v>
      </c>
      <c r="K44" s="463" t="s">
        <v>751</v>
      </c>
      <c r="L44" s="463">
        <v>2</v>
      </c>
      <c r="M44" s="463">
        <v>7</v>
      </c>
      <c r="N44" s="463">
        <v>41</v>
      </c>
      <c r="O44" s="463">
        <v>40719</v>
      </c>
      <c r="P44" s="463">
        <v>20</v>
      </c>
      <c r="Q44" s="463" t="s">
        <v>751</v>
      </c>
      <c r="R44" s="463">
        <v>2</v>
      </c>
      <c r="S44" s="463">
        <v>7</v>
      </c>
      <c r="T44" s="463"/>
      <c r="U44" s="463"/>
      <c r="V44" s="463"/>
      <c r="W44" s="463"/>
      <c r="X44" s="463"/>
      <c r="Y44" s="463"/>
      <c r="Z44" s="463">
        <v>14</v>
      </c>
      <c r="AA44" s="463" t="s">
        <v>1111</v>
      </c>
      <c r="AB44" s="472" t="s">
        <v>49</v>
      </c>
      <c r="AC44" s="478">
        <v>-78</v>
      </c>
      <c r="AD44" s="472">
        <v>20</v>
      </c>
      <c r="AE44" s="472" t="s">
        <v>47</v>
      </c>
      <c r="AF44" s="472" t="s">
        <v>1109</v>
      </c>
      <c r="AG44" s="472" t="s">
        <v>66</v>
      </c>
      <c r="AH44" s="472" t="s">
        <v>386</v>
      </c>
      <c r="AI44" s="472">
        <v>60</v>
      </c>
      <c r="AJ44" s="472">
        <v>3</v>
      </c>
      <c r="AK44" s="472" t="s">
        <v>168</v>
      </c>
      <c r="AL44" s="561">
        <v>82970</v>
      </c>
      <c r="AM44" s="444" t="s">
        <v>835</v>
      </c>
      <c r="AN44" s="444" t="s">
        <v>835</v>
      </c>
      <c r="AO44" s="444"/>
      <c r="AP44" s="444" t="s">
        <v>1114</v>
      </c>
      <c r="AQ44" s="445" t="s">
        <v>174</v>
      </c>
    </row>
    <row r="45" spans="1:44" ht="15.75" thickBot="1" x14ac:dyDescent="0.3">
      <c r="A45" s="479" t="s">
        <v>267</v>
      </c>
      <c r="B45" s="464" t="s">
        <v>1110</v>
      </c>
      <c r="C45" s="447">
        <v>490.00799999999998</v>
      </c>
      <c r="D45" s="464"/>
      <c r="E45" s="480" t="s">
        <v>24</v>
      </c>
      <c r="F45" s="480" t="s">
        <v>1105</v>
      </c>
      <c r="G45" s="480" t="s">
        <v>281</v>
      </c>
      <c r="H45" s="464">
        <v>41</v>
      </c>
      <c r="I45" s="464">
        <v>40422</v>
      </c>
      <c r="J45" s="464">
        <v>20</v>
      </c>
      <c r="K45" s="464" t="s">
        <v>751</v>
      </c>
      <c r="L45" s="464">
        <v>2</v>
      </c>
      <c r="M45" s="464">
        <v>7</v>
      </c>
      <c r="N45" s="464">
        <v>41</v>
      </c>
      <c r="O45" s="464">
        <v>40620</v>
      </c>
      <c r="P45" s="464">
        <v>20</v>
      </c>
      <c r="Q45" s="464" t="s">
        <v>751</v>
      </c>
      <c r="R45" s="464">
        <v>2</v>
      </c>
      <c r="S45" s="464">
        <v>7</v>
      </c>
      <c r="T45" s="464">
        <v>41</v>
      </c>
      <c r="U45" s="464">
        <v>40818</v>
      </c>
      <c r="V45" s="464">
        <v>20</v>
      </c>
      <c r="W45" s="464" t="s">
        <v>751</v>
      </c>
      <c r="X45" s="464">
        <v>2</v>
      </c>
      <c r="Y45" s="464">
        <v>7</v>
      </c>
      <c r="Z45" s="464">
        <v>14</v>
      </c>
      <c r="AA45" s="464" t="s">
        <v>1111</v>
      </c>
      <c r="AB45" s="473" t="s">
        <v>49</v>
      </c>
      <c r="AC45" s="481">
        <v>-78</v>
      </c>
      <c r="AD45" s="473">
        <v>20</v>
      </c>
      <c r="AE45" s="473" t="s">
        <v>47</v>
      </c>
      <c r="AF45" s="473" t="s">
        <v>1109</v>
      </c>
      <c r="AG45" s="473" t="s">
        <v>66</v>
      </c>
      <c r="AH45" s="473" t="s">
        <v>386</v>
      </c>
      <c r="AI45" s="473">
        <v>60</v>
      </c>
      <c r="AJ45" s="473">
        <v>3</v>
      </c>
      <c r="AK45" s="473" t="s">
        <v>168</v>
      </c>
      <c r="AL45" s="562">
        <v>127680</v>
      </c>
      <c r="AM45" s="444" t="s">
        <v>835</v>
      </c>
      <c r="AN45" s="444" t="s">
        <v>835</v>
      </c>
      <c r="AO45" s="444" t="s">
        <v>835</v>
      </c>
      <c r="AP45" s="444" t="s">
        <v>1114</v>
      </c>
      <c r="AQ45" s="445" t="s">
        <v>174</v>
      </c>
    </row>
    <row r="46" spans="1:44" x14ac:dyDescent="0.25">
      <c r="A46" s="482" t="s">
        <v>227</v>
      </c>
      <c r="B46" s="462" t="s">
        <v>103</v>
      </c>
      <c r="C46" s="474">
        <v>490.00900000000001</v>
      </c>
      <c r="D46" s="462"/>
      <c r="E46" s="483" t="s">
        <v>24</v>
      </c>
      <c r="F46" s="483" t="s">
        <v>1107</v>
      </c>
      <c r="G46" s="483" t="s">
        <v>229</v>
      </c>
      <c r="H46" s="462">
        <v>41</v>
      </c>
      <c r="I46" s="462">
        <v>39750</v>
      </c>
      <c r="J46" s="462">
        <v>20</v>
      </c>
      <c r="K46" s="462" t="s">
        <v>913</v>
      </c>
      <c r="L46" s="462">
        <v>2</v>
      </c>
      <c r="M46" s="462">
        <v>7</v>
      </c>
      <c r="N46" s="462">
        <v>41</v>
      </c>
      <c r="O46" s="462">
        <v>41490</v>
      </c>
      <c r="P46" s="462">
        <v>20</v>
      </c>
      <c r="Q46" s="462" t="s">
        <v>913</v>
      </c>
      <c r="R46" s="462">
        <v>2</v>
      </c>
      <c r="S46" s="462">
        <v>7</v>
      </c>
      <c r="T46" s="462"/>
      <c r="U46" s="462"/>
      <c r="V46" s="462"/>
      <c r="W46" s="462"/>
      <c r="X46" s="462"/>
      <c r="Y46" s="462"/>
      <c r="Z46" s="462">
        <v>14</v>
      </c>
      <c r="AA46" s="462" t="s">
        <v>58</v>
      </c>
      <c r="AB46" s="471" t="s">
        <v>21</v>
      </c>
      <c r="AC46" s="484">
        <v>-85</v>
      </c>
      <c r="AD46" s="471" t="s">
        <v>41</v>
      </c>
      <c r="AE46" s="471" t="s">
        <v>42</v>
      </c>
      <c r="AF46" s="471" t="s">
        <v>391</v>
      </c>
      <c r="AG46" s="471" t="s">
        <v>43</v>
      </c>
      <c r="AH46" s="471" t="s">
        <v>386</v>
      </c>
      <c r="AI46" s="471">
        <v>60</v>
      </c>
      <c r="AJ46" s="471">
        <v>3</v>
      </c>
      <c r="AK46" s="471" t="s">
        <v>168</v>
      </c>
      <c r="AL46" s="561">
        <v>488580</v>
      </c>
      <c r="AM46" s="443" t="s">
        <v>839</v>
      </c>
      <c r="AN46" s="443" t="s">
        <v>839</v>
      </c>
      <c r="AO46" s="443"/>
      <c r="AP46" s="443" t="s">
        <v>1114</v>
      </c>
      <c r="AQ46" s="475" t="s">
        <v>174</v>
      </c>
      <c r="AR46"/>
    </row>
    <row r="47" spans="1:44" x14ac:dyDescent="0.25">
      <c r="A47" s="476" t="s">
        <v>227</v>
      </c>
      <c r="B47" s="463" t="s">
        <v>103</v>
      </c>
      <c r="C47" s="446">
        <v>490.01</v>
      </c>
      <c r="D47" s="463"/>
      <c r="E47" s="477" t="s">
        <v>24</v>
      </c>
      <c r="F47" s="477" t="s">
        <v>1108</v>
      </c>
      <c r="G47" s="477" t="s">
        <v>229</v>
      </c>
      <c r="H47" s="463">
        <v>41</v>
      </c>
      <c r="I47" s="463">
        <v>40521</v>
      </c>
      <c r="J47" s="463">
        <v>20</v>
      </c>
      <c r="K47" s="463" t="s">
        <v>913</v>
      </c>
      <c r="L47" s="463">
        <v>2</v>
      </c>
      <c r="M47" s="463">
        <v>7</v>
      </c>
      <c r="N47" s="463">
        <v>41</v>
      </c>
      <c r="O47" s="463">
        <v>40719</v>
      </c>
      <c r="P47" s="463">
        <v>20</v>
      </c>
      <c r="Q47" s="463" t="s">
        <v>913</v>
      </c>
      <c r="R47" s="463">
        <v>2</v>
      </c>
      <c r="S47" s="463">
        <v>7</v>
      </c>
      <c r="T47" s="463"/>
      <c r="U47" s="463"/>
      <c r="V47" s="463"/>
      <c r="W47" s="463"/>
      <c r="X47" s="463"/>
      <c r="Y47" s="463"/>
      <c r="Z47" s="463">
        <v>14</v>
      </c>
      <c r="AA47" s="463" t="s">
        <v>58</v>
      </c>
      <c r="AB47" s="472" t="s">
        <v>49</v>
      </c>
      <c r="AC47" s="466">
        <v>-85</v>
      </c>
      <c r="AD47" s="472">
        <v>20</v>
      </c>
      <c r="AE47" s="472" t="s">
        <v>47</v>
      </c>
      <c r="AF47" s="472" t="s">
        <v>391</v>
      </c>
      <c r="AG47" s="472" t="s">
        <v>43</v>
      </c>
      <c r="AH47" s="472" t="s">
        <v>386</v>
      </c>
      <c r="AI47" s="472">
        <v>60</v>
      </c>
      <c r="AJ47" s="472">
        <v>3</v>
      </c>
      <c r="AK47" s="472" t="s">
        <v>168</v>
      </c>
      <c r="AL47" s="561">
        <v>179030</v>
      </c>
      <c r="AM47" s="444" t="s">
        <v>835</v>
      </c>
      <c r="AN47" s="444" t="s">
        <v>835</v>
      </c>
      <c r="AO47" s="444"/>
      <c r="AP47" s="444" t="s">
        <v>1114</v>
      </c>
      <c r="AQ47" s="445" t="s">
        <v>174</v>
      </c>
      <c r="AR47"/>
    </row>
    <row r="48" spans="1:44" x14ac:dyDescent="0.25">
      <c r="A48" s="476" t="s">
        <v>267</v>
      </c>
      <c r="B48" s="463" t="s">
        <v>103</v>
      </c>
      <c r="C48" s="446">
        <v>490.01100000000002</v>
      </c>
      <c r="D48" s="463"/>
      <c r="E48" s="477" t="s">
        <v>24</v>
      </c>
      <c r="F48" s="477" t="s">
        <v>1105</v>
      </c>
      <c r="G48" s="477" t="s">
        <v>281</v>
      </c>
      <c r="H48" s="463">
        <v>41</v>
      </c>
      <c r="I48" s="463">
        <v>40422</v>
      </c>
      <c r="J48" s="463">
        <v>20</v>
      </c>
      <c r="K48" s="463" t="s">
        <v>913</v>
      </c>
      <c r="L48" s="463">
        <v>2</v>
      </c>
      <c r="M48" s="463">
        <v>7</v>
      </c>
      <c r="N48" s="463">
        <v>41</v>
      </c>
      <c r="O48" s="463">
        <v>40620</v>
      </c>
      <c r="P48" s="463">
        <v>20</v>
      </c>
      <c r="Q48" s="463" t="s">
        <v>913</v>
      </c>
      <c r="R48" s="463">
        <v>2</v>
      </c>
      <c r="S48" s="463">
        <v>7</v>
      </c>
      <c r="T48" s="463">
        <v>41</v>
      </c>
      <c r="U48" s="463">
        <v>40818</v>
      </c>
      <c r="V48" s="463">
        <v>20</v>
      </c>
      <c r="W48" s="463" t="s">
        <v>751</v>
      </c>
      <c r="X48" s="463">
        <v>2</v>
      </c>
      <c r="Y48" s="463">
        <v>7</v>
      </c>
      <c r="Z48" s="463">
        <v>14</v>
      </c>
      <c r="AA48" s="463" t="s">
        <v>58</v>
      </c>
      <c r="AB48" s="472" t="s">
        <v>49</v>
      </c>
      <c r="AC48" s="466">
        <v>-85</v>
      </c>
      <c r="AD48" s="472">
        <v>20</v>
      </c>
      <c r="AE48" s="472" t="s">
        <v>47</v>
      </c>
      <c r="AF48" s="472" t="s">
        <v>391</v>
      </c>
      <c r="AG48" s="472" t="s">
        <v>43</v>
      </c>
      <c r="AH48" s="472" t="s">
        <v>386</v>
      </c>
      <c r="AI48" s="472">
        <v>60</v>
      </c>
      <c r="AJ48" s="472">
        <v>3</v>
      </c>
      <c r="AK48" s="472" t="s">
        <v>168</v>
      </c>
      <c r="AL48" s="561">
        <v>241200</v>
      </c>
      <c r="AM48" s="444" t="s">
        <v>835</v>
      </c>
      <c r="AN48" s="444" t="s">
        <v>835</v>
      </c>
      <c r="AO48" s="444" t="s">
        <v>835</v>
      </c>
      <c r="AP48" s="444" t="s">
        <v>1114</v>
      </c>
      <c r="AQ48" s="445" t="s">
        <v>174</v>
      </c>
      <c r="AR48"/>
    </row>
    <row r="49" spans="1:44" x14ac:dyDescent="0.25">
      <c r="A49" s="517" t="s">
        <v>227</v>
      </c>
      <c r="B49" s="518" t="s">
        <v>1110</v>
      </c>
      <c r="C49" s="519">
        <v>490.012</v>
      </c>
      <c r="D49" s="518"/>
      <c r="E49" s="520" t="s">
        <v>24</v>
      </c>
      <c r="F49" s="520" t="s">
        <v>1107</v>
      </c>
      <c r="G49" s="520" t="s">
        <v>229</v>
      </c>
      <c r="H49" s="518">
        <v>41</v>
      </c>
      <c r="I49" s="518">
        <v>39750</v>
      </c>
      <c r="J49" s="518">
        <v>20</v>
      </c>
      <c r="K49" s="518" t="s">
        <v>913</v>
      </c>
      <c r="L49" s="518">
        <v>2</v>
      </c>
      <c r="M49" s="518">
        <v>7</v>
      </c>
      <c r="N49" s="518">
        <v>41</v>
      </c>
      <c r="O49" s="518">
        <v>41490</v>
      </c>
      <c r="P49" s="518">
        <v>20</v>
      </c>
      <c r="Q49" s="518" t="s">
        <v>913</v>
      </c>
      <c r="R49" s="518">
        <v>2</v>
      </c>
      <c r="S49" s="518">
        <v>7</v>
      </c>
      <c r="T49" s="518"/>
      <c r="U49" s="518"/>
      <c r="V49" s="518"/>
      <c r="W49" s="518"/>
      <c r="X49" s="518"/>
      <c r="Y49" s="518"/>
      <c r="Z49" s="518">
        <v>14</v>
      </c>
      <c r="AA49" s="518" t="s">
        <v>1111</v>
      </c>
      <c r="AB49" s="521" t="s">
        <v>21</v>
      </c>
      <c r="AC49" s="522">
        <v>-85</v>
      </c>
      <c r="AD49" s="521" t="s">
        <v>41</v>
      </c>
      <c r="AE49" s="521" t="s">
        <v>42</v>
      </c>
      <c r="AF49" s="521" t="s">
        <v>391</v>
      </c>
      <c r="AG49" s="521" t="s">
        <v>66</v>
      </c>
      <c r="AH49" s="521" t="s">
        <v>386</v>
      </c>
      <c r="AI49" s="521">
        <v>60</v>
      </c>
      <c r="AJ49" s="521">
        <v>3</v>
      </c>
      <c r="AK49" s="521" t="s">
        <v>168</v>
      </c>
      <c r="AL49" s="561"/>
      <c r="AM49" s="523" t="s">
        <v>839</v>
      </c>
      <c r="AN49" s="523" t="s">
        <v>839</v>
      </c>
      <c r="AO49" s="523"/>
      <c r="AP49" s="523" t="s">
        <v>1114</v>
      </c>
      <c r="AQ49" s="524" t="s">
        <v>174</v>
      </c>
      <c r="AR49"/>
    </row>
    <row r="50" spans="1:44" x14ac:dyDescent="0.25">
      <c r="A50" s="517" t="s">
        <v>227</v>
      </c>
      <c r="B50" s="518" t="s">
        <v>1110</v>
      </c>
      <c r="C50" s="519">
        <v>490.01299999999998</v>
      </c>
      <c r="D50" s="518"/>
      <c r="E50" s="520" t="s">
        <v>24</v>
      </c>
      <c r="F50" s="520" t="s">
        <v>1108</v>
      </c>
      <c r="G50" s="520" t="s">
        <v>229</v>
      </c>
      <c r="H50" s="518">
        <v>41</v>
      </c>
      <c r="I50" s="518">
        <v>40521</v>
      </c>
      <c r="J50" s="518">
        <v>20</v>
      </c>
      <c r="K50" s="518" t="s">
        <v>913</v>
      </c>
      <c r="L50" s="518">
        <v>2</v>
      </c>
      <c r="M50" s="518">
        <v>7</v>
      </c>
      <c r="N50" s="518">
        <v>41</v>
      </c>
      <c r="O50" s="518">
        <v>40719</v>
      </c>
      <c r="P50" s="518">
        <v>20</v>
      </c>
      <c r="Q50" s="518" t="s">
        <v>913</v>
      </c>
      <c r="R50" s="518">
        <v>2</v>
      </c>
      <c r="S50" s="518">
        <v>7</v>
      </c>
      <c r="T50" s="518"/>
      <c r="U50" s="518"/>
      <c r="V50" s="518"/>
      <c r="W50" s="518"/>
      <c r="X50" s="518"/>
      <c r="Y50" s="518"/>
      <c r="Z50" s="518">
        <v>14</v>
      </c>
      <c r="AA50" s="518" t="s">
        <v>1111</v>
      </c>
      <c r="AB50" s="521" t="s">
        <v>49</v>
      </c>
      <c r="AC50" s="525">
        <v>-85</v>
      </c>
      <c r="AD50" s="521">
        <v>20</v>
      </c>
      <c r="AE50" s="521" t="s">
        <v>47</v>
      </c>
      <c r="AF50" s="521" t="s">
        <v>391</v>
      </c>
      <c r="AG50" s="521" t="s">
        <v>66</v>
      </c>
      <c r="AH50" s="521" t="s">
        <v>386</v>
      </c>
      <c r="AI50" s="521">
        <v>60</v>
      </c>
      <c r="AJ50" s="521">
        <v>3</v>
      </c>
      <c r="AK50" s="521" t="s">
        <v>168</v>
      </c>
      <c r="AL50" s="563"/>
      <c r="AM50" s="523" t="s">
        <v>835</v>
      </c>
      <c r="AN50" s="523" t="s">
        <v>835</v>
      </c>
      <c r="AO50" s="523"/>
      <c r="AP50" s="523" t="s">
        <v>1114</v>
      </c>
      <c r="AQ50" s="524" t="s">
        <v>174</v>
      </c>
      <c r="AR50"/>
    </row>
    <row r="51" spans="1:44" ht="15.75" thickBot="1" x14ac:dyDescent="0.3">
      <c r="A51" s="517" t="s">
        <v>267</v>
      </c>
      <c r="B51" s="518" t="s">
        <v>1110</v>
      </c>
      <c r="C51" s="519">
        <v>490.01400000000001</v>
      </c>
      <c r="D51" s="518"/>
      <c r="E51" s="520" t="s">
        <v>24</v>
      </c>
      <c r="F51" s="520" t="s">
        <v>1105</v>
      </c>
      <c r="G51" s="520" t="s">
        <v>281</v>
      </c>
      <c r="H51" s="518">
        <v>41</v>
      </c>
      <c r="I51" s="518">
        <v>40422</v>
      </c>
      <c r="J51" s="518">
        <v>20</v>
      </c>
      <c r="K51" s="518" t="s">
        <v>913</v>
      </c>
      <c r="L51" s="518">
        <v>2</v>
      </c>
      <c r="M51" s="518">
        <v>7</v>
      </c>
      <c r="N51" s="518">
        <v>41</v>
      </c>
      <c r="O51" s="518">
        <v>40620</v>
      </c>
      <c r="P51" s="518">
        <v>20</v>
      </c>
      <c r="Q51" s="518" t="s">
        <v>913</v>
      </c>
      <c r="R51" s="518">
        <v>2</v>
      </c>
      <c r="S51" s="518">
        <v>7</v>
      </c>
      <c r="T51" s="518">
        <v>41</v>
      </c>
      <c r="U51" s="518">
        <v>40818</v>
      </c>
      <c r="V51" s="518">
        <v>20</v>
      </c>
      <c r="W51" s="518" t="s">
        <v>751</v>
      </c>
      <c r="X51" s="518">
        <v>2</v>
      </c>
      <c r="Y51" s="518">
        <v>7</v>
      </c>
      <c r="Z51" s="518">
        <v>14</v>
      </c>
      <c r="AA51" s="518" t="s">
        <v>1111</v>
      </c>
      <c r="AB51" s="521" t="s">
        <v>49</v>
      </c>
      <c r="AC51" s="525">
        <v>-85</v>
      </c>
      <c r="AD51" s="521">
        <v>20</v>
      </c>
      <c r="AE51" s="521" t="s">
        <v>47</v>
      </c>
      <c r="AF51" s="521" t="s">
        <v>391</v>
      </c>
      <c r="AG51" s="521" t="s">
        <v>66</v>
      </c>
      <c r="AH51" s="521" t="s">
        <v>386</v>
      </c>
      <c r="AI51" s="521">
        <v>60</v>
      </c>
      <c r="AJ51" s="521">
        <v>3</v>
      </c>
      <c r="AK51" s="521" t="s">
        <v>168</v>
      </c>
      <c r="AL51" s="564"/>
      <c r="AM51" s="523" t="s">
        <v>835</v>
      </c>
      <c r="AN51" s="523" t="s">
        <v>835</v>
      </c>
      <c r="AO51" s="523" t="s">
        <v>835</v>
      </c>
      <c r="AP51" s="523" t="s">
        <v>1114</v>
      </c>
      <c r="AQ51" s="524" t="s">
        <v>174</v>
      </c>
      <c r="AR51"/>
    </row>
    <row r="52" spans="1:44" x14ac:dyDescent="0.25">
      <c r="A52" s="482" t="s">
        <v>227</v>
      </c>
      <c r="B52" s="462" t="s">
        <v>1119</v>
      </c>
      <c r="C52" s="474">
        <v>490.01499999999999</v>
      </c>
      <c r="D52" s="462"/>
      <c r="E52" s="483" t="s">
        <v>24</v>
      </c>
      <c r="F52" s="483" t="s">
        <v>1108</v>
      </c>
      <c r="G52" s="483" t="s">
        <v>229</v>
      </c>
      <c r="H52" s="462">
        <v>41</v>
      </c>
      <c r="I52" s="462">
        <v>40521</v>
      </c>
      <c r="J52" s="462">
        <v>20</v>
      </c>
      <c r="K52" s="462" t="s">
        <v>751</v>
      </c>
      <c r="L52" s="462">
        <v>2</v>
      </c>
      <c r="M52" s="462">
        <v>7</v>
      </c>
      <c r="N52" s="462">
        <v>41</v>
      </c>
      <c r="O52" s="462">
        <v>40719</v>
      </c>
      <c r="P52" s="462">
        <v>20</v>
      </c>
      <c r="Q52" s="462" t="s">
        <v>751</v>
      </c>
      <c r="R52" s="462">
        <v>2</v>
      </c>
      <c r="S52" s="462">
        <v>7</v>
      </c>
      <c r="T52" s="462"/>
      <c r="U52" s="462"/>
      <c r="V52" s="462"/>
      <c r="W52" s="462"/>
      <c r="X52" s="462"/>
      <c r="Y52" s="462"/>
      <c r="Z52" s="462">
        <v>14</v>
      </c>
      <c r="AA52" s="462" t="s">
        <v>58</v>
      </c>
      <c r="AB52" s="471" t="s">
        <v>49</v>
      </c>
      <c r="AC52" s="484">
        <v>-78</v>
      </c>
      <c r="AD52" s="471">
        <v>20</v>
      </c>
      <c r="AE52" s="471" t="s">
        <v>47</v>
      </c>
      <c r="AF52" s="471" t="s">
        <v>1112</v>
      </c>
      <c r="AG52" s="471" t="s">
        <v>186</v>
      </c>
      <c r="AH52" s="471" t="s">
        <v>386</v>
      </c>
      <c r="AI52" s="471">
        <v>60</v>
      </c>
      <c r="AJ52" s="471">
        <v>3</v>
      </c>
      <c r="AK52" s="471" t="s">
        <v>168</v>
      </c>
      <c r="AL52" s="561">
        <v>16150</v>
      </c>
      <c r="AM52" s="443" t="s">
        <v>835</v>
      </c>
      <c r="AN52" s="443" t="s">
        <v>835</v>
      </c>
      <c r="AO52" s="443"/>
      <c r="AP52" s="443" t="s">
        <v>1114</v>
      </c>
      <c r="AQ52" s="475" t="s">
        <v>1115</v>
      </c>
    </row>
    <row r="53" spans="1:44" x14ac:dyDescent="0.25">
      <c r="A53" s="476" t="s">
        <v>227</v>
      </c>
      <c r="B53" s="463" t="s">
        <v>1120</v>
      </c>
      <c r="C53" s="446">
        <v>490.01600000000002</v>
      </c>
      <c r="D53" s="463"/>
      <c r="E53" s="477" t="s">
        <v>24</v>
      </c>
      <c r="F53" s="477" t="s">
        <v>1108</v>
      </c>
      <c r="G53" s="477" t="s">
        <v>229</v>
      </c>
      <c r="H53" s="463">
        <v>41</v>
      </c>
      <c r="I53" s="463">
        <v>40521</v>
      </c>
      <c r="J53" s="463">
        <v>20</v>
      </c>
      <c r="K53" s="463" t="s">
        <v>751</v>
      </c>
      <c r="L53" s="463">
        <v>2</v>
      </c>
      <c r="M53" s="463">
        <v>7</v>
      </c>
      <c r="N53" s="463">
        <v>41</v>
      </c>
      <c r="O53" s="463">
        <v>40719</v>
      </c>
      <c r="P53" s="463">
        <v>20</v>
      </c>
      <c r="Q53" s="463" t="s">
        <v>751</v>
      </c>
      <c r="R53" s="463">
        <v>2</v>
      </c>
      <c r="S53" s="463">
        <v>7</v>
      </c>
      <c r="T53" s="463"/>
      <c r="U53" s="463"/>
      <c r="V53" s="463"/>
      <c r="W53" s="463"/>
      <c r="X53" s="463"/>
      <c r="Y53" s="463"/>
      <c r="Z53" s="463">
        <v>14</v>
      </c>
      <c r="AA53" s="463" t="s">
        <v>1111</v>
      </c>
      <c r="AB53" s="472" t="s">
        <v>49</v>
      </c>
      <c r="AC53" s="478">
        <v>-78</v>
      </c>
      <c r="AD53" s="472">
        <v>20</v>
      </c>
      <c r="AE53" s="472" t="s">
        <v>47</v>
      </c>
      <c r="AF53" s="472" t="s">
        <v>1112</v>
      </c>
      <c r="AG53" s="472" t="s">
        <v>187</v>
      </c>
      <c r="AH53" s="472" t="s">
        <v>386</v>
      </c>
      <c r="AI53" s="472">
        <v>60</v>
      </c>
      <c r="AJ53" s="472">
        <v>3</v>
      </c>
      <c r="AK53" s="472" t="s">
        <v>168</v>
      </c>
      <c r="AL53" s="561">
        <v>16690</v>
      </c>
      <c r="AM53" s="444" t="s">
        <v>835</v>
      </c>
      <c r="AN53" s="444" t="s">
        <v>835</v>
      </c>
      <c r="AO53" s="444"/>
      <c r="AP53" s="444" t="s">
        <v>1114</v>
      </c>
      <c r="AQ53" s="445" t="s">
        <v>1115</v>
      </c>
    </row>
    <row r="54" spans="1:44" x14ac:dyDescent="0.25">
      <c r="A54" s="476" t="s">
        <v>227</v>
      </c>
      <c r="B54" s="463" t="s">
        <v>1121</v>
      </c>
      <c r="C54" s="446">
        <v>490.017</v>
      </c>
      <c r="D54" s="463"/>
      <c r="E54" s="477" t="s">
        <v>24</v>
      </c>
      <c r="F54" s="477" t="s">
        <v>1108</v>
      </c>
      <c r="G54" s="477" t="s">
        <v>229</v>
      </c>
      <c r="H54" s="463">
        <v>41</v>
      </c>
      <c r="I54" s="463">
        <v>40521</v>
      </c>
      <c r="J54" s="463">
        <v>20</v>
      </c>
      <c r="K54" s="463" t="s">
        <v>913</v>
      </c>
      <c r="L54" s="463">
        <v>2</v>
      </c>
      <c r="M54" s="463">
        <v>7</v>
      </c>
      <c r="N54" s="463">
        <v>41</v>
      </c>
      <c r="O54" s="463">
        <v>40719</v>
      </c>
      <c r="P54" s="463">
        <v>20</v>
      </c>
      <c r="Q54" s="463" t="s">
        <v>913</v>
      </c>
      <c r="R54" s="463">
        <v>2</v>
      </c>
      <c r="S54" s="463">
        <v>7</v>
      </c>
      <c r="T54" s="463"/>
      <c r="U54" s="463"/>
      <c r="V54" s="463"/>
      <c r="W54" s="463"/>
      <c r="X54" s="463"/>
      <c r="Y54" s="463"/>
      <c r="Z54" s="463">
        <v>14</v>
      </c>
      <c r="AA54" s="463" t="s">
        <v>58</v>
      </c>
      <c r="AB54" s="472" t="s">
        <v>49</v>
      </c>
      <c r="AC54" s="466">
        <v>-85</v>
      </c>
      <c r="AD54" s="472">
        <v>20</v>
      </c>
      <c r="AE54" s="472" t="s">
        <v>47</v>
      </c>
      <c r="AF54" s="472" t="s">
        <v>1109</v>
      </c>
      <c r="AG54" s="472" t="s">
        <v>186</v>
      </c>
      <c r="AH54" s="472" t="s">
        <v>386</v>
      </c>
      <c r="AI54" s="472">
        <v>60</v>
      </c>
      <c r="AJ54" s="472">
        <v>3</v>
      </c>
      <c r="AK54" s="472" t="s">
        <v>168</v>
      </c>
      <c r="AL54" s="561">
        <v>16600</v>
      </c>
      <c r="AM54" s="444" t="s">
        <v>835</v>
      </c>
      <c r="AN54" s="444" t="s">
        <v>835</v>
      </c>
      <c r="AO54" s="444"/>
      <c r="AP54" s="444" t="s">
        <v>1114</v>
      </c>
      <c r="AQ54" s="445" t="s">
        <v>1115</v>
      </c>
      <c r="AR54"/>
    </row>
    <row r="55" spans="1:44" ht="15.75" thickBot="1" x14ac:dyDescent="0.3">
      <c r="A55" s="526" t="s">
        <v>227</v>
      </c>
      <c r="B55" s="527" t="s">
        <v>1120</v>
      </c>
      <c r="C55" s="528">
        <v>490.01799999999997</v>
      </c>
      <c r="D55" s="527"/>
      <c r="E55" s="529" t="s">
        <v>24</v>
      </c>
      <c r="F55" s="529" t="s">
        <v>1108</v>
      </c>
      <c r="G55" s="529" t="s">
        <v>229</v>
      </c>
      <c r="H55" s="527">
        <v>41</v>
      </c>
      <c r="I55" s="527">
        <v>40521</v>
      </c>
      <c r="J55" s="527">
        <v>20</v>
      </c>
      <c r="K55" s="527" t="s">
        <v>913</v>
      </c>
      <c r="L55" s="527">
        <v>2</v>
      </c>
      <c r="M55" s="527">
        <v>7</v>
      </c>
      <c r="N55" s="527">
        <v>41</v>
      </c>
      <c r="O55" s="527">
        <v>40719</v>
      </c>
      <c r="P55" s="527">
        <v>20</v>
      </c>
      <c r="Q55" s="527" t="s">
        <v>913</v>
      </c>
      <c r="R55" s="527">
        <v>2</v>
      </c>
      <c r="S55" s="527">
        <v>7</v>
      </c>
      <c r="T55" s="527"/>
      <c r="U55" s="527"/>
      <c r="V55" s="527"/>
      <c r="W55" s="527"/>
      <c r="X55" s="527"/>
      <c r="Y55" s="527"/>
      <c r="Z55" s="527">
        <v>14</v>
      </c>
      <c r="AA55" s="527" t="s">
        <v>1111</v>
      </c>
      <c r="AB55" s="530" t="s">
        <v>49</v>
      </c>
      <c r="AC55" s="531">
        <v>-85</v>
      </c>
      <c r="AD55" s="530">
        <v>20</v>
      </c>
      <c r="AE55" s="530" t="s">
        <v>47</v>
      </c>
      <c r="AF55" s="530" t="s">
        <v>1109</v>
      </c>
      <c r="AG55" s="530" t="s">
        <v>187</v>
      </c>
      <c r="AH55" s="530" t="s">
        <v>386</v>
      </c>
      <c r="AI55" s="530">
        <v>60</v>
      </c>
      <c r="AJ55" s="530">
        <v>3</v>
      </c>
      <c r="AK55" s="530" t="s">
        <v>168</v>
      </c>
      <c r="AL55" s="562"/>
      <c r="AM55" s="532" t="s">
        <v>835</v>
      </c>
      <c r="AN55" s="532" t="s">
        <v>835</v>
      </c>
      <c r="AO55" s="532"/>
      <c r="AP55" s="532" t="s">
        <v>1114</v>
      </c>
      <c r="AQ55" s="533" t="s">
        <v>1115</v>
      </c>
      <c r="AR55"/>
    </row>
    <row r="56" spans="1:44" x14ac:dyDescent="0.25">
      <c r="AR56"/>
    </row>
    <row r="57" spans="1:44" x14ac:dyDescent="0.25">
      <c r="AR57"/>
    </row>
    <row r="58" spans="1:44" x14ac:dyDescent="0.25">
      <c r="AR58"/>
    </row>
    <row r="59" spans="1:44" x14ac:dyDescent="0.25">
      <c r="AR59"/>
    </row>
    <row r="60" spans="1:44" x14ac:dyDescent="0.25">
      <c r="AR60"/>
    </row>
    <row r="61" spans="1:44" x14ac:dyDescent="0.25">
      <c r="AR61"/>
    </row>
    <row r="62" spans="1:44" x14ac:dyDescent="0.25">
      <c r="AR62"/>
    </row>
    <row r="63" spans="1:44" x14ac:dyDescent="0.25">
      <c r="AR63"/>
    </row>
    <row r="64" spans="1:44" x14ac:dyDescent="0.25">
      <c r="AR64"/>
    </row>
    <row r="70" spans="44:44" x14ac:dyDescent="0.25">
      <c r="AR70"/>
    </row>
    <row r="71" spans="44:44" x14ac:dyDescent="0.25">
      <c r="AR71"/>
    </row>
    <row r="72" spans="44:44" x14ac:dyDescent="0.25">
      <c r="AR72"/>
    </row>
    <row r="73" spans="44:44" x14ac:dyDescent="0.25">
      <c r="AR73"/>
    </row>
    <row r="74" spans="44:44" x14ac:dyDescent="0.25">
      <c r="AR74"/>
    </row>
    <row r="75" spans="44:44" x14ac:dyDescent="0.25">
      <c r="AR75"/>
    </row>
    <row r="76" spans="44:44" x14ac:dyDescent="0.25">
      <c r="AR76"/>
    </row>
    <row r="78" spans="44:44" x14ac:dyDescent="0.25">
      <c r="AR78"/>
    </row>
    <row r="79" spans="44:44" x14ac:dyDescent="0.25">
      <c r="AR79"/>
    </row>
    <row r="80" spans="44:44" x14ac:dyDescent="0.25">
      <c r="AR80"/>
    </row>
    <row r="81" spans="1:45" x14ac:dyDescent="0.25">
      <c r="AR81"/>
    </row>
    <row r="82" spans="1:45" x14ac:dyDescent="0.25">
      <c r="AR82"/>
    </row>
    <row r="83" spans="1:45" x14ac:dyDescent="0.25">
      <c r="AR83"/>
    </row>
    <row r="84" spans="1:45" x14ac:dyDescent="0.25">
      <c r="AR84"/>
    </row>
    <row r="85" spans="1:45" x14ac:dyDescent="0.25">
      <c r="AR85"/>
    </row>
    <row r="86" spans="1:45" x14ac:dyDescent="0.25">
      <c r="AR86"/>
    </row>
    <row r="87" spans="1:45" x14ac:dyDescent="0.25">
      <c r="AR87"/>
    </row>
    <row r="88" spans="1:45" x14ac:dyDescent="0.25">
      <c r="AR88"/>
    </row>
    <row r="90" spans="1:45" x14ac:dyDescent="0.25">
      <c r="AR90"/>
    </row>
    <row r="91" spans="1:45" x14ac:dyDescent="0.25">
      <c r="AR91"/>
    </row>
    <row r="92" spans="1:45" x14ac:dyDescent="0.25">
      <c r="AR92"/>
    </row>
    <row r="93" spans="1:45" x14ac:dyDescent="0.25">
      <c r="AR93"/>
    </row>
    <row r="94" spans="1:45" x14ac:dyDescent="0.25">
      <c r="AR94" s="38"/>
      <c r="AS94" s="38"/>
    </row>
    <row r="95" spans="1:45" ht="15.75" thickBot="1" x14ac:dyDescent="0.3">
      <c r="E95" s="48"/>
      <c r="F95" s="48"/>
      <c r="G95" s="48"/>
      <c r="H95" s="38"/>
      <c r="I95" s="38"/>
      <c r="J95" s="38"/>
      <c r="K95" s="38"/>
      <c r="L95" s="38"/>
      <c r="M95" s="38"/>
      <c r="N95" s="38"/>
      <c r="O95" s="38"/>
      <c r="P95" s="38"/>
      <c r="Q95" s="38"/>
      <c r="R95" s="38"/>
      <c r="S95" s="38"/>
      <c r="T95" s="38"/>
      <c r="U95" s="38"/>
      <c r="V95" s="38"/>
      <c r="W95" s="38"/>
      <c r="X95" s="38"/>
      <c r="Y95" s="38"/>
      <c r="Z95" s="38"/>
      <c r="AA95" s="38"/>
      <c r="AB95" s="101"/>
      <c r="AC95" s="122"/>
      <c r="AD95" s="101"/>
      <c r="AE95" s="101"/>
      <c r="AF95" s="101"/>
      <c r="AG95" s="101"/>
      <c r="AH95" s="101"/>
      <c r="AI95" s="101"/>
      <c r="AJ95" s="101"/>
      <c r="AK95" s="101"/>
      <c r="AL95" s="54"/>
      <c r="AM95" s="407"/>
      <c r="AN95" s="407"/>
      <c r="AO95" s="407"/>
      <c r="AP95" s="407"/>
      <c r="AQ95" s="410"/>
    </row>
    <row r="96" spans="1:45" x14ac:dyDescent="0.25">
      <c r="A96" s="411" t="s">
        <v>191</v>
      </c>
      <c r="B96" s="412" t="s">
        <v>103</v>
      </c>
      <c r="C96" s="429">
        <v>480002</v>
      </c>
      <c r="D96" s="412"/>
      <c r="E96" s="414" t="s">
        <v>24</v>
      </c>
      <c r="F96" s="414"/>
      <c r="G96" s="414"/>
      <c r="H96" s="38">
        <v>48</v>
      </c>
      <c r="I96" s="415">
        <v>55990</v>
      </c>
      <c r="J96" s="415">
        <v>15</v>
      </c>
      <c r="K96" s="415" t="s">
        <v>751</v>
      </c>
      <c r="L96" s="415">
        <v>2</v>
      </c>
      <c r="M96" s="415">
        <v>7</v>
      </c>
      <c r="N96" s="415"/>
      <c r="O96" s="415"/>
      <c r="P96" s="415"/>
      <c r="Q96" s="415"/>
      <c r="R96" s="415"/>
      <c r="S96" s="415"/>
      <c r="T96" s="415"/>
      <c r="U96" s="415"/>
      <c r="V96" s="415"/>
      <c r="W96" s="415"/>
      <c r="X96" s="415"/>
      <c r="Y96" s="415"/>
      <c r="Z96" s="415">
        <v>14</v>
      </c>
      <c r="AA96" s="415" t="s">
        <v>58</v>
      </c>
      <c r="AB96" s="416" t="s">
        <v>21</v>
      </c>
      <c r="AC96" s="417">
        <v>-85</v>
      </c>
      <c r="AD96" s="416" t="s">
        <v>41</v>
      </c>
      <c r="AE96" s="416" t="s">
        <v>42</v>
      </c>
      <c r="AF96" s="416"/>
      <c r="AG96" s="416" t="s">
        <v>43</v>
      </c>
      <c r="AH96" s="416" t="s">
        <v>386</v>
      </c>
      <c r="AI96" s="416">
        <v>60</v>
      </c>
      <c r="AJ96" s="416">
        <v>3</v>
      </c>
      <c r="AK96" s="416" t="s">
        <v>168</v>
      </c>
      <c r="AL96" s="430"/>
      <c r="AM96" s="419" t="s">
        <v>838</v>
      </c>
      <c r="AN96" s="419"/>
      <c r="AO96" s="419"/>
      <c r="AP96" s="419"/>
      <c r="AQ96" s="420" t="s">
        <v>174</v>
      </c>
    </row>
    <row r="97" spans="1:43" x14ac:dyDescent="0.25">
      <c r="A97" s="421" t="s">
        <v>191</v>
      </c>
      <c r="B97" s="37" t="s">
        <v>103</v>
      </c>
      <c r="C97" s="291">
        <v>480003</v>
      </c>
      <c r="E97" s="48" t="s">
        <v>24</v>
      </c>
      <c r="F97" s="48"/>
      <c r="G97" s="48"/>
      <c r="H97" s="38">
        <v>48</v>
      </c>
      <c r="I97" s="38">
        <v>55990</v>
      </c>
      <c r="J97" s="38">
        <v>15</v>
      </c>
      <c r="K97" s="38" t="s">
        <v>751</v>
      </c>
      <c r="L97" s="38">
        <v>2</v>
      </c>
      <c r="M97" s="38">
        <v>7</v>
      </c>
      <c r="N97" s="38"/>
      <c r="O97" s="38"/>
      <c r="P97" s="38"/>
      <c r="Q97" s="38"/>
      <c r="R97" s="38"/>
      <c r="S97" s="38"/>
      <c r="T97" s="38"/>
      <c r="U97" s="38"/>
      <c r="V97" s="38"/>
      <c r="W97" s="38"/>
      <c r="X97" s="38"/>
      <c r="Y97" s="38"/>
      <c r="Z97" s="38">
        <v>14</v>
      </c>
      <c r="AA97" s="38" t="s">
        <v>62</v>
      </c>
      <c r="AB97" s="101" t="s">
        <v>49</v>
      </c>
      <c r="AC97" s="122">
        <v>-88</v>
      </c>
      <c r="AD97">
        <v>10</v>
      </c>
      <c r="AE97" t="s">
        <v>48</v>
      </c>
      <c r="AF97"/>
      <c r="AG97" s="101" t="s">
        <v>43</v>
      </c>
      <c r="AH97" s="101" t="s">
        <v>386</v>
      </c>
      <c r="AI97" s="101">
        <v>60</v>
      </c>
      <c r="AJ97" s="101">
        <v>3</v>
      </c>
      <c r="AK97" s="101" t="s">
        <v>168</v>
      </c>
      <c r="AL97" s="54"/>
      <c r="AM97" s="407" t="s">
        <v>836</v>
      </c>
      <c r="AN97" s="407"/>
      <c r="AO97" s="407"/>
      <c r="AP97" s="407"/>
      <c r="AQ97" s="231" t="s">
        <v>174</v>
      </c>
    </row>
    <row r="98" spans="1:43" x14ac:dyDescent="0.25">
      <c r="A98" s="421" t="s">
        <v>191</v>
      </c>
      <c r="B98" s="37" t="s">
        <v>104</v>
      </c>
      <c r="C98" s="291">
        <v>480004</v>
      </c>
      <c r="E98" s="48" t="s">
        <v>24</v>
      </c>
      <c r="F98" s="48"/>
      <c r="G98" s="48"/>
      <c r="H98" s="38">
        <v>48</v>
      </c>
      <c r="I98" s="38">
        <v>55990</v>
      </c>
      <c r="J98" s="38">
        <v>15</v>
      </c>
      <c r="K98" s="38" t="s">
        <v>751</v>
      </c>
      <c r="L98" s="38">
        <v>2</v>
      </c>
      <c r="M98" s="38">
        <v>7</v>
      </c>
      <c r="N98" s="38"/>
      <c r="O98" s="38"/>
      <c r="P98" s="38"/>
      <c r="Q98" s="38"/>
      <c r="R98" s="38"/>
      <c r="S98" s="38"/>
      <c r="T98" s="38"/>
      <c r="U98" s="38"/>
      <c r="V98" s="38"/>
      <c r="W98" s="38"/>
      <c r="X98" s="38"/>
      <c r="Y98" s="38"/>
      <c r="Z98" s="38">
        <v>14</v>
      </c>
      <c r="AA98" s="38" t="s">
        <v>62</v>
      </c>
      <c r="AB98" s="101" t="s">
        <v>49</v>
      </c>
      <c r="AC98" s="122">
        <v>-78</v>
      </c>
      <c r="AD98">
        <v>20</v>
      </c>
      <c r="AE98" t="s">
        <v>47</v>
      </c>
      <c r="AF98"/>
      <c r="AG98" s="101" t="s">
        <v>43</v>
      </c>
      <c r="AH98" s="101" t="s">
        <v>386</v>
      </c>
      <c r="AI98" s="101">
        <v>60</v>
      </c>
      <c r="AJ98" s="101">
        <v>3</v>
      </c>
      <c r="AK98" s="101" t="s">
        <v>168</v>
      </c>
      <c r="AL98" s="54"/>
      <c r="AM98" s="407" t="s">
        <v>836</v>
      </c>
      <c r="AN98" s="407"/>
      <c r="AO98" s="407"/>
      <c r="AP98" s="407"/>
      <c r="AQ98" s="231" t="s">
        <v>174</v>
      </c>
    </row>
    <row r="99" spans="1:43" x14ac:dyDescent="0.25">
      <c r="A99" s="421" t="s">
        <v>191</v>
      </c>
      <c r="B99" s="37" t="s">
        <v>105</v>
      </c>
      <c r="C99" s="291">
        <v>480005</v>
      </c>
      <c r="E99" s="48" t="s">
        <v>24</v>
      </c>
      <c r="F99" s="48"/>
      <c r="G99" s="48"/>
      <c r="H99" s="38">
        <v>48</v>
      </c>
      <c r="I99" s="38">
        <v>55990</v>
      </c>
      <c r="J99" s="38">
        <v>15</v>
      </c>
      <c r="K99" s="38" t="s">
        <v>751</v>
      </c>
      <c r="L99" s="38">
        <v>2</v>
      </c>
      <c r="M99" s="38">
        <v>7</v>
      </c>
      <c r="N99" s="38"/>
      <c r="O99" s="38"/>
      <c r="P99" s="38"/>
      <c r="Q99" s="38"/>
      <c r="R99" s="38"/>
      <c r="S99" s="38"/>
      <c r="T99" s="38"/>
      <c r="U99" s="38"/>
      <c r="V99" s="38"/>
      <c r="W99" s="38"/>
      <c r="X99" s="38"/>
      <c r="Y99" s="38"/>
      <c r="Z99" s="38">
        <v>14</v>
      </c>
      <c r="AA99" s="38" t="s">
        <v>62</v>
      </c>
      <c r="AB99" s="101" t="s">
        <v>21</v>
      </c>
      <c r="AC99" s="122">
        <v>-85</v>
      </c>
      <c r="AD99" t="s">
        <v>41</v>
      </c>
      <c r="AE99" t="s">
        <v>42</v>
      </c>
      <c r="AF99"/>
      <c r="AG99" s="101" t="s">
        <v>66</v>
      </c>
      <c r="AH99" s="101" t="s">
        <v>386</v>
      </c>
      <c r="AI99" s="101">
        <v>60</v>
      </c>
      <c r="AJ99" s="101">
        <v>3</v>
      </c>
      <c r="AK99" s="101" t="s">
        <v>168</v>
      </c>
      <c r="AL99" s="54"/>
      <c r="AM99" s="407" t="s">
        <v>838</v>
      </c>
      <c r="AN99" s="407"/>
      <c r="AO99" s="407"/>
      <c r="AP99" s="407"/>
      <c r="AQ99" s="231" t="s">
        <v>174</v>
      </c>
    </row>
    <row r="100" spans="1:43" x14ac:dyDescent="0.25">
      <c r="A100" s="421" t="s">
        <v>192</v>
      </c>
      <c r="B100" s="37" t="s">
        <v>103</v>
      </c>
      <c r="C100" s="291">
        <v>480006</v>
      </c>
      <c r="E100" s="48" t="s">
        <v>24</v>
      </c>
      <c r="F100" s="48"/>
      <c r="G100" s="48"/>
      <c r="H100" s="38">
        <v>48</v>
      </c>
      <c r="I100" s="38">
        <v>55990</v>
      </c>
      <c r="J100" s="38">
        <v>20</v>
      </c>
      <c r="K100" s="38" t="s">
        <v>751</v>
      </c>
      <c r="L100" s="38">
        <v>2</v>
      </c>
      <c r="M100" s="38">
        <v>7</v>
      </c>
      <c r="N100" s="38"/>
      <c r="O100" s="38"/>
      <c r="P100" s="38"/>
      <c r="Q100" s="38"/>
      <c r="R100" s="38"/>
      <c r="S100" s="38"/>
      <c r="T100" s="38"/>
      <c r="U100" s="38"/>
      <c r="V100" s="38"/>
      <c r="W100" s="38"/>
      <c r="X100" s="38"/>
      <c r="Y100" s="38"/>
      <c r="Z100" s="38">
        <v>14</v>
      </c>
      <c r="AA100" s="38" t="s">
        <v>58</v>
      </c>
      <c r="AB100" s="101" t="s">
        <v>21</v>
      </c>
      <c r="AC100" s="122">
        <v>-85</v>
      </c>
      <c r="AD100" s="101" t="s">
        <v>41</v>
      </c>
      <c r="AE100" s="101" t="s">
        <v>42</v>
      </c>
      <c r="AF100" s="101"/>
      <c r="AG100" s="101" t="s">
        <v>43</v>
      </c>
      <c r="AH100" s="101" t="s">
        <v>386</v>
      </c>
      <c r="AI100" s="101">
        <v>60</v>
      </c>
      <c r="AJ100" s="101">
        <v>3</v>
      </c>
      <c r="AK100" s="101" t="s">
        <v>168</v>
      </c>
      <c r="AL100" s="54"/>
      <c r="AM100" s="407" t="s">
        <v>839</v>
      </c>
      <c r="AN100" s="407"/>
      <c r="AO100" s="407"/>
      <c r="AP100" s="407"/>
      <c r="AQ100" s="231" t="s">
        <v>174</v>
      </c>
    </row>
    <row r="101" spans="1:43" x14ac:dyDescent="0.25">
      <c r="A101" s="421" t="s">
        <v>192</v>
      </c>
      <c r="B101" s="37" t="s">
        <v>103</v>
      </c>
      <c r="C101" s="291">
        <v>480007</v>
      </c>
      <c r="E101" s="48" t="s">
        <v>24</v>
      </c>
      <c r="F101" s="48"/>
      <c r="G101" s="48"/>
      <c r="H101" s="38">
        <v>48</v>
      </c>
      <c r="I101" s="38">
        <v>55990</v>
      </c>
      <c r="J101" s="38">
        <v>20</v>
      </c>
      <c r="K101" s="38" t="s">
        <v>751</v>
      </c>
      <c r="L101" s="38">
        <v>2</v>
      </c>
      <c r="M101" s="38">
        <v>7</v>
      </c>
      <c r="N101" s="38"/>
      <c r="O101" s="38"/>
      <c r="P101" s="38"/>
      <c r="Q101" s="38"/>
      <c r="R101" s="38"/>
      <c r="S101" s="38"/>
      <c r="T101" s="38"/>
      <c r="U101" s="38"/>
      <c r="V101" s="38"/>
      <c r="W101" s="38"/>
      <c r="X101" s="38"/>
      <c r="Y101" s="38"/>
      <c r="Z101" s="38">
        <v>14</v>
      </c>
      <c r="AA101" s="38" t="s">
        <v>58</v>
      </c>
      <c r="AB101" s="101" t="s">
        <v>49</v>
      </c>
      <c r="AC101" s="122">
        <v>-88</v>
      </c>
      <c r="AD101">
        <v>10</v>
      </c>
      <c r="AE101" t="s">
        <v>48</v>
      </c>
      <c r="AF101"/>
      <c r="AG101" s="101" t="s">
        <v>43</v>
      </c>
      <c r="AH101" s="101" t="s">
        <v>386</v>
      </c>
      <c r="AI101" s="101">
        <v>60</v>
      </c>
      <c r="AJ101" s="101">
        <v>3</v>
      </c>
      <c r="AK101" s="101" t="s">
        <v>168</v>
      </c>
      <c r="AL101" s="54"/>
      <c r="AM101" s="407" t="s">
        <v>835</v>
      </c>
      <c r="AN101" s="407"/>
      <c r="AO101" s="407"/>
      <c r="AP101" s="407"/>
      <c r="AQ101" s="231" t="s">
        <v>174</v>
      </c>
    </row>
    <row r="102" spans="1:43" x14ac:dyDescent="0.25">
      <c r="A102" s="421" t="s">
        <v>192</v>
      </c>
      <c r="B102" s="37" t="s">
        <v>104</v>
      </c>
      <c r="C102" s="291">
        <v>480008</v>
      </c>
      <c r="E102" s="48" t="s">
        <v>24</v>
      </c>
      <c r="F102" s="48"/>
      <c r="G102" s="48"/>
      <c r="H102" s="38">
        <v>48</v>
      </c>
      <c r="I102" s="38">
        <v>55990</v>
      </c>
      <c r="J102" s="38">
        <v>20</v>
      </c>
      <c r="K102" s="38" t="s">
        <v>751</v>
      </c>
      <c r="L102" s="38">
        <v>2</v>
      </c>
      <c r="M102" s="38">
        <v>7</v>
      </c>
      <c r="N102" s="38"/>
      <c r="O102" s="38"/>
      <c r="P102" s="38"/>
      <c r="Q102" s="38"/>
      <c r="R102" s="38"/>
      <c r="S102" s="38"/>
      <c r="T102" s="38"/>
      <c r="U102" s="38"/>
      <c r="V102" s="38"/>
      <c r="W102" s="38"/>
      <c r="X102" s="38"/>
      <c r="Y102" s="38"/>
      <c r="Z102" s="38">
        <v>14</v>
      </c>
      <c r="AA102" s="38" t="s">
        <v>62</v>
      </c>
      <c r="AB102" s="101" t="s">
        <v>49</v>
      </c>
      <c r="AC102" s="122">
        <v>-78</v>
      </c>
      <c r="AD102">
        <v>20</v>
      </c>
      <c r="AE102" t="s">
        <v>47</v>
      </c>
      <c r="AF102"/>
      <c r="AG102" s="101" t="s">
        <v>43</v>
      </c>
      <c r="AH102" s="101" t="s">
        <v>386</v>
      </c>
      <c r="AI102" s="101">
        <v>60</v>
      </c>
      <c r="AJ102" s="101">
        <v>3</v>
      </c>
      <c r="AK102" s="101" t="s">
        <v>168</v>
      </c>
      <c r="AL102" s="54"/>
      <c r="AM102" s="407" t="s">
        <v>835</v>
      </c>
      <c r="AN102" s="407"/>
      <c r="AO102" s="407"/>
      <c r="AP102" s="407"/>
      <c r="AQ102" s="231" t="s">
        <v>174</v>
      </c>
    </row>
    <row r="103" spans="1:43" x14ac:dyDescent="0.25">
      <c r="A103" s="421" t="s">
        <v>192</v>
      </c>
      <c r="B103" s="37" t="s">
        <v>105</v>
      </c>
      <c r="C103" s="291">
        <v>480009</v>
      </c>
      <c r="E103" s="48" t="s">
        <v>24</v>
      </c>
      <c r="F103" s="48"/>
      <c r="G103" s="48"/>
      <c r="H103" s="38">
        <v>48</v>
      </c>
      <c r="I103" s="38">
        <v>55990</v>
      </c>
      <c r="J103" s="38">
        <v>20</v>
      </c>
      <c r="K103" s="38" t="s">
        <v>751</v>
      </c>
      <c r="L103" s="38">
        <v>2</v>
      </c>
      <c r="M103" s="38">
        <v>7</v>
      </c>
      <c r="N103" s="38"/>
      <c r="O103" s="38"/>
      <c r="P103" s="38"/>
      <c r="Q103" s="38"/>
      <c r="R103" s="38"/>
      <c r="S103" s="38"/>
      <c r="T103" s="38"/>
      <c r="U103" s="38"/>
      <c r="V103" s="38"/>
      <c r="W103" s="38"/>
      <c r="X103" s="38"/>
      <c r="Y103" s="38"/>
      <c r="Z103" s="38">
        <v>14</v>
      </c>
      <c r="AA103" s="38" t="s">
        <v>62</v>
      </c>
      <c r="AB103" s="101" t="s">
        <v>21</v>
      </c>
      <c r="AC103" s="122">
        <v>-85</v>
      </c>
      <c r="AD103" t="s">
        <v>41</v>
      </c>
      <c r="AE103" t="s">
        <v>42</v>
      </c>
      <c r="AF103"/>
      <c r="AG103" s="101" t="s">
        <v>66</v>
      </c>
      <c r="AH103" s="101" t="s">
        <v>386</v>
      </c>
      <c r="AI103" s="101">
        <v>60</v>
      </c>
      <c r="AJ103" s="101">
        <v>3</v>
      </c>
      <c r="AK103" s="101" t="s">
        <v>168</v>
      </c>
      <c r="AL103" s="54"/>
      <c r="AM103" s="407" t="s">
        <v>839</v>
      </c>
      <c r="AN103" s="407"/>
      <c r="AO103" s="407"/>
      <c r="AP103" s="407"/>
      <c r="AQ103" s="231" t="s">
        <v>174</v>
      </c>
    </row>
    <row r="104" spans="1:43" x14ac:dyDescent="0.25">
      <c r="A104" s="421" t="s">
        <v>213</v>
      </c>
      <c r="B104" s="37" t="s">
        <v>104</v>
      </c>
      <c r="C104" s="291">
        <v>480010</v>
      </c>
      <c r="E104" s="48" t="s">
        <v>24</v>
      </c>
      <c r="F104" s="48"/>
      <c r="G104" s="48"/>
      <c r="H104" s="38">
        <v>48</v>
      </c>
      <c r="I104" s="38">
        <v>55990</v>
      </c>
      <c r="J104" s="38">
        <v>10</v>
      </c>
      <c r="K104" s="38" t="s">
        <v>913</v>
      </c>
      <c r="L104" s="38">
        <v>2</v>
      </c>
      <c r="M104" s="38">
        <v>7</v>
      </c>
      <c r="N104" s="38"/>
      <c r="O104" s="38"/>
      <c r="P104" s="38"/>
      <c r="Q104" s="38"/>
      <c r="R104" s="38"/>
      <c r="S104" s="38"/>
      <c r="T104" s="38"/>
      <c r="U104" s="38"/>
      <c r="V104" s="38"/>
      <c r="W104" s="38"/>
      <c r="X104" s="38"/>
      <c r="Y104" s="38"/>
      <c r="Z104" s="38">
        <v>14</v>
      </c>
      <c r="AA104" s="38" t="s">
        <v>62</v>
      </c>
      <c r="AB104" s="101" t="s">
        <v>21</v>
      </c>
      <c r="AC104" s="408">
        <v>-93</v>
      </c>
      <c r="AD104" s="101" t="s">
        <v>41</v>
      </c>
      <c r="AE104" s="101" t="s">
        <v>42</v>
      </c>
      <c r="AF104" s="101" t="s">
        <v>391</v>
      </c>
      <c r="AG104" s="101" t="s">
        <v>43</v>
      </c>
      <c r="AH104" s="101" t="s">
        <v>386</v>
      </c>
      <c r="AI104" s="101">
        <v>60</v>
      </c>
      <c r="AJ104" s="101">
        <v>3</v>
      </c>
      <c r="AK104" s="101" t="s">
        <v>168</v>
      </c>
      <c r="AL104" s="33"/>
      <c r="AM104" s="407" t="s">
        <v>1019</v>
      </c>
      <c r="AN104" s="407"/>
      <c r="AO104" s="407"/>
      <c r="AP104" s="407"/>
      <c r="AQ104" s="231" t="s">
        <v>174</v>
      </c>
    </row>
    <row r="105" spans="1:43" x14ac:dyDescent="0.25">
      <c r="A105" s="421" t="s">
        <v>191</v>
      </c>
      <c r="B105" s="37" t="s">
        <v>104</v>
      </c>
      <c r="C105" s="291">
        <v>480011</v>
      </c>
      <c r="E105" s="48" t="s">
        <v>24</v>
      </c>
      <c r="F105" s="48"/>
      <c r="G105" s="48"/>
      <c r="H105" s="38">
        <v>48</v>
      </c>
      <c r="I105" s="38">
        <v>55990</v>
      </c>
      <c r="J105" s="38">
        <v>15</v>
      </c>
      <c r="K105" s="38" t="s">
        <v>913</v>
      </c>
      <c r="L105" s="38">
        <v>2</v>
      </c>
      <c r="M105" s="38">
        <v>7</v>
      </c>
      <c r="N105" s="38"/>
      <c r="O105" s="38"/>
      <c r="P105" s="38"/>
      <c r="Q105" s="38"/>
      <c r="R105" s="38"/>
      <c r="S105" s="38"/>
      <c r="T105" s="38"/>
      <c r="U105" s="38"/>
      <c r="V105" s="38"/>
      <c r="W105" s="38"/>
      <c r="X105" s="38"/>
      <c r="Y105" s="38"/>
      <c r="Z105" s="38">
        <v>14</v>
      </c>
      <c r="AA105" s="38" t="s">
        <v>62</v>
      </c>
      <c r="AB105" s="101" t="s">
        <v>21</v>
      </c>
      <c r="AC105" s="408">
        <v>-93</v>
      </c>
      <c r="AD105" s="101" t="s">
        <v>41</v>
      </c>
      <c r="AE105" s="101" t="s">
        <v>42</v>
      </c>
      <c r="AF105" s="101" t="s">
        <v>391</v>
      </c>
      <c r="AG105" s="101" t="s">
        <v>43</v>
      </c>
      <c r="AH105" s="101" t="s">
        <v>386</v>
      </c>
      <c r="AI105" s="101">
        <v>60</v>
      </c>
      <c r="AJ105" s="101">
        <v>3</v>
      </c>
      <c r="AK105" s="101" t="s">
        <v>168</v>
      </c>
      <c r="AL105" s="409"/>
      <c r="AM105" s="407" t="s">
        <v>1020</v>
      </c>
      <c r="AN105" s="407"/>
      <c r="AO105" s="407"/>
      <c r="AP105" s="407"/>
      <c r="AQ105" s="231" t="s">
        <v>174</v>
      </c>
    </row>
    <row r="106" spans="1:43" x14ac:dyDescent="0.25">
      <c r="A106" s="421" t="s">
        <v>192</v>
      </c>
      <c r="B106" s="37" t="s">
        <v>104</v>
      </c>
      <c r="C106" s="291">
        <v>480012</v>
      </c>
      <c r="E106" s="48" t="s">
        <v>24</v>
      </c>
      <c r="F106" s="48"/>
      <c r="G106" s="48"/>
      <c r="H106" s="38">
        <v>48</v>
      </c>
      <c r="I106" s="38">
        <v>55990</v>
      </c>
      <c r="J106" s="38">
        <v>20</v>
      </c>
      <c r="K106" s="38" t="s">
        <v>913</v>
      </c>
      <c r="L106" s="38">
        <v>2</v>
      </c>
      <c r="M106" s="38">
        <v>7</v>
      </c>
      <c r="N106" s="38"/>
      <c r="O106" s="38"/>
      <c r="P106" s="38"/>
      <c r="Q106" s="38"/>
      <c r="R106" s="38"/>
      <c r="S106" s="38"/>
      <c r="T106" s="38"/>
      <c r="U106" s="38"/>
      <c r="V106" s="38"/>
      <c r="W106" s="38"/>
      <c r="X106" s="38"/>
      <c r="Y106" s="38"/>
      <c r="Z106" s="38">
        <v>14</v>
      </c>
      <c r="AA106" s="38" t="s">
        <v>62</v>
      </c>
      <c r="AB106" s="101" t="s">
        <v>21</v>
      </c>
      <c r="AC106" s="408">
        <v>-93</v>
      </c>
      <c r="AD106" s="101" t="s">
        <v>41</v>
      </c>
      <c r="AE106" s="101" t="s">
        <v>42</v>
      </c>
      <c r="AF106" s="101" t="s">
        <v>391</v>
      </c>
      <c r="AG106" s="101" t="s">
        <v>43</v>
      </c>
      <c r="AH106" s="101" t="s">
        <v>386</v>
      </c>
      <c r="AI106" s="101">
        <v>60</v>
      </c>
      <c r="AJ106" s="101">
        <v>3</v>
      </c>
      <c r="AK106" s="101" t="s">
        <v>168</v>
      </c>
      <c r="AL106" s="409"/>
      <c r="AM106" s="407" t="s">
        <v>1021</v>
      </c>
      <c r="AN106" s="407"/>
      <c r="AO106" s="407"/>
      <c r="AP106" s="407"/>
      <c r="AQ106" s="231" t="s">
        <v>174</v>
      </c>
    </row>
    <row r="107" spans="1:43" x14ac:dyDescent="0.25">
      <c r="A107" s="421" t="s">
        <v>192</v>
      </c>
      <c r="B107" s="37" t="s">
        <v>103</v>
      </c>
      <c r="C107" s="291">
        <v>480013</v>
      </c>
      <c r="E107" s="48" t="s">
        <v>24</v>
      </c>
      <c r="F107" s="48"/>
      <c r="G107" s="48"/>
      <c r="H107" s="38">
        <v>48</v>
      </c>
      <c r="I107" s="38">
        <v>55990</v>
      </c>
      <c r="J107" s="38">
        <v>20</v>
      </c>
      <c r="K107" s="38" t="s">
        <v>913</v>
      </c>
      <c r="L107" s="38">
        <v>2</v>
      </c>
      <c r="M107" s="38">
        <v>7</v>
      </c>
      <c r="N107" s="38"/>
      <c r="O107" s="38"/>
      <c r="P107" s="38"/>
      <c r="Q107" s="38"/>
      <c r="R107" s="38"/>
      <c r="S107" s="38"/>
      <c r="T107" s="38"/>
      <c r="U107" s="38"/>
      <c r="V107" s="38"/>
      <c r="W107" s="38"/>
      <c r="X107" s="38"/>
      <c r="Y107" s="38"/>
      <c r="Z107" s="38">
        <v>14</v>
      </c>
      <c r="AA107" s="38" t="s">
        <v>58</v>
      </c>
      <c r="AB107" s="101" t="s">
        <v>49</v>
      </c>
      <c r="AC107" s="408">
        <v>-99</v>
      </c>
      <c r="AD107" s="101">
        <v>10</v>
      </c>
      <c r="AE107" s="101" t="s">
        <v>48</v>
      </c>
      <c r="AF107" s="101" t="s">
        <v>391</v>
      </c>
      <c r="AG107" s="101" t="s">
        <v>43</v>
      </c>
      <c r="AH107" s="101" t="s">
        <v>386</v>
      </c>
      <c r="AI107" s="101">
        <v>60</v>
      </c>
      <c r="AJ107" s="101">
        <v>3</v>
      </c>
      <c r="AK107" s="101" t="s">
        <v>168</v>
      </c>
      <c r="AL107" s="409"/>
      <c r="AM107" s="407" t="s">
        <v>835</v>
      </c>
      <c r="AN107" s="407"/>
      <c r="AO107" s="407"/>
      <c r="AP107" s="407"/>
      <c r="AQ107" s="231" t="s">
        <v>174</v>
      </c>
    </row>
    <row r="108" spans="1:43" x14ac:dyDescent="0.25">
      <c r="A108" s="421" t="s">
        <v>192</v>
      </c>
      <c r="B108" s="37" t="s">
        <v>104</v>
      </c>
      <c r="C108" s="291">
        <v>480014</v>
      </c>
      <c r="E108" s="48" t="s">
        <v>24</v>
      </c>
      <c r="F108" s="48"/>
      <c r="G108" s="48"/>
      <c r="H108" s="38">
        <v>48</v>
      </c>
      <c r="I108" s="38">
        <v>55990</v>
      </c>
      <c r="J108" s="38">
        <v>20</v>
      </c>
      <c r="K108" s="38" t="s">
        <v>913</v>
      </c>
      <c r="L108" s="38">
        <v>2</v>
      </c>
      <c r="M108" s="38">
        <v>7</v>
      </c>
      <c r="N108" s="38"/>
      <c r="O108" s="38"/>
      <c r="P108" s="38"/>
      <c r="Q108" s="38"/>
      <c r="R108" s="38"/>
      <c r="S108" s="38"/>
      <c r="T108" s="38"/>
      <c r="U108" s="38"/>
      <c r="V108" s="38"/>
      <c r="W108" s="38"/>
      <c r="X108" s="38"/>
      <c r="Y108" s="38"/>
      <c r="Z108" s="38">
        <v>14</v>
      </c>
      <c r="AA108" s="38" t="s">
        <v>62</v>
      </c>
      <c r="AB108" s="101" t="s">
        <v>49</v>
      </c>
      <c r="AC108" s="408">
        <v>-99</v>
      </c>
      <c r="AD108" s="101">
        <v>20</v>
      </c>
      <c r="AE108" s="101" t="s">
        <v>47</v>
      </c>
      <c r="AF108" s="101" t="s">
        <v>391</v>
      </c>
      <c r="AG108" s="101" t="s">
        <v>43</v>
      </c>
      <c r="AH108" s="101" t="s">
        <v>386</v>
      </c>
      <c r="AI108" s="101">
        <v>60</v>
      </c>
      <c r="AJ108" s="101">
        <v>3</v>
      </c>
      <c r="AK108" s="101" t="s">
        <v>168</v>
      </c>
      <c r="AL108" s="409"/>
      <c r="AM108" s="407" t="s">
        <v>835</v>
      </c>
      <c r="AN108" s="407"/>
      <c r="AO108" s="407"/>
      <c r="AP108" s="407"/>
      <c r="AQ108" s="231" t="s">
        <v>174</v>
      </c>
    </row>
    <row r="109" spans="1:43" x14ac:dyDescent="0.25">
      <c r="A109" s="421" t="s">
        <v>192</v>
      </c>
      <c r="B109" s="37" t="s">
        <v>207</v>
      </c>
      <c r="C109" s="291">
        <v>480015</v>
      </c>
      <c r="E109" s="48" t="s">
        <v>24</v>
      </c>
      <c r="F109" s="48"/>
      <c r="G109" s="48"/>
      <c r="H109" s="38">
        <v>48</v>
      </c>
      <c r="I109" s="38">
        <v>55990</v>
      </c>
      <c r="J109" s="38">
        <v>20</v>
      </c>
      <c r="K109" s="38" t="s">
        <v>913</v>
      </c>
      <c r="L109" s="38">
        <v>2</v>
      </c>
      <c r="M109" s="38">
        <v>7</v>
      </c>
      <c r="N109" s="38"/>
      <c r="O109" s="38"/>
      <c r="P109" s="38"/>
      <c r="Q109" s="38"/>
      <c r="R109" s="38"/>
      <c r="S109" s="38"/>
      <c r="T109" s="38"/>
      <c r="U109" s="38"/>
      <c r="V109" s="38"/>
      <c r="W109" s="38"/>
      <c r="X109" s="38"/>
      <c r="Y109" s="38"/>
      <c r="Z109" s="38">
        <v>14</v>
      </c>
      <c r="AA109" s="38" t="s">
        <v>58</v>
      </c>
      <c r="AB109" s="101" t="s">
        <v>21</v>
      </c>
      <c r="AC109" s="408">
        <v>-93</v>
      </c>
      <c r="AD109" s="101" t="s">
        <v>41</v>
      </c>
      <c r="AE109" s="101" t="s">
        <v>42</v>
      </c>
      <c r="AF109" s="101" t="s">
        <v>391</v>
      </c>
      <c r="AG109" s="101" t="s">
        <v>66</v>
      </c>
      <c r="AH109" s="101" t="s">
        <v>386</v>
      </c>
      <c r="AI109" s="101">
        <v>60</v>
      </c>
      <c r="AJ109" s="101">
        <v>3</v>
      </c>
      <c r="AK109" s="101" t="s">
        <v>168</v>
      </c>
      <c r="AL109" s="409"/>
      <c r="AM109" s="407" t="s">
        <v>1021</v>
      </c>
      <c r="AN109" s="407"/>
      <c r="AO109" s="407"/>
      <c r="AP109" s="407"/>
      <c r="AQ109" s="231" t="s">
        <v>174</v>
      </c>
    </row>
    <row r="110" spans="1:43" x14ac:dyDescent="0.25">
      <c r="A110" s="421" t="s">
        <v>192</v>
      </c>
      <c r="B110" s="37" t="s">
        <v>530</v>
      </c>
      <c r="C110" s="291">
        <v>480016</v>
      </c>
      <c r="E110" s="48" t="s">
        <v>24</v>
      </c>
      <c r="F110" s="48"/>
      <c r="G110" s="48"/>
      <c r="H110" s="38">
        <v>48</v>
      </c>
      <c r="I110" s="38">
        <v>55990</v>
      </c>
      <c r="J110" s="38">
        <v>20</v>
      </c>
      <c r="K110" s="38" t="s">
        <v>913</v>
      </c>
      <c r="L110" s="38">
        <v>2</v>
      </c>
      <c r="M110" s="38">
        <v>7</v>
      </c>
      <c r="N110" s="38"/>
      <c r="O110" s="38"/>
      <c r="P110" s="38"/>
      <c r="Q110" s="38"/>
      <c r="R110" s="38"/>
      <c r="S110" s="38"/>
      <c r="T110" s="38"/>
      <c r="U110" s="38"/>
      <c r="V110" s="38"/>
      <c r="W110" s="38"/>
      <c r="X110" s="38"/>
      <c r="Y110" s="38"/>
      <c r="Z110" s="38">
        <v>14</v>
      </c>
      <c r="AA110" s="38" t="s">
        <v>62</v>
      </c>
      <c r="AB110" s="101" t="s">
        <v>21</v>
      </c>
      <c r="AC110" s="408">
        <v>-93</v>
      </c>
      <c r="AD110" s="101" t="s">
        <v>41</v>
      </c>
      <c r="AE110" s="101" t="s">
        <v>42</v>
      </c>
      <c r="AF110" s="101" t="s">
        <v>395</v>
      </c>
      <c r="AG110" s="101" t="s">
        <v>186</v>
      </c>
      <c r="AH110" s="101" t="s">
        <v>386</v>
      </c>
      <c r="AI110" s="101">
        <v>60</v>
      </c>
      <c r="AJ110" s="101">
        <v>3</v>
      </c>
      <c r="AK110" s="101" t="s">
        <v>168</v>
      </c>
      <c r="AL110" s="409"/>
      <c r="AM110" s="407" t="s">
        <v>1021</v>
      </c>
      <c r="AN110" s="407"/>
      <c r="AO110" s="407"/>
      <c r="AP110" s="407"/>
      <c r="AQ110" s="431" t="s">
        <v>426</v>
      </c>
    </row>
    <row r="111" spans="1:43" ht="15.75" thickBot="1" x14ac:dyDescent="0.3">
      <c r="A111" s="422" t="s">
        <v>192</v>
      </c>
      <c r="B111" s="214" t="s">
        <v>531</v>
      </c>
      <c r="C111" s="432">
        <v>480017</v>
      </c>
      <c r="D111" s="214"/>
      <c r="E111" s="424" t="s">
        <v>24</v>
      </c>
      <c r="F111" s="424"/>
      <c r="G111" s="424"/>
      <c r="H111" s="425">
        <v>48</v>
      </c>
      <c r="I111" s="425">
        <v>55990</v>
      </c>
      <c r="J111" s="425">
        <v>20</v>
      </c>
      <c r="K111" s="425" t="s">
        <v>913</v>
      </c>
      <c r="L111" s="425">
        <v>2</v>
      </c>
      <c r="M111" s="425">
        <v>7</v>
      </c>
      <c r="N111" s="425"/>
      <c r="O111" s="425"/>
      <c r="P111" s="425"/>
      <c r="Q111" s="425"/>
      <c r="R111" s="425"/>
      <c r="S111" s="425"/>
      <c r="T111" s="425"/>
      <c r="U111" s="425"/>
      <c r="V111" s="425"/>
      <c r="W111" s="425"/>
      <c r="X111" s="425"/>
      <c r="Y111" s="425"/>
      <c r="Z111" s="425">
        <v>14</v>
      </c>
      <c r="AA111" s="425" t="s">
        <v>62</v>
      </c>
      <c r="AB111" s="230" t="s">
        <v>21</v>
      </c>
      <c r="AC111" s="433">
        <v>-93</v>
      </c>
      <c r="AD111" s="230" t="s">
        <v>41</v>
      </c>
      <c r="AE111" s="230" t="s">
        <v>42</v>
      </c>
      <c r="AF111" s="230" t="s">
        <v>396</v>
      </c>
      <c r="AG111" s="230" t="s">
        <v>187</v>
      </c>
      <c r="AH111" s="230" t="s">
        <v>386</v>
      </c>
      <c r="AI111" s="230">
        <v>60</v>
      </c>
      <c r="AJ111" s="230">
        <v>3</v>
      </c>
      <c r="AK111" s="230" t="s">
        <v>168</v>
      </c>
      <c r="AL111" s="434"/>
      <c r="AM111" s="428" t="s">
        <v>1021</v>
      </c>
      <c r="AN111" s="428"/>
      <c r="AO111" s="428"/>
      <c r="AP111" s="428"/>
      <c r="AQ111" s="435" t="s">
        <v>426</v>
      </c>
    </row>
    <row r="112" spans="1:43" x14ac:dyDescent="0.25">
      <c r="A112" s="411" t="s">
        <v>192</v>
      </c>
      <c r="B112" s="412" t="s">
        <v>487</v>
      </c>
      <c r="C112" s="429">
        <v>480018</v>
      </c>
      <c r="D112" s="412">
        <v>1</v>
      </c>
      <c r="E112" s="414" t="s">
        <v>24</v>
      </c>
      <c r="F112" s="414"/>
      <c r="G112" s="414"/>
      <c r="H112" s="415">
        <v>48</v>
      </c>
      <c r="I112" s="415">
        <v>55990</v>
      </c>
      <c r="J112" s="415">
        <v>20</v>
      </c>
      <c r="K112" s="415" t="s">
        <v>751</v>
      </c>
      <c r="L112" s="415">
        <v>2</v>
      </c>
      <c r="M112" s="415">
        <v>7</v>
      </c>
      <c r="N112" s="415"/>
      <c r="O112" s="415"/>
      <c r="P112" s="415"/>
      <c r="Q112" s="415"/>
      <c r="R112" s="415"/>
      <c r="S112" s="415"/>
      <c r="T112" s="415"/>
      <c r="U112" s="415"/>
      <c r="V112" s="415"/>
      <c r="W112" s="415"/>
      <c r="X112" s="415"/>
      <c r="Y112" s="415"/>
      <c r="Z112" s="415">
        <v>14</v>
      </c>
      <c r="AA112" s="415" t="s">
        <v>486</v>
      </c>
      <c r="AB112" s="416" t="s">
        <v>49</v>
      </c>
      <c r="AC112" s="417">
        <v>-85</v>
      </c>
      <c r="AD112" s="416">
        <v>25</v>
      </c>
      <c r="AE112" s="416" t="s">
        <v>48</v>
      </c>
      <c r="AF112" s="416" t="s">
        <v>391</v>
      </c>
      <c r="AG112" s="416" t="s">
        <v>66</v>
      </c>
      <c r="AH112" s="416" t="s">
        <v>307</v>
      </c>
      <c r="AI112" s="416">
        <v>180</v>
      </c>
      <c r="AJ112" s="416">
        <v>1</v>
      </c>
      <c r="AK112" s="416" t="s">
        <v>170</v>
      </c>
      <c r="AL112" s="418"/>
      <c r="AM112" s="419" t="s">
        <v>840</v>
      </c>
      <c r="AN112" s="419"/>
      <c r="AO112" s="419"/>
      <c r="AP112" s="419"/>
      <c r="AQ112" s="420" t="s">
        <v>174</v>
      </c>
    </row>
    <row r="113" spans="1:43" x14ac:dyDescent="0.25">
      <c r="A113" s="421" t="s">
        <v>192</v>
      </c>
      <c r="B113" s="37" t="s">
        <v>487</v>
      </c>
      <c r="C113" s="291">
        <v>480018</v>
      </c>
      <c r="D113" s="37">
        <v>2</v>
      </c>
      <c r="E113" s="48" t="s">
        <v>24</v>
      </c>
      <c r="F113" s="48"/>
      <c r="G113" s="48"/>
      <c r="H113" s="38">
        <v>48</v>
      </c>
      <c r="I113" s="38">
        <v>55990</v>
      </c>
      <c r="J113" s="38">
        <v>20</v>
      </c>
      <c r="K113" s="38" t="s">
        <v>751</v>
      </c>
      <c r="L113" s="38">
        <v>2</v>
      </c>
      <c r="M113" s="38">
        <v>7</v>
      </c>
      <c r="N113" s="38"/>
      <c r="O113" s="38"/>
      <c r="P113" s="38"/>
      <c r="Q113" s="38"/>
      <c r="R113" s="38"/>
      <c r="S113" s="38"/>
      <c r="T113" s="38"/>
      <c r="U113" s="38"/>
      <c r="V113" s="38"/>
      <c r="W113" s="38"/>
      <c r="X113" s="38"/>
      <c r="Y113" s="38"/>
      <c r="Z113" s="38">
        <v>14</v>
      </c>
      <c r="AA113" s="38" t="s">
        <v>486</v>
      </c>
      <c r="AB113" s="101" t="s">
        <v>49</v>
      </c>
      <c r="AC113" s="122">
        <v>-87</v>
      </c>
      <c r="AD113" s="101">
        <v>25</v>
      </c>
      <c r="AE113" s="101" t="s">
        <v>48</v>
      </c>
      <c r="AF113" s="101" t="s">
        <v>391</v>
      </c>
      <c r="AG113" s="101" t="s">
        <v>66</v>
      </c>
      <c r="AH113" s="101" t="s">
        <v>307</v>
      </c>
      <c r="AI113" s="101">
        <v>180</v>
      </c>
      <c r="AJ113" s="101">
        <v>1</v>
      </c>
      <c r="AK113" s="101" t="s">
        <v>170</v>
      </c>
      <c r="AL113" s="406"/>
      <c r="AM113" s="407" t="s">
        <v>840</v>
      </c>
      <c r="AN113" s="407"/>
      <c r="AO113" s="407"/>
      <c r="AP113" s="407"/>
      <c r="AQ113" s="231" t="s">
        <v>174</v>
      </c>
    </row>
    <row r="114" spans="1:43" x14ac:dyDescent="0.25">
      <c r="A114" s="421" t="s">
        <v>192</v>
      </c>
      <c r="B114" s="37" t="s">
        <v>487</v>
      </c>
      <c r="C114" s="291">
        <v>480018</v>
      </c>
      <c r="D114" s="37">
        <v>3</v>
      </c>
      <c r="E114" s="48" t="s">
        <v>24</v>
      </c>
      <c r="F114" s="48"/>
      <c r="G114" s="48"/>
      <c r="H114" s="38">
        <v>48</v>
      </c>
      <c r="I114" s="38">
        <v>55990</v>
      </c>
      <c r="J114" s="38">
        <v>20</v>
      </c>
      <c r="K114" s="38" t="s">
        <v>751</v>
      </c>
      <c r="L114" s="38">
        <v>2</v>
      </c>
      <c r="M114" s="38">
        <v>7</v>
      </c>
      <c r="N114" s="38"/>
      <c r="O114" s="38"/>
      <c r="P114" s="38"/>
      <c r="Q114" s="38"/>
      <c r="R114" s="38"/>
      <c r="S114" s="38"/>
      <c r="T114" s="38"/>
      <c r="U114" s="38"/>
      <c r="V114" s="38"/>
      <c r="W114" s="38"/>
      <c r="X114" s="38"/>
      <c r="Y114" s="38"/>
      <c r="Z114" s="38">
        <v>14</v>
      </c>
      <c r="AA114" s="38" t="s">
        <v>486</v>
      </c>
      <c r="AB114" s="101" t="s">
        <v>49</v>
      </c>
      <c r="AC114" s="122">
        <v>-89</v>
      </c>
      <c r="AD114" s="101">
        <v>25</v>
      </c>
      <c r="AE114" s="101" t="s">
        <v>48</v>
      </c>
      <c r="AF114" s="101" t="s">
        <v>391</v>
      </c>
      <c r="AG114" s="101" t="s">
        <v>66</v>
      </c>
      <c r="AH114" s="101" t="s">
        <v>307</v>
      </c>
      <c r="AI114" s="101">
        <v>180</v>
      </c>
      <c r="AJ114" s="101">
        <v>1</v>
      </c>
      <c r="AK114" s="101" t="s">
        <v>170</v>
      </c>
      <c r="AL114" s="406"/>
      <c r="AM114" s="407" t="s">
        <v>840</v>
      </c>
      <c r="AN114" s="407"/>
      <c r="AO114" s="407"/>
      <c r="AP114" s="407"/>
      <c r="AQ114" s="231" t="s">
        <v>174</v>
      </c>
    </row>
    <row r="115" spans="1:43" x14ac:dyDescent="0.25">
      <c r="A115" s="421" t="s">
        <v>192</v>
      </c>
      <c r="B115" s="37" t="s">
        <v>487</v>
      </c>
      <c r="C115" s="291">
        <v>480018</v>
      </c>
      <c r="D115" s="37">
        <v>4</v>
      </c>
      <c r="E115" s="48" t="s">
        <v>24</v>
      </c>
      <c r="F115" s="48"/>
      <c r="G115" s="48"/>
      <c r="H115" s="38">
        <v>48</v>
      </c>
      <c r="I115" s="38">
        <v>55990</v>
      </c>
      <c r="J115" s="38">
        <v>20</v>
      </c>
      <c r="K115" s="38" t="s">
        <v>751</v>
      </c>
      <c r="L115" s="38">
        <v>2</v>
      </c>
      <c r="M115" s="38">
        <v>7</v>
      </c>
      <c r="N115" s="38"/>
      <c r="O115" s="38"/>
      <c r="P115" s="38"/>
      <c r="Q115" s="38"/>
      <c r="R115" s="38"/>
      <c r="S115" s="38"/>
      <c r="T115" s="38"/>
      <c r="U115" s="38"/>
      <c r="V115" s="38"/>
      <c r="W115" s="38"/>
      <c r="X115" s="38"/>
      <c r="Y115" s="38"/>
      <c r="Z115" s="38">
        <v>14</v>
      </c>
      <c r="AA115" s="38" t="s">
        <v>486</v>
      </c>
      <c r="AB115" s="101" t="s">
        <v>49</v>
      </c>
      <c r="AC115" s="122">
        <v>-91</v>
      </c>
      <c r="AD115" s="101">
        <v>25</v>
      </c>
      <c r="AE115" s="101" t="s">
        <v>48</v>
      </c>
      <c r="AF115" s="101" t="s">
        <v>391</v>
      </c>
      <c r="AG115" s="101" t="s">
        <v>66</v>
      </c>
      <c r="AH115" s="101" t="s">
        <v>307</v>
      </c>
      <c r="AI115" s="101">
        <v>180</v>
      </c>
      <c r="AJ115" s="101">
        <v>1</v>
      </c>
      <c r="AK115" s="101" t="s">
        <v>170</v>
      </c>
      <c r="AL115" s="406"/>
      <c r="AM115" s="407" t="s">
        <v>840</v>
      </c>
      <c r="AN115" s="407"/>
      <c r="AO115" s="407"/>
      <c r="AP115" s="407"/>
      <c r="AQ115" s="231" t="s">
        <v>174</v>
      </c>
    </row>
    <row r="116" spans="1:43" x14ac:dyDescent="0.25">
      <c r="A116" s="421" t="s">
        <v>192</v>
      </c>
      <c r="B116" s="37" t="s">
        <v>487</v>
      </c>
      <c r="C116" s="291">
        <v>480018</v>
      </c>
      <c r="D116" s="37">
        <v>5</v>
      </c>
      <c r="E116" s="48" t="s">
        <v>24</v>
      </c>
      <c r="F116" s="48"/>
      <c r="G116" s="48"/>
      <c r="H116" s="38">
        <v>48</v>
      </c>
      <c r="I116" s="38">
        <v>55990</v>
      </c>
      <c r="J116" s="38">
        <v>20</v>
      </c>
      <c r="K116" s="38" t="s">
        <v>751</v>
      </c>
      <c r="L116" s="38">
        <v>2</v>
      </c>
      <c r="M116" s="38">
        <v>7</v>
      </c>
      <c r="N116" s="38"/>
      <c r="O116" s="38"/>
      <c r="P116" s="38"/>
      <c r="Q116" s="38"/>
      <c r="R116" s="38"/>
      <c r="S116" s="38"/>
      <c r="T116" s="38"/>
      <c r="U116" s="38"/>
      <c r="V116" s="38"/>
      <c r="W116" s="38"/>
      <c r="X116" s="38"/>
      <c r="Y116" s="38"/>
      <c r="Z116" s="38">
        <v>14</v>
      </c>
      <c r="AA116" s="38" t="s">
        <v>486</v>
      </c>
      <c r="AB116" s="101" t="s">
        <v>49</v>
      </c>
      <c r="AC116" s="122">
        <v>-93</v>
      </c>
      <c r="AD116" s="101">
        <v>25</v>
      </c>
      <c r="AE116" s="101" t="s">
        <v>48</v>
      </c>
      <c r="AF116" s="101" t="s">
        <v>391</v>
      </c>
      <c r="AG116" s="101" t="s">
        <v>66</v>
      </c>
      <c r="AH116" s="101" t="s">
        <v>307</v>
      </c>
      <c r="AI116" s="101">
        <v>180</v>
      </c>
      <c r="AJ116" s="101">
        <v>1</v>
      </c>
      <c r="AK116" s="101" t="s">
        <v>170</v>
      </c>
      <c r="AL116" s="406"/>
      <c r="AM116" s="407" t="s">
        <v>840</v>
      </c>
      <c r="AN116" s="407"/>
      <c r="AO116" s="407"/>
      <c r="AP116" s="407"/>
      <c r="AQ116" s="231" t="s">
        <v>174</v>
      </c>
    </row>
    <row r="117" spans="1:43" x14ac:dyDescent="0.25">
      <c r="A117" s="421" t="s">
        <v>192</v>
      </c>
      <c r="B117" s="37" t="s">
        <v>487</v>
      </c>
      <c r="C117" s="291">
        <v>480018</v>
      </c>
      <c r="D117" s="37">
        <v>6</v>
      </c>
      <c r="E117" s="48" t="s">
        <v>24</v>
      </c>
      <c r="F117" s="48"/>
      <c r="G117" s="48"/>
      <c r="H117" s="38">
        <v>48</v>
      </c>
      <c r="I117" s="38">
        <v>55990</v>
      </c>
      <c r="J117" s="38">
        <v>20</v>
      </c>
      <c r="K117" s="38" t="s">
        <v>751</v>
      </c>
      <c r="L117" s="38">
        <v>2</v>
      </c>
      <c r="M117" s="38">
        <v>7</v>
      </c>
      <c r="N117" s="38"/>
      <c r="O117" s="38"/>
      <c r="P117" s="38"/>
      <c r="Q117" s="38"/>
      <c r="R117" s="38"/>
      <c r="S117" s="38"/>
      <c r="T117" s="38"/>
      <c r="U117" s="38"/>
      <c r="V117" s="38"/>
      <c r="W117" s="38"/>
      <c r="X117" s="38"/>
      <c r="Y117" s="38"/>
      <c r="Z117" s="38">
        <v>14</v>
      </c>
      <c r="AA117" s="38" t="s">
        <v>486</v>
      </c>
      <c r="AB117" s="101" t="s">
        <v>49</v>
      </c>
      <c r="AC117" s="122">
        <v>-95</v>
      </c>
      <c r="AD117" s="101">
        <v>25</v>
      </c>
      <c r="AE117" s="101" t="s">
        <v>48</v>
      </c>
      <c r="AF117" s="101" t="s">
        <v>391</v>
      </c>
      <c r="AG117" s="101" t="s">
        <v>66</v>
      </c>
      <c r="AH117" s="101" t="s">
        <v>307</v>
      </c>
      <c r="AI117" s="101">
        <v>180</v>
      </c>
      <c r="AJ117" s="101">
        <v>1</v>
      </c>
      <c r="AK117" s="101" t="s">
        <v>170</v>
      </c>
      <c r="AL117" s="406"/>
      <c r="AM117" s="407" t="s">
        <v>840</v>
      </c>
      <c r="AN117" s="407"/>
      <c r="AO117" s="407"/>
      <c r="AP117" s="407"/>
      <c r="AQ117" s="231" t="s">
        <v>174</v>
      </c>
    </row>
    <row r="118" spans="1:43" x14ac:dyDescent="0.25">
      <c r="A118" s="421" t="s">
        <v>192</v>
      </c>
      <c r="B118" s="37" t="s">
        <v>487</v>
      </c>
      <c r="C118" s="291">
        <v>480018</v>
      </c>
      <c r="D118" s="37">
        <v>7</v>
      </c>
      <c r="E118" s="48" t="s">
        <v>24</v>
      </c>
      <c r="F118" s="48"/>
      <c r="G118" s="48"/>
      <c r="H118" s="38">
        <v>48</v>
      </c>
      <c r="I118" s="38">
        <v>55990</v>
      </c>
      <c r="J118" s="38">
        <v>20</v>
      </c>
      <c r="K118" s="38" t="s">
        <v>751</v>
      </c>
      <c r="L118" s="38">
        <v>2</v>
      </c>
      <c r="M118" s="38">
        <v>7</v>
      </c>
      <c r="N118" s="38"/>
      <c r="O118" s="38"/>
      <c r="P118" s="38"/>
      <c r="Q118" s="38"/>
      <c r="R118" s="38"/>
      <c r="S118" s="38"/>
      <c r="T118" s="38"/>
      <c r="U118" s="38"/>
      <c r="V118" s="38"/>
      <c r="W118" s="38"/>
      <c r="X118" s="38"/>
      <c r="Y118" s="38"/>
      <c r="Z118" s="38">
        <v>14</v>
      </c>
      <c r="AA118" s="38" t="s">
        <v>486</v>
      </c>
      <c r="AB118" s="101" t="s">
        <v>49</v>
      </c>
      <c r="AC118" s="122">
        <v>-97</v>
      </c>
      <c r="AD118" s="101">
        <v>25</v>
      </c>
      <c r="AE118" s="101" t="s">
        <v>48</v>
      </c>
      <c r="AF118" s="101" t="s">
        <v>391</v>
      </c>
      <c r="AG118" s="101" t="s">
        <v>66</v>
      </c>
      <c r="AH118" s="101" t="s">
        <v>307</v>
      </c>
      <c r="AI118" s="101">
        <v>180</v>
      </c>
      <c r="AJ118" s="101">
        <v>1</v>
      </c>
      <c r="AK118" s="101" t="s">
        <v>170</v>
      </c>
      <c r="AL118" s="406"/>
      <c r="AM118" s="407" t="s">
        <v>840</v>
      </c>
      <c r="AN118" s="407"/>
      <c r="AO118" s="407"/>
      <c r="AP118" s="407"/>
      <c r="AQ118" s="231" t="s">
        <v>174</v>
      </c>
    </row>
    <row r="119" spans="1:43" x14ac:dyDescent="0.25">
      <c r="A119" s="421" t="s">
        <v>192</v>
      </c>
      <c r="B119" s="37" t="s">
        <v>487</v>
      </c>
      <c r="C119" s="291">
        <v>480018</v>
      </c>
      <c r="D119" s="37">
        <v>8</v>
      </c>
      <c r="E119" s="48" t="s">
        <v>24</v>
      </c>
      <c r="F119" s="48"/>
      <c r="G119" s="48"/>
      <c r="H119" s="38">
        <v>48</v>
      </c>
      <c r="I119" s="38">
        <v>55990</v>
      </c>
      <c r="J119" s="38">
        <v>20</v>
      </c>
      <c r="K119" s="38" t="s">
        <v>751</v>
      </c>
      <c r="L119" s="38">
        <v>2</v>
      </c>
      <c r="M119" s="38">
        <v>7</v>
      </c>
      <c r="N119" s="38"/>
      <c r="O119" s="38"/>
      <c r="P119" s="38"/>
      <c r="Q119" s="38"/>
      <c r="R119" s="38"/>
      <c r="S119" s="38"/>
      <c r="T119" s="38"/>
      <c r="U119" s="38"/>
      <c r="V119" s="38"/>
      <c r="W119" s="38"/>
      <c r="X119" s="38"/>
      <c r="Y119" s="38"/>
      <c r="Z119" s="38">
        <v>14</v>
      </c>
      <c r="AA119" s="38" t="s">
        <v>486</v>
      </c>
      <c r="AB119" s="101" t="s">
        <v>49</v>
      </c>
      <c r="AC119" s="122">
        <v>-99</v>
      </c>
      <c r="AD119" s="101">
        <v>25</v>
      </c>
      <c r="AE119" s="101" t="s">
        <v>48</v>
      </c>
      <c r="AF119" s="101" t="s">
        <v>391</v>
      </c>
      <c r="AG119" s="101" t="s">
        <v>66</v>
      </c>
      <c r="AH119" s="101" t="s">
        <v>307</v>
      </c>
      <c r="AI119" s="101">
        <v>180</v>
      </c>
      <c r="AJ119" s="101">
        <v>1</v>
      </c>
      <c r="AK119" s="101" t="s">
        <v>170</v>
      </c>
      <c r="AL119" s="406"/>
      <c r="AM119" s="407" t="s">
        <v>840</v>
      </c>
      <c r="AN119" s="407"/>
      <c r="AO119" s="407"/>
      <c r="AP119" s="407"/>
      <c r="AQ119" s="231" t="s">
        <v>174</v>
      </c>
    </row>
    <row r="120" spans="1:43" x14ac:dyDescent="0.25">
      <c r="A120" s="421" t="s">
        <v>192</v>
      </c>
      <c r="B120" s="37" t="s">
        <v>487</v>
      </c>
      <c r="C120" s="291">
        <v>480018</v>
      </c>
      <c r="D120" s="37">
        <v>9</v>
      </c>
      <c r="E120" s="48" t="s">
        <v>24</v>
      </c>
      <c r="F120" s="48"/>
      <c r="G120" s="48"/>
      <c r="H120" s="38">
        <v>48</v>
      </c>
      <c r="I120" s="38">
        <v>55990</v>
      </c>
      <c r="J120" s="38">
        <v>20</v>
      </c>
      <c r="K120" s="38" t="s">
        <v>751</v>
      </c>
      <c r="L120" s="38">
        <v>2</v>
      </c>
      <c r="M120" s="38">
        <v>7</v>
      </c>
      <c r="N120" s="38"/>
      <c r="O120" s="38"/>
      <c r="P120" s="38"/>
      <c r="Q120" s="38"/>
      <c r="R120" s="38"/>
      <c r="S120" s="38"/>
      <c r="T120" s="38"/>
      <c r="U120" s="38"/>
      <c r="V120" s="38"/>
      <c r="W120" s="38"/>
      <c r="X120" s="38"/>
      <c r="Y120" s="38"/>
      <c r="Z120" s="38">
        <v>14</v>
      </c>
      <c r="AA120" s="38" t="s">
        <v>486</v>
      </c>
      <c r="AB120" s="101" t="s">
        <v>49</v>
      </c>
      <c r="AC120" s="122">
        <v>-101</v>
      </c>
      <c r="AD120" s="101">
        <v>24</v>
      </c>
      <c r="AE120" s="101" t="s">
        <v>48</v>
      </c>
      <c r="AF120" s="101" t="s">
        <v>391</v>
      </c>
      <c r="AG120" s="101" t="s">
        <v>66</v>
      </c>
      <c r="AH120" s="101" t="s">
        <v>307</v>
      </c>
      <c r="AI120" s="101">
        <v>180</v>
      </c>
      <c r="AJ120" s="101">
        <v>1</v>
      </c>
      <c r="AK120" s="101" t="s">
        <v>170</v>
      </c>
      <c r="AL120" s="406"/>
      <c r="AM120" s="407" t="s">
        <v>840</v>
      </c>
      <c r="AN120" s="407"/>
      <c r="AO120" s="407"/>
      <c r="AP120" s="407"/>
      <c r="AQ120" s="231" t="s">
        <v>174</v>
      </c>
    </row>
    <row r="121" spans="1:43" x14ac:dyDescent="0.25">
      <c r="A121" s="421" t="s">
        <v>192</v>
      </c>
      <c r="B121" s="37" t="s">
        <v>487</v>
      </c>
      <c r="C121" s="291">
        <v>480018</v>
      </c>
      <c r="D121" s="37">
        <v>10</v>
      </c>
      <c r="E121" s="48" t="s">
        <v>24</v>
      </c>
      <c r="F121" s="48"/>
      <c r="G121" s="48"/>
      <c r="H121" s="38">
        <v>48</v>
      </c>
      <c r="I121" s="38">
        <v>55990</v>
      </c>
      <c r="J121" s="38">
        <v>20</v>
      </c>
      <c r="K121" s="38" t="s">
        <v>751</v>
      </c>
      <c r="L121" s="38">
        <v>2</v>
      </c>
      <c r="M121" s="38">
        <v>7</v>
      </c>
      <c r="N121" s="38"/>
      <c r="O121" s="38"/>
      <c r="P121" s="38"/>
      <c r="Q121" s="38"/>
      <c r="R121" s="38"/>
      <c r="S121" s="38"/>
      <c r="T121" s="38"/>
      <c r="U121" s="38"/>
      <c r="V121" s="38"/>
      <c r="W121" s="38"/>
      <c r="X121" s="38"/>
      <c r="Y121" s="38"/>
      <c r="Z121" s="38">
        <v>14</v>
      </c>
      <c r="AA121" s="38" t="s">
        <v>486</v>
      </c>
      <c r="AB121" s="101" t="s">
        <v>49</v>
      </c>
      <c r="AC121" s="122">
        <v>-103</v>
      </c>
      <c r="AD121" s="101">
        <v>22</v>
      </c>
      <c r="AE121" s="101" t="s">
        <v>48</v>
      </c>
      <c r="AF121" s="101" t="s">
        <v>391</v>
      </c>
      <c r="AG121" s="101" t="s">
        <v>66</v>
      </c>
      <c r="AH121" s="101" t="s">
        <v>307</v>
      </c>
      <c r="AI121" s="101">
        <v>180</v>
      </c>
      <c r="AJ121" s="101">
        <v>1</v>
      </c>
      <c r="AK121" s="101" t="s">
        <v>170</v>
      </c>
      <c r="AL121" s="406"/>
      <c r="AM121" s="407" t="s">
        <v>840</v>
      </c>
      <c r="AN121" s="407"/>
      <c r="AO121" s="407"/>
      <c r="AP121" s="407"/>
      <c r="AQ121" s="231" t="s">
        <v>174</v>
      </c>
    </row>
    <row r="122" spans="1:43" x14ac:dyDescent="0.25">
      <c r="A122" s="421" t="s">
        <v>192</v>
      </c>
      <c r="B122" s="37" t="s">
        <v>487</v>
      </c>
      <c r="C122" s="291">
        <v>480018</v>
      </c>
      <c r="D122" s="37">
        <v>11</v>
      </c>
      <c r="E122" s="48" t="s">
        <v>24</v>
      </c>
      <c r="F122" s="48"/>
      <c r="G122" s="48"/>
      <c r="H122" s="38">
        <v>48</v>
      </c>
      <c r="I122" s="38">
        <v>55990</v>
      </c>
      <c r="J122" s="38">
        <v>20</v>
      </c>
      <c r="K122" s="38" t="s">
        <v>751</v>
      </c>
      <c r="L122" s="38">
        <v>2</v>
      </c>
      <c r="M122" s="38">
        <v>7</v>
      </c>
      <c r="N122" s="38"/>
      <c r="O122" s="38"/>
      <c r="P122" s="38"/>
      <c r="Q122" s="38"/>
      <c r="R122" s="38"/>
      <c r="S122" s="38"/>
      <c r="T122" s="38"/>
      <c r="U122" s="38"/>
      <c r="V122" s="38"/>
      <c r="W122" s="38"/>
      <c r="X122" s="38"/>
      <c r="Y122" s="38"/>
      <c r="Z122" s="38">
        <v>14</v>
      </c>
      <c r="AA122" s="38" t="s">
        <v>486</v>
      </c>
      <c r="AB122" s="101" t="s">
        <v>49</v>
      </c>
      <c r="AC122" s="122">
        <v>-105</v>
      </c>
      <c r="AD122" s="101">
        <v>20</v>
      </c>
      <c r="AE122" s="101" t="s">
        <v>48</v>
      </c>
      <c r="AF122" s="101" t="s">
        <v>391</v>
      </c>
      <c r="AG122" s="406" t="s">
        <v>66</v>
      </c>
      <c r="AH122" s="101" t="s">
        <v>307</v>
      </c>
      <c r="AI122" s="101">
        <v>180</v>
      </c>
      <c r="AJ122" s="101">
        <v>1</v>
      </c>
      <c r="AK122" s="101" t="s">
        <v>170</v>
      </c>
      <c r="AL122" s="406"/>
      <c r="AM122" s="407" t="s">
        <v>840</v>
      </c>
      <c r="AN122" s="407"/>
      <c r="AO122" s="407"/>
      <c r="AP122" s="407"/>
      <c r="AQ122" s="231" t="s">
        <v>174</v>
      </c>
    </row>
    <row r="123" spans="1:43" x14ac:dyDescent="0.25">
      <c r="A123" s="421" t="s">
        <v>192</v>
      </c>
      <c r="B123" s="37" t="s">
        <v>487</v>
      </c>
      <c r="C123" s="291">
        <v>480018</v>
      </c>
      <c r="D123" s="37">
        <v>12</v>
      </c>
      <c r="E123" s="48" t="s">
        <v>24</v>
      </c>
      <c r="F123" s="48"/>
      <c r="G123" s="48"/>
      <c r="H123" s="38">
        <v>48</v>
      </c>
      <c r="I123" s="38">
        <v>55990</v>
      </c>
      <c r="J123" s="38">
        <v>20</v>
      </c>
      <c r="K123" s="38" t="s">
        <v>751</v>
      </c>
      <c r="L123" s="38">
        <v>2</v>
      </c>
      <c r="M123" s="38">
        <v>7</v>
      </c>
      <c r="N123" s="38"/>
      <c r="O123" s="38"/>
      <c r="P123" s="38"/>
      <c r="Q123" s="38"/>
      <c r="R123" s="38"/>
      <c r="S123" s="38"/>
      <c r="T123" s="38"/>
      <c r="U123" s="38"/>
      <c r="V123" s="38"/>
      <c r="W123" s="38"/>
      <c r="X123" s="38"/>
      <c r="Y123" s="38"/>
      <c r="Z123" s="38">
        <v>14</v>
      </c>
      <c r="AA123" s="38" t="s">
        <v>486</v>
      </c>
      <c r="AB123" s="101" t="s">
        <v>49</v>
      </c>
      <c r="AC123" s="122">
        <v>-107</v>
      </c>
      <c r="AD123" s="101">
        <v>18</v>
      </c>
      <c r="AE123" s="101" t="s">
        <v>48</v>
      </c>
      <c r="AF123" s="101" t="s">
        <v>391</v>
      </c>
      <c r="AG123" s="406" t="s">
        <v>66</v>
      </c>
      <c r="AH123" s="101" t="s">
        <v>307</v>
      </c>
      <c r="AI123" s="101">
        <v>180</v>
      </c>
      <c r="AJ123" s="101">
        <v>1</v>
      </c>
      <c r="AK123" s="101" t="s">
        <v>170</v>
      </c>
      <c r="AL123" s="406"/>
      <c r="AM123" s="407" t="s">
        <v>840</v>
      </c>
      <c r="AN123" s="407"/>
      <c r="AO123" s="407"/>
      <c r="AP123" s="407"/>
      <c r="AQ123" s="231" t="s">
        <v>174</v>
      </c>
    </row>
    <row r="124" spans="1:43" x14ac:dyDescent="0.25">
      <c r="A124" s="421" t="s">
        <v>192</v>
      </c>
      <c r="B124" s="37" t="s">
        <v>487</v>
      </c>
      <c r="C124" s="291">
        <v>480018</v>
      </c>
      <c r="D124" s="37">
        <v>13</v>
      </c>
      <c r="E124" s="48" t="s">
        <v>24</v>
      </c>
      <c r="F124" s="48"/>
      <c r="G124" s="48"/>
      <c r="H124" s="38">
        <v>48</v>
      </c>
      <c r="I124" s="38">
        <v>55990</v>
      </c>
      <c r="J124" s="38">
        <v>20</v>
      </c>
      <c r="K124" s="38" t="s">
        <v>751</v>
      </c>
      <c r="L124" s="38">
        <v>2</v>
      </c>
      <c r="M124" s="38">
        <v>7</v>
      </c>
      <c r="N124" s="38"/>
      <c r="O124" s="38"/>
      <c r="P124" s="38"/>
      <c r="Q124" s="38"/>
      <c r="R124" s="38"/>
      <c r="S124" s="38"/>
      <c r="T124" s="38"/>
      <c r="U124" s="38"/>
      <c r="V124" s="38"/>
      <c r="W124" s="38"/>
      <c r="X124" s="38"/>
      <c r="Y124" s="38"/>
      <c r="Z124" s="38">
        <v>14</v>
      </c>
      <c r="AA124" s="38" t="s">
        <v>486</v>
      </c>
      <c r="AB124" s="101" t="s">
        <v>49</v>
      </c>
      <c r="AC124" s="122">
        <v>-109</v>
      </c>
      <c r="AD124" s="101">
        <v>16</v>
      </c>
      <c r="AE124" s="101" t="s">
        <v>48</v>
      </c>
      <c r="AF124" s="101" t="s">
        <v>391</v>
      </c>
      <c r="AG124" s="406" t="s">
        <v>66</v>
      </c>
      <c r="AH124" s="101" t="s">
        <v>307</v>
      </c>
      <c r="AI124" s="101">
        <v>180</v>
      </c>
      <c r="AJ124" s="101">
        <v>1</v>
      </c>
      <c r="AK124" s="101" t="s">
        <v>170</v>
      </c>
      <c r="AL124" s="406"/>
      <c r="AM124" s="407" t="s">
        <v>840</v>
      </c>
      <c r="AN124" s="407"/>
      <c r="AO124" s="407"/>
      <c r="AP124" s="407"/>
      <c r="AQ124" s="231" t="s">
        <v>174</v>
      </c>
    </row>
    <row r="125" spans="1:43" x14ac:dyDescent="0.25">
      <c r="A125" s="421" t="s">
        <v>192</v>
      </c>
      <c r="B125" s="37" t="s">
        <v>487</v>
      </c>
      <c r="C125" s="291">
        <v>480018</v>
      </c>
      <c r="D125" s="37">
        <v>14</v>
      </c>
      <c r="E125" s="48" t="s">
        <v>24</v>
      </c>
      <c r="F125" s="48"/>
      <c r="G125" s="48"/>
      <c r="H125" s="38">
        <v>48</v>
      </c>
      <c r="I125" s="38">
        <v>55990</v>
      </c>
      <c r="J125" s="38">
        <v>20</v>
      </c>
      <c r="K125" s="38" t="s">
        <v>751</v>
      </c>
      <c r="L125" s="38">
        <v>2</v>
      </c>
      <c r="M125" s="38">
        <v>7</v>
      </c>
      <c r="N125" s="38"/>
      <c r="O125" s="38"/>
      <c r="P125" s="38"/>
      <c r="Q125" s="38"/>
      <c r="R125" s="38"/>
      <c r="S125" s="38"/>
      <c r="T125" s="38"/>
      <c r="U125" s="38"/>
      <c r="V125" s="38"/>
      <c r="W125" s="38"/>
      <c r="X125" s="38"/>
      <c r="Y125" s="38"/>
      <c r="Z125" s="38">
        <v>14</v>
      </c>
      <c r="AA125" s="38" t="s">
        <v>486</v>
      </c>
      <c r="AB125" s="101" t="s">
        <v>49</v>
      </c>
      <c r="AC125" s="122">
        <v>-111</v>
      </c>
      <c r="AD125" s="101">
        <v>14</v>
      </c>
      <c r="AE125" s="101" t="s">
        <v>48</v>
      </c>
      <c r="AF125" s="101" t="s">
        <v>391</v>
      </c>
      <c r="AG125" s="406" t="s">
        <v>66</v>
      </c>
      <c r="AH125" s="101" t="s">
        <v>307</v>
      </c>
      <c r="AI125" s="101">
        <v>180</v>
      </c>
      <c r="AJ125" s="101">
        <v>1</v>
      </c>
      <c r="AK125" s="101" t="s">
        <v>170</v>
      </c>
      <c r="AL125" s="406"/>
      <c r="AM125" s="407" t="s">
        <v>840</v>
      </c>
      <c r="AN125" s="407"/>
      <c r="AO125" s="407"/>
      <c r="AP125" s="407"/>
      <c r="AQ125" s="231" t="s">
        <v>174</v>
      </c>
    </row>
    <row r="126" spans="1:43" x14ac:dyDescent="0.25">
      <c r="A126" s="421" t="s">
        <v>192</v>
      </c>
      <c r="B126" s="37" t="s">
        <v>487</v>
      </c>
      <c r="C126" s="291">
        <v>480018</v>
      </c>
      <c r="D126" s="37">
        <v>15</v>
      </c>
      <c r="E126" s="48" t="s">
        <v>24</v>
      </c>
      <c r="F126" s="48"/>
      <c r="G126" s="48"/>
      <c r="H126" s="38">
        <v>48</v>
      </c>
      <c r="I126" s="38">
        <v>55990</v>
      </c>
      <c r="J126" s="38">
        <v>20</v>
      </c>
      <c r="K126" s="38" t="s">
        <v>751</v>
      </c>
      <c r="L126" s="38">
        <v>2</v>
      </c>
      <c r="M126" s="38">
        <v>7</v>
      </c>
      <c r="N126" s="38"/>
      <c r="O126" s="38"/>
      <c r="P126" s="38"/>
      <c r="Q126" s="38"/>
      <c r="R126" s="38"/>
      <c r="S126" s="38"/>
      <c r="T126" s="38"/>
      <c r="U126" s="38"/>
      <c r="V126" s="38"/>
      <c r="W126" s="38"/>
      <c r="X126" s="38"/>
      <c r="Y126" s="38"/>
      <c r="Z126" s="38">
        <v>14</v>
      </c>
      <c r="AA126" s="38" t="s">
        <v>486</v>
      </c>
      <c r="AB126" s="101" t="s">
        <v>49</v>
      </c>
      <c r="AC126" s="122">
        <v>-113</v>
      </c>
      <c r="AD126" s="101">
        <v>12</v>
      </c>
      <c r="AE126" s="101" t="s">
        <v>48</v>
      </c>
      <c r="AF126" s="101" t="s">
        <v>391</v>
      </c>
      <c r="AG126" s="406" t="s">
        <v>66</v>
      </c>
      <c r="AH126" s="101" t="s">
        <v>307</v>
      </c>
      <c r="AI126" s="101">
        <v>180</v>
      </c>
      <c r="AJ126" s="101">
        <v>1</v>
      </c>
      <c r="AK126" s="101" t="s">
        <v>170</v>
      </c>
      <c r="AL126" s="406"/>
      <c r="AM126" s="407" t="s">
        <v>840</v>
      </c>
      <c r="AN126" s="407"/>
      <c r="AO126" s="407"/>
      <c r="AP126" s="407"/>
      <c r="AQ126" s="231" t="s">
        <v>174</v>
      </c>
    </row>
    <row r="127" spans="1:43" x14ac:dyDescent="0.25">
      <c r="A127" s="421" t="s">
        <v>192</v>
      </c>
      <c r="B127" s="37" t="s">
        <v>487</v>
      </c>
      <c r="C127" s="291">
        <v>480018</v>
      </c>
      <c r="D127" s="37">
        <v>16</v>
      </c>
      <c r="E127" s="48" t="s">
        <v>24</v>
      </c>
      <c r="F127" s="48"/>
      <c r="G127" s="48"/>
      <c r="H127" s="38">
        <v>48</v>
      </c>
      <c r="I127" s="38">
        <v>55990</v>
      </c>
      <c r="J127" s="38">
        <v>20</v>
      </c>
      <c r="K127" s="38" t="s">
        <v>751</v>
      </c>
      <c r="L127" s="38">
        <v>2</v>
      </c>
      <c r="M127" s="38">
        <v>7</v>
      </c>
      <c r="N127" s="38"/>
      <c r="O127" s="38"/>
      <c r="P127" s="38"/>
      <c r="Q127" s="38"/>
      <c r="R127" s="38"/>
      <c r="S127" s="38"/>
      <c r="T127" s="38"/>
      <c r="U127" s="38"/>
      <c r="V127" s="38"/>
      <c r="W127" s="38"/>
      <c r="X127" s="38"/>
      <c r="Y127" s="38"/>
      <c r="Z127" s="38">
        <v>14</v>
      </c>
      <c r="AA127" s="38" t="s">
        <v>486</v>
      </c>
      <c r="AB127" s="101" t="s">
        <v>49</v>
      </c>
      <c r="AC127" s="122">
        <v>-115</v>
      </c>
      <c r="AD127" s="101">
        <v>10</v>
      </c>
      <c r="AE127" s="101" t="s">
        <v>48</v>
      </c>
      <c r="AF127" s="101" t="s">
        <v>391</v>
      </c>
      <c r="AG127" s="406" t="s">
        <v>66</v>
      </c>
      <c r="AH127" s="101" t="s">
        <v>307</v>
      </c>
      <c r="AI127" s="101">
        <v>180</v>
      </c>
      <c r="AJ127" s="101">
        <v>1</v>
      </c>
      <c r="AK127" s="101" t="s">
        <v>170</v>
      </c>
      <c r="AL127" s="406"/>
      <c r="AM127" s="407" t="s">
        <v>840</v>
      </c>
      <c r="AN127" s="407"/>
      <c r="AO127" s="407"/>
      <c r="AP127" s="407"/>
      <c r="AQ127" s="231" t="s">
        <v>174</v>
      </c>
    </row>
    <row r="128" spans="1:43" x14ac:dyDescent="0.25">
      <c r="A128" s="421" t="s">
        <v>192</v>
      </c>
      <c r="B128" s="37" t="s">
        <v>487</v>
      </c>
      <c r="C128" s="291">
        <v>480018</v>
      </c>
      <c r="D128" s="37">
        <v>17</v>
      </c>
      <c r="E128" s="48" t="s">
        <v>24</v>
      </c>
      <c r="F128" s="48"/>
      <c r="G128" s="48"/>
      <c r="H128" s="38">
        <v>48</v>
      </c>
      <c r="I128" s="38">
        <v>55990</v>
      </c>
      <c r="J128" s="38">
        <v>20</v>
      </c>
      <c r="K128" s="38" t="s">
        <v>751</v>
      </c>
      <c r="L128" s="38">
        <v>2</v>
      </c>
      <c r="M128" s="38">
        <v>7</v>
      </c>
      <c r="N128" s="38"/>
      <c r="O128" s="38"/>
      <c r="P128" s="38"/>
      <c r="Q128" s="38"/>
      <c r="R128" s="38"/>
      <c r="S128" s="38"/>
      <c r="T128" s="38"/>
      <c r="U128" s="38"/>
      <c r="V128" s="38"/>
      <c r="W128" s="38"/>
      <c r="X128" s="38"/>
      <c r="Y128" s="38"/>
      <c r="Z128" s="38">
        <v>14</v>
      </c>
      <c r="AA128" s="38" t="s">
        <v>486</v>
      </c>
      <c r="AB128" s="101" t="s">
        <v>49</v>
      </c>
      <c r="AC128" s="122">
        <v>-117</v>
      </c>
      <c r="AD128" s="101">
        <v>8</v>
      </c>
      <c r="AE128" s="101" t="s">
        <v>48</v>
      </c>
      <c r="AF128" s="101" t="s">
        <v>391</v>
      </c>
      <c r="AG128" s="406" t="s">
        <v>66</v>
      </c>
      <c r="AH128" s="101" t="s">
        <v>307</v>
      </c>
      <c r="AI128" s="101">
        <v>180</v>
      </c>
      <c r="AJ128" s="101">
        <v>1</v>
      </c>
      <c r="AK128" s="101" t="s">
        <v>170</v>
      </c>
      <c r="AL128" s="406"/>
      <c r="AM128" s="407" t="s">
        <v>840</v>
      </c>
      <c r="AN128" s="407"/>
      <c r="AO128" s="407"/>
      <c r="AP128" s="407"/>
      <c r="AQ128" s="231" t="s">
        <v>174</v>
      </c>
    </row>
    <row r="129" spans="1:43" x14ac:dyDescent="0.25">
      <c r="A129" s="421" t="s">
        <v>192</v>
      </c>
      <c r="B129" s="37" t="s">
        <v>487</v>
      </c>
      <c r="C129" s="291">
        <v>480018</v>
      </c>
      <c r="D129" s="37">
        <v>18</v>
      </c>
      <c r="E129" s="48" t="s">
        <v>24</v>
      </c>
      <c r="F129" s="48"/>
      <c r="G129" s="48"/>
      <c r="H129" s="38">
        <v>48</v>
      </c>
      <c r="I129" s="38">
        <v>55990</v>
      </c>
      <c r="J129" s="38">
        <v>20</v>
      </c>
      <c r="K129" s="38" t="s">
        <v>751</v>
      </c>
      <c r="L129" s="38">
        <v>2</v>
      </c>
      <c r="M129" s="38">
        <v>7</v>
      </c>
      <c r="N129" s="38"/>
      <c r="O129" s="38"/>
      <c r="P129" s="38"/>
      <c r="Q129" s="38"/>
      <c r="R129" s="38"/>
      <c r="S129" s="38"/>
      <c r="T129" s="38"/>
      <c r="U129" s="38"/>
      <c r="V129" s="38"/>
      <c r="W129" s="38"/>
      <c r="X129" s="38"/>
      <c r="Y129" s="38"/>
      <c r="Z129" s="38">
        <v>14</v>
      </c>
      <c r="AA129" s="38" t="s">
        <v>486</v>
      </c>
      <c r="AB129" s="101" t="s">
        <v>49</v>
      </c>
      <c r="AC129" s="122">
        <v>-119</v>
      </c>
      <c r="AD129" s="101">
        <v>6</v>
      </c>
      <c r="AE129" s="101" t="s">
        <v>48</v>
      </c>
      <c r="AF129" s="101" t="s">
        <v>391</v>
      </c>
      <c r="AG129" s="406" t="s">
        <v>66</v>
      </c>
      <c r="AH129" s="101" t="s">
        <v>307</v>
      </c>
      <c r="AI129" s="101">
        <v>180</v>
      </c>
      <c r="AJ129" s="101">
        <v>1</v>
      </c>
      <c r="AK129" s="101" t="s">
        <v>170</v>
      </c>
      <c r="AL129" s="406"/>
      <c r="AM129" s="407" t="s">
        <v>840</v>
      </c>
      <c r="AN129" s="407"/>
      <c r="AO129" s="407"/>
      <c r="AP129" s="407"/>
      <c r="AQ129" s="231" t="s">
        <v>174</v>
      </c>
    </row>
    <row r="130" spans="1:43" ht="15.75" thickBot="1" x14ac:dyDescent="0.3">
      <c r="A130" s="422" t="s">
        <v>192</v>
      </c>
      <c r="B130" s="214" t="s">
        <v>487</v>
      </c>
      <c r="C130" s="432">
        <v>480018</v>
      </c>
      <c r="D130" s="214">
        <v>19</v>
      </c>
      <c r="E130" s="424" t="s">
        <v>24</v>
      </c>
      <c r="F130" s="424"/>
      <c r="G130" s="424"/>
      <c r="H130" s="425">
        <v>48</v>
      </c>
      <c r="I130" s="425">
        <v>55990</v>
      </c>
      <c r="J130" s="425">
        <v>20</v>
      </c>
      <c r="K130" s="425" t="s">
        <v>751</v>
      </c>
      <c r="L130" s="425">
        <v>2</v>
      </c>
      <c r="M130" s="425">
        <v>7</v>
      </c>
      <c r="N130" s="425"/>
      <c r="O130" s="425"/>
      <c r="P130" s="425"/>
      <c r="Q130" s="425"/>
      <c r="R130" s="425"/>
      <c r="S130" s="425"/>
      <c r="T130" s="425"/>
      <c r="U130" s="425"/>
      <c r="V130" s="425"/>
      <c r="W130" s="425"/>
      <c r="X130" s="425"/>
      <c r="Y130" s="425"/>
      <c r="Z130" s="425">
        <v>14</v>
      </c>
      <c r="AA130" s="425" t="s">
        <v>486</v>
      </c>
      <c r="AB130" s="230" t="s">
        <v>49</v>
      </c>
      <c r="AC130" s="426">
        <v>-121</v>
      </c>
      <c r="AD130" s="230">
        <v>4</v>
      </c>
      <c r="AE130" s="230" t="s">
        <v>48</v>
      </c>
      <c r="AF130" s="230" t="s">
        <v>391</v>
      </c>
      <c r="AG130" s="427" t="s">
        <v>66</v>
      </c>
      <c r="AH130" s="230" t="s">
        <v>307</v>
      </c>
      <c r="AI130" s="230">
        <v>180</v>
      </c>
      <c r="AJ130" s="230">
        <v>1</v>
      </c>
      <c r="AK130" s="230" t="s">
        <v>170</v>
      </c>
      <c r="AL130" s="427"/>
      <c r="AM130" s="428" t="s">
        <v>840</v>
      </c>
      <c r="AN130" s="428"/>
      <c r="AO130" s="428"/>
      <c r="AP130" s="428"/>
      <c r="AQ130" s="282" t="s">
        <v>174</v>
      </c>
    </row>
    <row r="131" spans="1:43" x14ac:dyDescent="0.25">
      <c r="A131" s="411" t="s">
        <v>213</v>
      </c>
      <c r="B131" s="412" t="s">
        <v>911</v>
      </c>
      <c r="C131" s="429">
        <v>480019</v>
      </c>
      <c r="D131" s="412"/>
      <c r="E131" s="414" t="s">
        <v>24</v>
      </c>
      <c r="F131" s="414"/>
      <c r="G131" s="414"/>
      <c r="H131" s="415">
        <v>48</v>
      </c>
      <c r="I131" s="415">
        <v>55990</v>
      </c>
      <c r="J131" s="415">
        <v>10</v>
      </c>
      <c r="K131" s="415" t="s">
        <v>913</v>
      </c>
      <c r="L131" s="415">
        <v>2</v>
      </c>
      <c r="M131" s="415">
        <v>7</v>
      </c>
      <c r="N131" s="415"/>
      <c r="O131" s="415"/>
      <c r="P131" s="415"/>
      <c r="Q131" s="415"/>
      <c r="R131" s="415"/>
      <c r="S131" s="415"/>
      <c r="T131" s="415"/>
      <c r="U131" s="415"/>
      <c r="V131" s="415"/>
      <c r="W131" s="415"/>
      <c r="X131" s="415"/>
      <c r="Y131" s="415"/>
      <c r="Z131" s="415">
        <v>14</v>
      </c>
      <c r="AA131" s="415" t="s">
        <v>486</v>
      </c>
      <c r="AB131" s="416" t="s">
        <v>21</v>
      </c>
      <c r="AC131" s="436">
        <v>-93</v>
      </c>
      <c r="AD131" s="416" t="s">
        <v>41</v>
      </c>
      <c r="AE131" s="416" t="s">
        <v>42</v>
      </c>
      <c r="AF131" s="416" t="s">
        <v>391</v>
      </c>
      <c r="AG131" s="416" t="s">
        <v>43</v>
      </c>
      <c r="AH131" s="416" t="s">
        <v>386</v>
      </c>
      <c r="AI131" s="416">
        <v>60</v>
      </c>
      <c r="AJ131" s="416">
        <v>3</v>
      </c>
      <c r="AK131" s="416" t="s">
        <v>168</v>
      </c>
      <c r="AL131" s="437"/>
      <c r="AM131" s="419" t="s">
        <v>843</v>
      </c>
      <c r="AN131" s="419"/>
      <c r="AO131" s="419"/>
      <c r="AP131" s="419"/>
      <c r="AQ131" s="420" t="s">
        <v>174</v>
      </c>
    </row>
    <row r="132" spans="1:43" x14ac:dyDescent="0.25">
      <c r="A132" s="421" t="s">
        <v>191</v>
      </c>
      <c r="B132" s="37" t="s">
        <v>911</v>
      </c>
      <c r="C132" s="291">
        <v>480020</v>
      </c>
      <c r="E132" s="48" t="s">
        <v>24</v>
      </c>
      <c r="F132" s="48"/>
      <c r="G132" s="48"/>
      <c r="H132" s="38">
        <v>48</v>
      </c>
      <c r="I132" s="38">
        <v>55990</v>
      </c>
      <c r="J132" s="38">
        <v>15</v>
      </c>
      <c r="K132" s="38" t="s">
        <v>913</v>
      </c>
      <c r="L132" s="38">
        <v>2</v>
      </c>
      <c r="M132" s="38">
        <v>7</v>
      </c>
      <c r="N132" s="38"/>
      <c r="O132" s="38"/>
      <c r="P132" s="38"/>
      <c r="Q132" s="38"/>
      <c r="R132" s="38"/>
      <c r="S132" s="38"/>
      <c r="T132" s="38"/>
      <c r="U132" s="38"/>
      <c r="V132" s="38"/>
      <c r="W132" s="38"/>
      <c r="X132" s="38"/>
      <c r="Y132" s="38"/>
      <c r="Z132" s="38">
        <v>14</v>
      </c>
      <c r="AA132" s="38" t="s">
        <v>486</v>
      </c>
      <c r="AB132" s="101" t="s">
        <v>21</v>
      </c>
      <c r="AC132" s="408">
        <v>-93</v>
      </c>
      <c r="AD132" s="101" t="s">
        <v>41</v>
      </c>
      <c r="AE132" s="101" t="s">
        <v>42</v>
      </c>
      <c r="AF132" s="101" t="s">
        <v>391</v>
      </c>
      <c r="AG132" s="101" t="s">
        <v>43</v>
      </c>
      <c r="AH132" s="101" t="s">
        <v>386</v>
      </c>
      <c r="AI132" s="101">
        <v>60</v>
      </c>
      <c r="AJ132" s="101">
        <v>3</v>
      </c>
      <c r="AK132" s="101" t="s">
        <v>168</v>
      </c>
      <c r="AL132" s="409"/>
      <c r="AM132" s="407" t="s">
        <v>844</v>
      </c>
      <c r="AN132" s="407"/>
      <c r="AO132" s="407"/>
      <c r="AP132" s="407"/>
      <c r="AQ132" s="231" t="s">
        <v>174</v>
      </c>
    </row>
    <row r="133" spans="1:43" x14ac:dyDescent="0.25">
      <c r="A133" s="421" t="s">
        <v>192</v>
      </c>
      <c r="B133" s="37" t="s">
        <v>911</v>
      </c>
      <c r="C133" s="291">
        <v>480021</v>
      </c>
      <c r="E133" s="48" t="s">
        <v>24</v>
      </c>
      <c r="F133" s="48"/>
      <c r="G133" s="48"/>
      <c r="H133" s="38">
        <v>48</v>
      </c>
      <c r="I133" s="38">
        <v>55990</v>
      </c>
      <c r="J133" s="38">
        <v>20</v>
      </c>
      <c r="K133" s="38" t="s">
        <v>913</v>
      </c>
      <c r="L133" s="38">
        <v>2</v>
      </c>
      <c r="M133" s="38">
        <v>7</v>
      </c>
      <c r="N133" s="38"/>
      <c r="O133" s="38"/>
      <c r="P133" s="38"/>
      <c r="Q133" s="38"/>
      <c r="R133" s="38"/>
      <c r="S133" s="38"/>
      <c r="T133" s="38"/>
      <c r="U133" s="38"/>
      <c r="V133" s="38"/>
      <c r="W133" s="38"/>
      <c r="X133" s="38"/>
      <c r="Y133" s="38"/>
      <c r="Z133" s="38">
        <v>14</v>
      </c>
      <c r="AA133" s="38" t="s">
        <v>486</v>
      </c>
      <c r="AB133" s="101" t="s">
        <v>21</v>
      </c>
      <c r="AC133" s="408">
        <v>-93</v>
      </c>
      <c r="AD133" s="101" t="s">
        <v>41</v>
      </c>
      <c r="AE133" s="101" t="s">
        <v>42</v>
      </c>
      <c r="AF133" s="101" t="s">
        <v>391</v>
      </c>
      <c r="AG133" s="101" t="s">
        <v>43</v>
      </c>
      <c r="AH133" s="101" t="s">
        <v>386</v>
      </c>
      <c r="AI133" s="101">
        <v>60</v>
      </c>
      <c r="AJ133" s="101">
        <v>3</v>
      </c>
      <c r="AK133" s="101" t="s">
        <v>168</v>
      </c>
      <c r="AL133" s="409"/>
      <c r="AM133" s="407" t="s">
        <v>841</v>
      </c>
      <c r="AN133" s="101"/>
      <c r="AO133" s="101"/>
      <c r="AP133" s="101"/>
      <c r="AQ133" s="231" t="s">
        <v>174</v>
      </c>
    </row>
    <row r="134" spans="1:43" x14ac:dyDescent="0.25">
      <c r="A134" s="421" t="s">
        <v>192</v>
      </c>
      <c r="B134" s="37" t="s">
        <v>911</v>
      </c>
      <c r="C134" s="291">
        <v>480022</v>
      </c>
      <c r="E134" s="48" t="s">
        <v>24</v>
      </c>
      <c r="F134" s="48"/>
      <c r="G134" s="48"/>
      <c r="H134" s="38">
        <v>48</v>
      </c>
      <c r="I134" s="38">
        <v>55990</v>
      </c>
      <c r="J134" s="38">
        <v>5</v>
      </c>
      <c r="K134" s="38" t="s">
        <v>913</v>
      </c>
      <c r="L134" s="38">
        <v>2</v>
      </c>
      <c r="M134" s="38">
        <v>7</v>
      </c>
      <c r="N134" s="38"/>
      <c r="O134" s="38"/>
      <c r="P134" s="38"/>
      <c r="Q134" s="38"/>
      <c r="R134" s="38"/>
      <c r="S134" s="38"/>
      <c r="T134" s="38"/>
      <c r="U134" s="38"/>
      <c r="V134" s="38"/>
      <c r="W134" s="38"/>
      <c r="X134" s="38"/>
      <c r="Y134" s="38"/>
      <c r="Z134" s="38">
        <v>14</v>
      </c>
      <c r="AA134" s="38" t="s">
        <v>486</v>
      </c>
      <c r="AB134" s="101" t="s">
        <v>21</v>
      </c>
      <c r="AC134" s="408">
        <v>-90</v>
      </c>
      <c r="AD134" s="101" t="s">
        <v>41</v>
      </c>
      <c r="AE134" s="101" t="s">
        <v>42</v>
      </c>
      <c r="AF134" s="101" t="s">
        <v>391</v>
      </c>
      <c r="AG134" s="101" t="s">
        <v>43</v>
      </c>
      <c r="AH134" s="101" t="s">
        <v>386</v>
      </c>
      <c r="AI134" s="101">
        <v>60</v>
      </c>
      <c r="AJ134" s="101">
        <v>3</v>
      </c>
      <c r="AK134" s="101" t="s">
        <v>168</v>
      </c>
      <c r="AL134" s="409"/>
      <c r="AM134" s="407" t="s">
        <v>842</v>
      </c>
      <c r="AN134" s="407"/>
      <c r="AO134" s="407"/>
      <c r="AP134" s="407"/>
      <c r="AQ134" s="231" t="s">
        <v>174</v>
      </c>
    </row>
    <row r="135" spans="1:43" x14ac:dyDescent="0.25">
      <c r="A135" s="421" t="s">
        <v>192</v>
      </c>
      <c r="B135" s="37" t="s">
        <v>102</v>
      </c>
      <c r="C135" s="291">
        <v>480023</v>
      </c>
      <c r="E135" s="48" t="s">
        <v>24</v>
      </c>
      <c r="F135" s="48"/>
      <c r="G135" s="48"/>
      <c r="H135" s="38">
        <v>48</v>
      </c>
      <c r="I135" s="38">
        <v>55990</v>
      </c>
      <c r="J135" s="38">
        <v>20</v>
      </c>
      <c r="K135" s="38" t="s">
        <v>913</v>
      </c>
      <c r="L135" s="38">
        <v>2</v>
      </c>
      <c r="M135" s="38">
        <v>7</v>
      </c>
      <c r="N135" s="38"/>
      <c r="O135" s="38"/>
      <c r="P135" s="38"/>
      <c r="Q135" s="38"/>
      <c r="R135" s="38"/>
      <c r="S135" s="38"/>
      <c r="T135" s="38"/>
      <c r="U135" s="38"/>
      <c r="V135" s="38"/>
      <c r="W135" s="38"/>
      <c r="X135" s="38"/>
      <c r="Y135" s="38"/>
      <c r="Z135" s="38">
        <v>14</v>
      </c>
      <c r="AA135" s="38" t="s">
        <v>486</v>
      </c>
      <c r="AB135" s="101" t="s">
        <v>49</v>
      </c>
      <c r="AC135" s="408">
        <v>-99</v>
      </c>
      <c r="AD135" s="101">
        <v>0</v>
      </c>
      <c r="AE135" s="101" t="s">
        <v>50</v>
      </c>
      <c r="AF135" s="101" t="s">
        <v>391</v>
      </c>
      <c r="AG135" s="101" t="s">
        <v>43</v>
      </c>
      <c r="AH135" s="101" t="s">
        <v>386</v>
      </c>
      <c r="AI135" s="101">
        <v>60</v>
      </c>
      <c r="AJ135" s="101">
        <v>3</v>
      </c>
      <c r="AK135" s="101" t="s">
        <v>168</v>
      </c>
      <c r="AL135" s="409"/>
      <c r="AM135" s="407" t="s">
        <v>840</v>
      </c>
      <c r="AN135" s="407"/>
      <c r="AO135" s="407"/>
      <c r="AP135" s="407"/>
      <c r="AQ135" s="231" t="s">
        <v>174</v>
      </c>
    </row>
    <row r="136" spans="1:43" x14ac:dyDescent="0.25">
      <c r="A136" s="421" t="s">
        <v>192</v>
      </c>
      <c r="B136" s="37" t="s">
        <v>911</v>
      </c>
      <c r="C136" s="291">
        <v>480024</v>
      </c>
      <c r="E136" s="48" t="s">
        <v>24</v>
      </c>
      <c r="F136" s="48"/>
      <c r="G136" s="48"/>
      <c r="H136" s="38">
        <v>48</v>
      </c>
      <c r="I136" s="38">
        <v>55990</v>
      </c>
      <c r="J136" s="38">
        <v>20</v>
      </c>
      <c r="K136" s="38" t="s">
        <v>913</v>
      </c>
      <c r="L136" s="38">
        <v>2</v>
      </c>
      <c r="M136" s="38">
        <v>7</v>
      </c>
      <c r="N136" s="38"/>
      <c r="O136" s="38"/>
      <c r="P136" s="38"/>
      <c r="Q136" s="38"/>
      <c r="R136" s="38"/>
      <c r="S136" s="38"/>
      <c r="T136" s="38"/>
      <c r="U136" s="38"/>
      <c r="V136" s="38"/>
      <c r="W136" s="38"/>
      <c r="X136" s="38"/>
      <c r="Y136" s="38"/>
      <c r="Z136" s="38">
        <v>14</v>
      </c>
      <c r="AA136" s="38" t="s">
        <v>486</v>
      </c>
      <c r="AB136" s="101" t="s">
        <v>49</v>
      </c>
      <c r="AC136" s="408">
        <v>-99</v>
      </c>
      <c r="AD136" s="101">
        <v>10</v>
      </c>
      <c r="AE136" s="101" t="s">
        <v>48</v>
      </c>
      <c r="AF136" s="101" t="s">
        <v>391</v>
      </c>
      <c r="AG136" s="101" t="s">
        <v>43</v>
      </c>
      <c r="AH136" s="101" t="s">
        <v>386</v>
      </c>
      <c r="AI136" s="101">
        <v>60</v>
      </c>
      <c r="AJ136" s="101">
        <v>3</v>
      </c>
      <c r="AK136" s="101" t="s">
        <v>168</v>
      </c>
      <c r="AL136" s="409"/>
      <c r="AM136" s="407" t="s">
        <v>840</v>
      </c>
      <c r="AN136" s="407"/>
      <c r="AO136" s="407"/>
      <c r="AP136" s="407"/>
      <c r="AQ136" s="231" t="s">
        <v>174</v>
      </c>
    </row>
    <row r="137" spans="1:43" x14ac:dyDescent="0.25">
      <c r="A137" s="421" t="s">
        <v>192</v>
      </c>
      <c r="B137" s="37" t="s">
        <v>911</v>
      </c>
      <c r="C137" s="291">
        <v>480025</v>
      </c>
      <c r="E137" s="48" t="s">
        <v>24</v>
      </c>
      <c r="F137" s="48"/>
      <c r="G137" s="48"/>
      <c r="H137" s="38">
        <v>48</v>
      </c>
      <c r="I137" s="38">
        <v>55990</v>
      </c>
      <c r="J137" s="38">
        <v>20</v>
      </c>
      <c r="K137" s="38" t="s">
        <v>913</v>
      </c>
      <c r="L137" s="38">
        <v>2</v>
      </c>
      <c r="M137" s="38">
        <v>7</v>
      </c>
      <c r="N137" s="38"/>
      <c r="O137" s="38"/>
      <c r="P137" s="38"/>
      <c r="Q137" s="38"/>
      <c r="R137" s="38"/>
      <c r="S137" s="38"/>
      <c r="T137" s="38"/>
      <c r="U137" s="38"/>
      <c r="V137" s="38"/>
      <c r="W137" s="38"/>
      <c r="X137" s="38"/>
      <c r="Y137" s="38"/>
      <c r="Z137" s="38">
        <v>14</v>
      </c>
      <c r="AA137" s="38" t="s">
        <v>486</v>
      </c>
      <c r="AB137" s="101" t="s">
        <v>49</v>
      </c>
      <c r="AC137" s="408">
        <v>-99</v>
      </c>
      <c r="AD137" s="101">
        <v>20</v>
      </c>
      <c r="AE137" s="101" t="s">
        <v>47</v>
      </c>
      <c r="AF137" s="101" t="s">
        <v>391</v>
      </c>
      <c r="AG137" s="101" t="s">
        <v>43</v>
      </c>
      <c r="AH137" s="101" t="s">
        <v>386</v>
      </c>
      <c r="AI137" s="101">
        <v>60</v>
      </c>
      <c r="AJ137" s="101">
        <v>3</v>
      </c>
      <c r="AK137" s="101" t="s">
        <v>168</v>
      </c>
      <c r="AL137" s="409"/>
      <c r="AM137" s="407" t="s">
        <v>840</v>
      </c>
      <c r="AN137" s="407"/>
      <c r="AO137" s="407"/>
      <c r="AP137" s="407"/>
      <c r="AQ137" s="231" t="s">
        <v>174</v>
      </c>
    </row>
    <row r="138" spans="1:43" ht="15.75" thickBot="1" x14ac:dyDescent="0.3">
      <c r="A138" s="422" t="s">
        <v>192</v>
      </c>
      <c r="B138" s="214" t="s">
        <v>912</v>
      </c>
      <c r="C138" s="432">
        <v>480026</v>
      </c>
      <c r="D138" s="214"/>
      <c r="E138" s="424" t="s">
        <v>24</v>
      </c>
      <c r="F138" s="424"/>
      <c r="G138" s="424"/>
      <c r="H138" s="425">
        <v>48</v>
      </c>
      <c r="I138" s="425">
        <v>55990</v>
      </c>
      <c r="J138" s="425">
        <v>20</v>
      </c>
      <c r="K138" s="425" t="s">
        <v>913</v>
      </c>
      <c r="L138" s="425">
        <v>2</v>
      </c>
      <c r="M138" s="425">
        <v>7</v>
      </c>
      <c r="N138" s="425"/>
      <c r="O138" s="425"/>
      <c r="P138" s="425"/>
      <c r="Q138" s="425"/>
      <c r="R138" s="425"/>
      <c r="S138" s="425"/>
      <c r="T138" s="425"/>
      <c r="U138" s="425"/>
      <c r="V138" s="425"/>
      <c r="W138" s="425"/>
      <c r="X138" s="425"/>
      <c r="Y138" s="425"/>
      <c r="Z138" s="425">
        <v>14</v>
      </c>
      <c r="AA138" s="425" t="s">
        <v>486</v>
      </c>
      <c r="AB138" s="230" t="s">
        <v>21</v>
      </c>
      <c r="AC138" s="433">
        <v>-93</v>
      </c>
      <c r="AD138" s="230" t="s">
        <v>41</v>
      </c>
      <c r="AE138" s="230" t="s">
        <v>42</v>
      </c>
      <c r="AF138" s="230" t="s">
        <v>391</v>
      </c>
      <c r="AG138" s="230" t="s">
        <v>66</v>
      </c>
      <c r="AH138" s="230" t="s">
        <v>386</v>
      </c>
      <c r="AI138" s="230">
        <v>60</v>
      </c>
      <c r="AJ138" s="230">
        <v>3</v>
      </c>
      <c r="AK138" s="230" t="s">
        <v>168</v>
      </c>
      <c r="AL138" s="438"/>
      <c r="AM138" s="428" t="s">
        <v>841</v>
      </c>
      <c r="AN138" s="428"/>
      <c r="AO138" s="428"/>
      <c r="AP138" s="428"/>
      <c r="AQ138" s="282" t="s">
        <v>174</v>
      </c>
    </row>
    <row r="139" spans="1:43" x14ac:dyDescent="0.25">
      <c r="A139" s="411" t="s">
        <v>192</v>
      </c>
      <c r="B139" s="412" t="s">
        <v>103</v>
      </c>
      <c r="C139" s="429">
        <v>480027</v>
      </c>
      <c r="D139" s="412"/>
      <c r="E139" s="414" t="s">
        <v>24</v>
      </c>
      <c r="F139" s="414" t="s">
        <v>914</v>
      </c>
      <c r="G139" s="414" t="s">
        <v>210</v>
      </c>
      <c r="H139" s="415">
        <v>48</v>
      </c>
      <c r="I139" s="415">
        <v>55990</v>
      </c>
      <c r="J139" s="415">
        <v>10</v>
      </c>
      <c r="K139" s="415" t="s">
        <v>751</v>
      </c>
      <c r="L139" s="415">
        <v>2</v>
      </c>
      <c r="M139" s="415">
        <v>7</v>
      </c>
      <c r="N139" s="415">
        <v>48</v>
      </c>
      <c r="O139" s="415">
        <v>56640</v>
      </c>
      <c r="P139" s="415">
        <v>10</v>
      </c>
      <c r="Q139" s="415" t="s">
        <v>751</v>
      </c>
      <c r="R139" s="415">
        <v>2</v>
      </c>
      <c r="S139" s="415">
        <v>7</v>
      </c>
      <c r="T139" s="415"/>
      <c r="U139" s="415"/>
      <c r="V139" s="415"/>
      <c r="W139" s="415"/>
      <c r="X139" s="415"/>
      <c r="Y139" s="415"/>
      <c r="Z139" s="415">
        <v>14</v>
      </c>
      <c r="AA139" s="415" t="s">
        <v>58</v>
      </c>
      <c r="AB139" s="416" t="s">
        <v>21</v>
      </c>
      <c r="AC139" s="417">
        <v>-85</v>
      </c>
      <c r="AD139" s="416" t="s">
        <v>41</v>
      </c>
      <c r="AE139" s="416" t="s">
        <v>42</v>
      </c>
      <c r="AF139" s="416"/>
      <c r="AG139" s="416" t="s">
        <v>43</v>
      </c>
      <c r="AH139" s="416" t="s">
        <v>386</v>
      </c>
      <c r="AI139" s="416">
        <v>60</v>
      </c>
      <c r="AJ139" s="416">
        <v>3</v>
      </c>
      <c r="AK139" s="416" t="s">
        <v>168</v>
      </c>
      <c r="AL139" s="430"/>
      <c r="AM139" s="419" t="s">
        <v>837</v>
      </c>
      <c r="AN139" s="419" t="s">
        <v>837</v>
      </c>
      <c r="AO139" s="419"/>
      <c r="AP139" s="419"/>
      <c r="AQ139" s="420" t="s">
        <v>174</v>
      </c>
    </row>
    <row r="140" spans="1:43" x14ac:dyDescent="0.25">
      <c r="A140" s="421" t="s">
        <v>224</v>
      </c>
      <c r="B140" s="37" t="s">
        <v>104</v>
      </c>
      <c r="C140" s="291">
        <v>480028</v>
      </c>
      <c r="E140" s="48" t="s">
        <v>24</v>
      </c>
      <c r="F140" s="48" t="s">
        <v>914</v>
      </c>
      <c r="G140" s="48" t="s">
        <v>226</v>
      </c>
      <c r="H140" s="38">
        <v>48</v>
      </c>
      <c r="I140" s="38">
        <v>55990</v>
      </c>
      <c r="J140" s="38">
        <v>20</v>
      </c>
      <c r="K140" s="38" t="s">
        <v>751</v>
      </c>
      <c r="L140" s="38">
        <v>2</v>
      </c>
      <c r="M140" s="38">
        <v>7</v>
      </c>
      <c r="N140" s="38">
        <v>48</v>
      </c>
      <c r="O140" s="38">
        <v>56640</v>
      </c>
      <c r="P140" s="38">
        <v>10</v>
      </c>
      <c r="Q140" s="38" t="s">
        <v>751</v>
      </c>
      <c r="R140" s="38">
        <v>2</v>
      </c>
      <c r="S140" s="38">
        <v>7</v>
      </c>
      <c r="T140" s="38"/>
      <c r="U140" s="38"/>
      <c r="V140" s="38"/>
      <c r="W140" s="38"/>
      <c r="X140" s="38"/>
      <c r="Y140" s="38"/>
      <c r="Z140" s="38">
        <v>14</v>
      </c>
      <c r="AA140" s="38" t="s">
        <v>62</v>
      </c>
      <c r="AB140" s="101" t="s">
        <v>49</v>
      </c>
      <c r="AC140" s="122">
        <v>-78</v>
      </c>
      <c r="AD140">
        <v>20</v>
      </c>
      <c r="AE140" t="s">
        <v>47</v>
      </c>
      <c r="AF140"/>
      <c r="AG140" s="101" t="s">
        <v>43</v>
      </c>
      <c r="AH140" s="101" t="s">
        <v>386</v>
      </c>
      <c r="AI140" s="101">
        <v>60</v>
      </c>
      <c r="AJ140" s="101">
        <v>3</v>
      </c>
      <c r="AK140" s="101" t="s">
        <v>168</v>
      </c>
      <c r="AL140" s="54"/>
      <c r="AM140" s="407" t="s">
        <v>835</v>
      </c>
      <c r="AN140" s="407" t="s">
        <v>954</v>
      </c>
      <c r="AO140" s="407"/>
      <c r="AP140" s="407"/>
      <c r="AQ140" s="231" t="s">
        <v>174</v>
      </c>
    </row>
    <row r="141" spans="1:43" x14ac:dyDescent="0.25">
      <c r="A141" s="421" t="s">
        <v>227</v>
      </c>
      <c r="B141" s="37" t="s">
        <v>104</v>
      </c>
      <c r="C141" s="291">
        <v>480029</v>
      </c>
      <c r="E141" s="48" t="s">
        <v>24</v>
      </c>
      <c r="F141" s="48" t="s">
        <v>915</v>
      </c>
      <c r="G141" s="48" t="s">
        <v>229</v>
      </c>
      <c r="H141" s="38">
        <v>48</v>
      </c>
      <c r="I141" s="38">
        <v>55990</v>
      </c>
      <c r="J141" s="38">
        <v>20</v>
      </c>
      <c r="K141" s="38" t="s">
        <v>751</v>
      </c>
      <c r="L141" s="38">
        <v>2</v>
      </c>
      <c r="M141" s="38">
        <v>7</v>
      </c>
      <c r="N141" s="38">
        <v>48</v>
      </c>
      <c r="O141" s="38">
        <v>56188</v>
      </c>
      <c r="P141" s="38">
        <v>20</v>
      </c>
      <c r="Q141" s="38" t="s">
        <v>751</v>
      </c>
      <c r="R141" s="38">
        <v>2</v>
      </c>
      <c r="S141" s="38">
        <v>7</v>
      </c>
      <c r="T141" s="38"/>
      <c r="U141" s="38"/>
      <c r="V141" s="38"/>
      <c r="W141" s="38"/>
      <c r="X141" s="38"/>
      <c r="Y141" s="38"/>
      <c r="Z141" s="38">
        <v>14</v>
      </c>
      <c r="AA141" s="38" t="s">
        <v>62</v>
      </c>
      <c r="AB141" s="101" t="s">
        <v>49</v>
      </c>
      <c r="AC141" s="122">
        <v>-78</v>
      </c>
      <c r="AD141">
        <v>20</v>
      </c>
      <c r="AE141" t="s">
        <v>47</v>
      </c>
      <c r="AF141"/>
      <c r="AG141" s="101" t="s">
        <v>43</v>
      </c>
      <c r="AH141" s="101" t="s">
        <v>386</v>
      </c>
      <c r="AI141" s="101">
        <v>60</v>
      </c>
      <c r="AJ141" s="101">
        <v>3</v>
      </c>
      <c r="AK141" s="101" t="s">
        <v>168</v>
      </c>
      <c r="AL141" s="54"/>
      <c r="AM141" s="407" t="s">
        <v>835</v>
      </c>
      <c r="AN141" s="407" t="s">
        <v>835</v>
      </c>
      <c r="AO141" s="407"/>
      <c r="AP141" s="407"/>
      <c r="AQ141" s="231" t="s">
        <v>174</v>
      </c>
    </row>
    <row r="142" spans="1:43" x14ac:dyDescent="0.25">
      <c r="A142" s="421" t="s">
        <v>223</v>
      </c>
      <c r="B142" s="37" t="s">
        <v>105</v>
      </c>
      <c r="C142" s="291">
        <v>480030</v>
      </c>
      <c r="E142" s="48" t="s">
        <v>24</v>
      </c>
      <c r="F142" s="48" t="s">
        <v>916</v>
      </c>
      <c r="G142" s="48" t="s">
        <v>375</v>
      </c>
      <c r="H142" s="38" t="s">
        <v>871</v>
      </c>
      <c r="I142" s="38"/>
      <c r="J142" s="38">
        <v>5</v>
      </c>
      <c r="K142" s="38" t="s">
        <v>751</v>
      </c>
      <c r="L142" s="38"/>
      <c r="M142" s="38"/>
      <c r="N142" s="38">
        <v>48</v>
      </c>
      <c r="O142" s="38">
        <v>56640</v>
      </c>
      <c r="P142" s="38">
        <v>20</v>
      </c>
      <c r="Q142" s="38" t="s">
        <v>751</v>
      </c>
      <c r="R142" s="38">
        <v>2</v>
      </c>
      <c r="S142" s="38">
        <v>7</v>
      </c>
      <c r="T142" s="38"/>
      <c r="U142" s="38"/>
      <c r="V142" s="38"/>
      <c r="W142" s="38"/>
      <c r="X142" s="38"/>
      <c r="Y142" s="38"/>
      <c r="Z142" s="38">
        <v>14</v>
      </c>
      <c r="AA142" s="38" t="s">
        <v>62</v>
      </c>
      <c r="AB142" s="101" t="s">
        <v>21</v>
      </c>
      <c r="AC142" s="122">
        <v>-85</v>
      </c>
      <c r="AD142" t="s">
        <v>41</v>
      </c>
      <c r="AE142" t="s">
        <v>42</v>
      </c>
      <c r="AF142"/>
      <c r="AG142" s="101" t="s">
        <v>66</v>
      </c>
      <c r="AH142" s="101" t="s">
        <v>386</v>
      </c>
      <c r="AI142" s="101">
        <v>60</v>
      </c>
      <c r="AJ142" s="101">
        <v>3</v>
      </c>
      <c r="AK142" s="101" t="s">
        <v>168</v>
      </c>
      <c r="AL142" s="54"/>
      <c r="AM142" s="407" t="s">
        <v>799</v>
      </c>
      <c r="AN142" s="407" t="s">
        <v>839</v>
      </c>
      <c r="AO142" s="407"/>
      <c r="AP142" s="407"/>
      <c r="AQ142" s="231" t="s">
        <v>174</v>
      </c>
    </row>
    <row r="143" spans="1:43" x14ac:dyDescent="0.25">
      <c r="A143" s="421" t="s">
        <v>224</v>
      </c>
      <c r="B143" s="37" t="s">
        <v>105</v>
      </c>
      <c r="C143" s="291">
        <v>480031</v>
      </c>
      <c r="E143" s="48" t="s">
        <v>24</v>
      </c>
      <c r="F143" s="48" t="s">
        <v>916</v>
      </c>
      <c r="G143" s="48" t="s">
        <v>351</v>
      </c>
      <c r="H143" s="38" t="s">
        <v>871</v>
      </c>
      <c r="I143" s="38"/>
      <c r="J143" s="38">
        <v>10</v>
      </c>
      <c r="K143" s="38" t="s">
        <v>751</v>
      </c>
      <c r="L143" s="38"/>
      <c r="M143" s="38"/>
      <c r="N143" s="38">
        <v>48</v>
      </c>
      <c r="O143" s="38">
        <v>56640</v>
      </c>
      <c r="P143" s="38">
        <v>20</v>
      </c>
      <c r="Q143" s="38" t="s">
        <v>751</v>
      </c>
      <c r="R143" s="38">
        <v>2</v>
      </c>
      <c r="S143" s="38">
        <v>7</v>
      </c>
      <c r="T143" s="38"/>
      <c r="U143" s="38"/>
      <c r="V143" s="38"/>
      <c r="W143" s="38"/>
      <c r="X143" s="38"/>
      <c r="Y143" s="38"/>
      <c r="Z143" s="38">
        <v>14</v>
      </c>
      <c r="AA143" s="38" t="s">
        <v>62</v>
      </c>
      <c r="AB143" s="101" t="s">
        <v>21</v>
      </c>
      <c r="AC143" s="122">
        <v>-85</v>
      </c>
      <c r="AD143" t="s">
        <v>41</v>
      </c>
      <c r="AE143" t="s">
        <v>42</v>
      </c>
      <c r="AF143"/>
      <c r="AG143" s="101" t="s">
        <v>66</v>
      </c>
      <c r="AH143" s="101" t="s">
        <v>386</v>
      </c>
      <c r="AI143" s="101">
        <v>60</v>
      </c>
      <c r="AJ143" s="101">
        <v>3</v>
      </c>
      <c r="AK143" s="101" t="s">
        <v>168</v>
      </c>
      <c r="AL143" s="54"/>
      <c r="AM143" s="407" t="s">
        <v>784</v>
      </c>
      <c r="AN143" s="407" t="s">
        <v>839</v>
      </c>
      <c r="AO143" s="407"/>
      <c r="AP143" s="407"/>
      <c r="AQ143" s="231" t="s">
        <v>174</v>
      </c>
    </row>
    <row r="144" spans="1:43" x14ac:dyDescent="0.25">
      <c r="A144" s="421" t="s">
        <v>231</v>
      </c>
      <c r="B144" s="37" t="s">
        <v>105</v>
      </c>
      <c r="C144" s="291">
        <v>480032</v>
      </c>
      <c r="E144" s="48" t="s">
        <v>24</v>
      </c>
      <c r="F144" s="48" t="s">
        <v>916</v>
      </c>
      <c r="G144" s="48" t="s">
        <v>232</v>
      </c>
      <c r="H144" s="38" t="s">
        <v>871</v>
      </c>
      <c r="I144" s="38"/>
      <c r="J144" s="38">
        <v>15</v>
      </c>
      <c r="K144" s="38" t="s">
        <v>751</v>
      </c>
      <c r="L144" s="38"/>
      <c r="M144" s="38"/>
      <c r="N144" s="38">
        <v>48</v>
      </c>
      <c r="O144" s="38">
        <v>56640</v>
      </c>
      <c r="P144" s="38">
        <v>20</v>
      </c>
      <c r="Q144" s="38" t="s">
        <v>751</v>
      </c>
      <c r="R144" s="38">
        <v>2</v>
      </c>
      <c r="S144" s="38">
        <v>7</v>
      </c>
      <c r="T144" s="38"/>
      <c r="U144" s="38"/>
      <c r="V144" s="38"/>
      <c r="W144" s="38"/>
      <c r="X144" s="38"/>
      <c r="Y144" s="38"/>
      <c r="Z144" s="38">
        <v>14</v>
      </c>
      <c r="AA144" s="38" t="s">
        <v>62</v>
      </c>
      <c r="AB144" s="101" t="s">
        <v>21</v>
      </c>
      <c r="AC144" s="122">
        <v>-85</v>
      </c>
      <c r="AD144" t="s">
        <v>41</v>
      </c>
      <c r="AE144" t="s">
        <v>42</v>
      </c>
      <c r="AF144"/>
      <c r="AG144" s="101" t="s">
        <v>66</v>
      </c>
      <c r="AH144" s="101" t="s">
        <v>386</v>
      </c>
      <c r="AI144" s="101">
        <v>60</v>
      </c>
      <c r="AJ144" s="101">
        <v>3</v>
      </c>
      <c r="AK144" s="101" t="s">
        <v>168</v>
      </c>
      <c r="AL144" s="54"/>
      <c r="AM144" s="407" t="s">
        <v>784</v>
      </c>
      <c r="AN144" s="407" t="s">
        <v>839</v>
      </c>
      <c r="AO144" s="407"/>
      <c r="AP144" s="407"/>
      <c r="AQ144" s="231" t="s">
        <v>174</v>
      </c>
    </row>
    <row r="145" spans="1:43" x14ac:dyDescent="0.25">
      <c r="A145" s="421" t="s">
        <v>227</v>
      </c>
      <c r="B145" s="37" t="s">
        <v>105</v>
      </c>
      <c r="C145" s="291">
        <v>480033</v>
      </c>
      <c r="E145" s="48" t="s">
        <v>24</v>
      </c>
      <c r="F145" s="48" t="s">
        <v>916</v>
      </c>
      <c r="G145" s="48" t="s">
        <v>229</v>
      </c>
      <c r="H145" s="38" t="s">
        <v>871</v>
      </c>
      <c r="I145" s="38"/>
      <c r="J145" s="38">
        <v>20</v>
      </c>
      <c r="K145" s="38" t="s">
        <v>751</v>
      </c>
      <c r="L145" s="38"/>
      <c r="M145" s="38"/>
      <c r="N145" s="38">
        <v>48</v>
      </c>
      <c r="O145" s="38">
        <v>56640</v>
      </c>
      <c r="P145" s="38">
        <v>20</v>
      </c>
      <c r="Q145" s="38" t="s">
        <v>751</v>
      </c>
      <c r="R145" s="38">
        <v>2</v>
      </c>
      <c r="S145" s="38">
        <v>7</v>
      </c>
      <c r="T145" s="38"/>
      <c r="U145" s="38"/>
      <c r="V145" s="38"/>
      <c r="W145" s="38"/>
      <c r="X145" s="38"/>
      <c r="Y145" s="38"/>
      <c r="Z145" s="38">
        <v>14</v>
      </c>
      <c r="AA145" s="38" t="s">
        <v>62</v>
      </c>
      <c r="AB145" s="101" t="s">
        <v>21</v>
      </c>
      <c r="AC145" s="122">
        <v>-85</v>
      </c>
      <c r="AD145" t="s">
        <v>41</v>
      </c>
      <c r="AE145" t="s">
        <v>42</v>
      </c>
      <c r="AF145"/>
      <c r="AG145" s="101" t="s">
        <v>66</v>
      </c>
      <c r="AH145" s="101" t="s">
        <v>386</v>
      </c>
      <c r="AI145" s="101">
        <v>60</v>
      </c>
      <c r="AJ145" s="101">
        <v>3</v>
      </c>
      <c r="AK145" s="101" t="s">
        <v>168</v>
      </c>
      <c r="AL145" s="54"/>
      <c r="AM145" s="407" t="s">
        <v>784</v>
      </c>
      <c r="AN145" s="407" t="s">
        <v>839</v>
      </c>
      <c r="AO145" s="407"/>
      <c r="AP145" s="407"/>
      <c r="AQ145" s="231" t="s">
        <v>174</v>
      </c>
    </row>
    <row r="146" spans="1:43" x14ac:dyDescent="0.25">
      <c r="A146" s="421" t="s">
        <v>267</v>
      </c>
      <c r="B146" s="37" t="s">
        <v>104</v>
      </c>
      <c r="C146" s="291">
        <v>480034</v>
      </c>
      <c r="E146" s="48" t="s">
        <v>24</v>
      </c>
      <c r="F146" s="48" t="s">
        <v>917</v>
      </c>
      <c r="G146" s="48" t="s">
        <v>281</v>
      </c>
      <c r="H146" s="38">
        <v>48</v>
      </c>
      <c r="I146" s="38">
        <v>55990</v>
      </c>
      <c r="J146" s="38">
        <v>20</v>
      </c>
      <c r="K146" s="38" t="s">
        <v>751</v>
      </c>
      <c r="L146" s="38">
        <v>2</v>
      </c>
      <c r="M146" s="38">
        <v>7</v>
      </c>
      <c r="N146" s="38">
        <v>48</v>
      </c>
      <c r="O146" s="38">
        <v>56188</v>
      </c>
      <c r="P146" s="38">
        <v>20</v>
      </c>
      <c r="Q146" s="38" t="s">
        <v>751</v>
      </c>
      <c r="R146" s="38">
        <v>2</v>
      </c>
      <c r="S146" s="38">
        <v>7</v>
      </c>
      <c r="T146" s="38">
        <v>48</v>
      </c>
      <c r="U146" s="38">
        <v>56386</v>
      </c>
      <c r="V146" s="38">
        <v>20</v>
      </c>
      <c r="W146" s="38" t="s">
        <v>751</v>
      </c>
      <c r="X146" s="38">
        <v>2</v>
      </c>
      <c r="Y146" s="38">
        <v>7</v>
      </c>
      <c r="Z146" s="38">
        <v>14</v>
      </c>
      <c r="AA146" s="38" t="s">
        <v>62</v>
      </c>
      <c r="AB146" s="101" t="s">
        <v>49</v>
      </c>
      <c r="AC146" s="122">
        <v>-78</v>
      </c>
      <c r="AD146">
        <v>20</v>
      </c>
      <c r="AE146" t="s">
        <v>47</v>
      </c>
      <c r="AF146" s="101"/>
      <c r="AG146" s="101" t="s">
        <v>43</v>
      </c>
      <c r="AH146" s="101" t="s">
        <v>386</v>
      </c>
      <c r="AI146" s="101">
        <v>60</v>
      </c>
      <c r="AJ146" s="101">
        <v>3</v>
      </c>
      <c r="AK146" s="101" t="s">
        <v>168</v>
      </c>
      <c r="AL146" s="54"/>
      <c r="AM146" s="407" t="s">
        <v>835</v>
      </c>
      <c r="AN146" s="407" t="s">
        <v>835</v>
      </c>
      <c r="AO146" s="407" t="s">
        <v>835</v>
      </c>
      <c r="AP146" s="407"/>
      <c r="AQ146" s="231" t="s">
        <v>174</v>
      </c>
    </row>
    <row r="147" spans="1:43" x14ac:dyDescent="0.25">
      <c r="A147" s="421" t="s">
        <v>267</v>
      </c>
      <c r="B147" s="37" t="s">
        <v>104</v>
      </c>
      <c r="C147" s="291">
        <v>480035</v>
      </c>
      <c r="E147" s="48" t="s">
        <v>24</v>
      </c>
      <c r="F147" s="48" t="s">
        <v>918</v>
      </c>
      <c r="G147" s="48" t="s">
        <v>281</v>
      </c>
      <c r="H147" s="38">
        <v>48</v>
      </c>
      <c r="I147" s="38">
        <v>55990</v>
      </c>
      <c r="J147" s="38">
        <v>20</v>
      </c>
      <c r="K147" s="38" t="s">
        <v>751</v>
      </c>
      <c r="L147" s="38">
        <v>2</v>
      </c>
      <c r="M147" s="38">
        <v>7</v>
      </c>
      <c r="N147" s="38">
        <v>48</v>
      </c>
      <c r="O147" s="38">
        <v>56188</v>
      </c>
      <c r="P147" s="38">
        <v>20</v>
      </c>
      <c r="Q147" s="38" t="s">
        <v>751</v>
      </c>
      <c r="R147" s="38">
        <v>2</v>
      </c>
      <c r="S147" s="38">
        <v>7</v>
      </c>
      <c r="T147" s="38">
        <v>48</v>
      </c>
      <c r="U147" s="38">
        <v>56640</v>
      </c>
      <c r="V147" s="38">
        <v>20</v>
      </c>
      <c r="W147" s="38" t="s">
        <v>751</v>
      </c>
      <c r="X147" s="38">
        <v>2</v>
      </c>
      <c r="Y147" s="38">
        <v>7</v>
      </c>
      <c r="Z147" s="38">
        <v>14</v>
      </c>
      <c r="AA147" s="38" t="s">
        <v>62</v>
      </c>
      <c r="AB147" s="101" t="s">
        <v>49</v>
      </c>
      <c r="AC147" s="122">
        <v>-78</v>
      </c>
      <c r="AD147">
        <v>20</v>
      </c>
      <c r="AE147" t="s">
        <v>47</v>
      </c>
      <c r="AF147"/>
      <c r="AG147" s="101" t="s">
        <v>43</v>
      </c>
      <c r="AH147" s="101" t="s">
        <v>386</v>
      </c>
      <c r="AI147" s="101">
        <v>60</v>
      </c>
      <c r="AJ147" s="101">
        <v>3</v>
      </c>
      <c r="AK147" s="101" t="s">
        <v>168</v>
      </c>
      <c r="AL147" s="54"/>
      <c r="AM147" s="407" t="s">
        <v>835</v>
      </c>
      <c r="AN147" s="407" t="s">
        <v>835</v>
      </c>
      <c r="AO147" s="407" t="s">
        <v>835</v>
      </c>
      <c r="AP147" s="407"/>
      <c r="AQ147" s="231" t="s">
        <v>174</v>
      </c>
    </row>
    <row r="148" spans="1:43" x14ac:dyDescent="0.25">
      <c r="A148" s="421" t="s">
        <v>267</v>
      </c>
      <c r="B148" s="37" t="s">
        <v>104</v>
      </c>
      <c r="C148" s="291">
        <v>480036</v>
      </c>
      <c r="E148" s="48" t="s">
        <v>24</v>
      </c>
      <c r="F148" s="48" t="s">
        <v>919</v>
      </c>
      <c r="G148" s="48" t="s">
        <v>281</v>
      </c>
      <c r="H148" s="38" t="s">
        <v>871</v>
      </c>
      <c r="I148" s="38">
        <v>55990</v>
      </c>
      <c r="J148" s="38">
        <v>20</v>
      </c>
      <c r="K148" s="38" t="s">
        <v>751</v>
      </c>
      <c r="L148" s="38"/>
      <c r="M148" s="38"/>
      <c r="N148" s="38">
        <v>48</v>
      </c>
      <c r="O148" s="38">
        <v>56640</v>
      </c>
      <c r="P148" s="38">
        <v>20</v>
      </c>
      <c r="Q148" s="38" t="s">
        <v>751</v>
      </c>
      <c r="R148" s="38">
        <v>2</v>
      </c>
      <c r="S148" s="38">
        <v>7</v>
      </c>
      <c r="T148" s="38">
        <v>48</v>
      </c>
      <c r="U148" s="38">
        <v>56640</v>
      </c>
      <c r="V148" s="38">
        <v>20</v>
      </c>
      <c r="W148" s="38" t="s">
        <v>751</v>
      </c>
      <c r="X148" s="38">
        <v>2</v>
      </c>
      <c r="Y148" s="38">
        <v>7</v>
      </c>
      <c r="Z148" s="38">
        <v>14</v>
      </c>
      <c r="AA148" s="38" t="s">
        <v>62</v>
      </c>
      <c r="AB148" s="101" t="s">
        <v>49</v>
      </c>
      <c r="AC148" s="122">
        <v>-78</v>
      </c>
      <c r="AD148">
        <v>20</v>
      </c>
      <c r="AE148" t="s">
        <v>47</v>
      </c>
      <c r="AF148"/>
      <c r="AG148" s="101" t="s">
        <v>43</v>
      </c>
      <c r="AH148" s="101" t="s">
        <v>386</v>
      </c>
      <c r="AI148" s="101">
        <v>60</v>
      </c>
      <c r="AJ148" s="101">
        <v>3</v>
      </c>
      <c r="AK148" s="101" t="s">
        <v>168</v>
      </c>
      <c r="AL148" s="54"/>
      <c r="AM148" s="407" t="s">
        <v>533</v>
      </c>
      <c r="AN148" s="407" t="s">
        <v>998</v>
      </c>
      <c r="AO148" s="407" t="s">
        <v>998</v>
      </c>
      <c r="AP148" s="407"/>
      <c r="AQ148" s="231" t="s">
        <v>174</v>
      </c>
    </row>
    <row r="149" spans="1:43" x14ac:dyDescent="0.25">
      <c r="A149" s="421" t="s">
        <v>267</v>
      </c>
      <c r="B149" s="37" t="s">
        <v>105</v>
      </c>
      <c r="C149" s="291">
        <v>480037</v>
      </c>
      <c r="E149" s="48" t="s">
        <v>24</v>
      </c>
      <c r="F149" s="48" t="s">
        <v>920</v>
      </c>
      <c r="G149" s="48" t="s">
        <v>281</v>
      </c>
      <c r="H149" s="38" t="s">
        <v>871</v>
      </c>
      <c r="I149" s="38"/>
      <c r="J149" s="38">
        <v>20</v>
      </c>
      <c r="K149" s="38" t="s">
        <v>751</v>
      </c>
      <c r="L149" s="38"/>
      <c r="M149" s="38"/>
      <c r="N149" s="38">
        <v>48</v>
      </c>
      <c r="O149" s="38">
        <v>56640</v>
      </c>
      <c r="P149" s="38">
        <v>20</v>
      </c>
      <c r="Q149" s="38" t="s">
        <v>751</v>
      </c>
      <c r="R149" s="38">
        <v>2</v>
      </c>
      <c r="S149" s="38">
        <v>7</v>
      </c>
      <c r="T149" s="38" t="s">
        <v>435</v>
      </c>
      <c r="U149" s="38"/>
      <c r="V149" s="38">
        <v>20</v>
      </c>
      <c r="W149" s="38" t="s">
        <v>751</v>
      </c>
      <c r="X149" s="38"/>
      <c r="Y149" s="38"/>
      <c r="Z149" s="38">
        <v>14</v>
      </c>
      <c r="AA149" s="38" t="s">
        <v>62</v>
      </c>
      <c r="AB149" s="101" t="s">
        <v>49</v>
      </c>
      <c r="AC149" s="122">
        <v>-78</v>
      </c>
      <c r="AD149">
        <v>20</v>
      </c>
      <c r="AE149" t="s">
        <v>47</v>
      </c>
      <c r="AF149"/>
      <c r="AG149" s="101" t="s">
        <v>66</v>
      </c>
      <c r="AH149" s="101" t="s">
        <v>386</v>
      </c>
      <c r="AI149" s="101">
        <v>60</v>
      </c>
      <c r="AJ149" s="101">
        <v>3</v>
      </c>
      <c r="AK149" s="101" t="s">
        <v>168</v>
      </c>
      <c r="AL149" s="54"/>
      <c r="AM149" s="407" t="s">
        <v>533</v>
      </c>
      <c r="AN149" s="407" t="s">
        <v>998</v>
      </c>
      <c r="AO149" s="407" t="s">
        <v>533</v>
      </c>
      <c r="AP149" s="407"/>
      <c r="AQ149" s="231" t="s">
        <v>174</v>
      </c>
    </row>
    <row r="150" spans="1:43" x14ac:dyDescent="0.25">
      <c r="A150" s="421" t="s">
        <v>267</v>
      </c>
      <c r="B150" s="37" t="s">
        <v>105</v>
      </c>
      <c r="C150" s="291">
        <v>480038</v>
      </c>
      <c r="E150" s="48" t="s">
        <v>24</v>
      </c>
      <c r="F150" s="48" t="s">
        <v>921</v>
      </c>
      <c r="G150" s="48" t="s">
        <v>281</v>
      </c>
      <c r="H150" s="38" t="s">
        <v>871</v>
      </c>
      <c r="I150" s="38"/>
      <c r="J150" s="38">
        <v>20</v>
      </c>
      <c r="K150" s="38" t="s">
        <v>751</v>
      </c>
      <c r="L150" s="38"/>
      <c r="M150" s="38"/>
      <c r="N150" s="38">
        <v>48</v>
      </c>
      <c r="O150" s="38">
        <v>56640</v>
      </c>
      <c r="P150" s="38">
        <v>20</v>
      </c>
      <c r="Q150" s="38" t="s">
        <v>751</v>
      </c>
      <c r="R150" s="38">
        <v>2</v>
      </c>
      <c r="S150" s="38">
        <v>7</v>
      </c>
      <c r="T150" s="38">
        <v>48</v>
      </c>
      <c r="U150" s="38">
        <v>56640</v>
      </c>
      <c r="V150" s="38">
        <v>20</v>
      </c>
      <c r="W150" s="38" t="s">
        <v>751</v>
      </c>
      <c r="X150" s="38">
        <v>2</v>
      </c>
      <c r="Y150" s="38">
        <v>7</v>
      </c>
      <c r="Z150" s="38">
        <v>14</v>
      </c>
      <c r="AA150" s="38" t="s">
        <v>62</v>
      </c>
      <c r="AB150" s="101" t="s">
        <v>49</v>
      </c>
      <c r="AC150" s="122">
        <v>-78</v>
      </c>
      <c r="AD150">
        <v>20</v>
      </c>
      <c r="AE150" t="s">
        <v>47</v>
      </c>
      <c r="AF150"/>
      <c r="AG150" s="101" t="s">
        <v>66</v>
      </c>
      <c r="AH150" s="101" t="s">
        <v>386</v>
      </c>
      <c r="AI150" s="101">
        <v>60</v>
      </c>
      <c r="AJ150" s="101">
        <v>3</v>
      </c>
      <c r="AK150" s="101" t="s">
        <v>168</v>
      </c>
      <c r="AL150" s="54"/>
      <c r="AM150" s="407" t="s">
        <v>533</v>
      </c>
      <c r="AN150" s="407" t="s">
        <v>998</v>
      </c>
      <c r="AO150" s="407" t="s">
        <v>998</v>
      </c>
      <c r="AP150" s="407"/>
      <c r="AQ150" s="231" t="s">
        <v>174</v>
      </c>
    </row>
    <row r="151" spans="1:43" x14ac:dyDescent="0.25">
      <c r="A151" s="421" t="s">
        <v>267</v>
      </c>
      <c r="B151" s="37" t="s">
        <v>105</v>
      </c>
      <c r="C151" s="291">
        <v>480039</v>
      </c>
      <c r="E151" s="48" t="s">
        <v>24</v>
      </c>
      <c r="F151" s="48" t="s">
        <v>922</v>
      </c>
      <c r="G151" s="48" t="s">
        <v>281</v>
      </c>
      <c r="H151" s="38" t="s">
        <v>435</v>
      </c>
      <c r="I151" s="38"/>
      <c r="J151" s="38">
        <v>20</v>
      </c>
      <c r="K151" s="38" t="s">
        <v>751</v>
      </c>
      <c r="L151" s="38"/>
      <c r="M151" s="38"/>
      <c r="N151" s="38">
        <v>48</v>
      </c>
      <c r="O151" s="38">
        <v>56640</v>
      </c>
      <c r="P151" s="38">
        <v>20</v>
      </c>
      <c r="Q151" s="38" t="s">
        <v>751</v>
      </c>
      <c r="R151" s="38">
        <v>2</v>
      </c>
      <c r="S151" s="38">
        <v>7</v>
      </c>
      <c r="T151" s="38">
        <v>48</v>
      </c>
      <c r="U151" s="38">
        <v>56640</v>
      </c>
      <c r="V151" s="38">
        <v>20</v>
      </c>
      <c r="W151" s="38" t="s">
        <v>751</v>
      </c>
      <c r="X151" s="38">
        <v>2</v>
      </c>
      <c r="Y151" s="38">
        <v>7</v>
      </c>
      <c r="Z151" s="38">
        <v>14</v>
      </c>
      <c r="AA151" s="38" t="s">
        <v>62</v>
      </c>
      <c r="AB151" s="101" t="s">
        <v>49</v>
      </c>
      <c r="AC151" s="122">
        <v>-78</v>
      </c>
      <c r="AD151">
        <v>20</v>
      </c>
      <c r="AE151" t="s">
        <v>47</v>
      </c>
      <c r="AF151"/>
      <c r="AG151" s="101" t="s">
        <v>66</v>
      </c>
      <c r="AH151" s="101" t="s">
        <v>386</v>
      </c>
      <c r="AI151" s="101">
        <v>60</v>
      </c>
      <c r="AJ151" s="101">
        <v>3</v>
      </c>
      <c r="AK151" s="101" t="s">
        <v>168</v>
      </c>
      <c r="AL151" s="54"/>
      <c r="AM151" s="407" t="s">
        <v>533</v>
      </c>
      <c r="AN151" s="407" t="s">
        <v>998</v>
      </c>
      <c r="AO151" s="407" t="s">
        <v>998</v>
      </c>
      <c r="AP151" s="407"/>
      <c r="AQ151" s="231" t="s">
        <v>174</v>
      </c>
    </row>
    <row r="152" spans="1:43" x14ac:dyDescent="0.25">
      <c r="A152" s="421" t="s">
        <v>267</v>
      </c>
      <c r="B152" s="37" t="s">
        <v>105</v>
      </c>
      <c r="C152" s="291">
        <v>480040</v>
      </c>
      <c r="E152" s="48" t="s">
        <v>24</v>
      </c>
      <c r="F152" s="48" t="s">
        <v>923</v>
      </c>
      <c r="G152" s="48" t="s">
        <v>281</v>
      </c>
      <c r="H152" s="38">
        <v>48</v>
      </c>
      <c r="I152" s="38">
        <v>55990</v>
      </c>
      <c r="J152" s="38">
        <v>20</v>
      </c>
      <c r="K152" s="38" t="s">
        <v>751</v>
      </c>
      <c r="L152" s="38">
        <v>2</v>
      </c>
      <c r="M152" s="38">
        <v>7</v>
      </c>
      <c r="N152" s="38">
        <v>48</v>
      </c>
      <c r="O152" s="38">
        <v>56640</v>
      </c>
      <c r="P152" s="38">
        <v>20</v>
      </c>
      <c r="Q152" s="38" t="s">
        <v>751</v>
      </c>
      <c r="R152" s="38">
        <v>2</v>
      </c>
      <c r="S152" s="38">
        <v>7</v>
      </c>
      <c r="T152" s="38" t="s">
        <v>435</v>
      </c>
      <c r="U152" s="38"/>
      <c r="V152" s="38">
        <v>20</v>
      </c>
      <c r="W152" s="38" t="s">
        <v>751</v>
      </c>
      <c r="X152" s="38"/>
      <c r="Y152" s="38"/>
      <c r="Z152" s="38">
        <v>14</v>
      </c>
      <c r="AA152" s="38" t="s">
        <v>62</v>
      </c>
      <c r="AB152" s="101" t="s">
        <v>49</v>
      </c>
      <c r="AC152" s="122">
        <v>-78</v>
      </c>
      <c r="AD152">
        <v>20</v>
      </c>
      <c r="AE152" t="s">
        <v>47</v>
      </c>
      <c r="AF152"/>
      <c r="AG152" s="101" t="s">
        <v>66</v>
      </c>
      <c r="AH152" s="101" t="s">
        <v>386</v>
      </c>
      <c r="AI152" s="101">
        <v>60</v>
      </c>
      <c r="AJ152" s="101">
        <v>3</v>
      </c>
      <c r="AK152" s="101" t="s">
        <v>168</v>
      </c>
      <c r="AL152" s="54"/>
      <c r="AM152" s="407" t="s">
        <v>998</v>
      </c>
      <c r="AN152" s="407" t="s">
        <v>998</v>
      </c>
      <c r="AO152" s="407" t="s">
        <v>533</v>
      </c>
      <c r="AP152" s="407"/>
      <c r="AQ152" s="231" t="s">
        <v>174</v>
      </c>
    </row>
    <row r="153" spans="1:43" x14ac:dyDescent="0.25">
      <c r="A153" s="421" t="s">
        <v>878</v>
      </c>
      <c r="B153" s="37" t="s">
        <v>105</v>
      </c>
      <c r="C153" s="291">
        <v>480041</v>
      </c>
      <c r="E153" s="48" t="s">
        <v>24</v>
      </c>
      <c r="F153" s="48" t="s">
        <v>921</v>
      </c>
      <c r="G153" s="48" t="s">
        <v>376</v>
      </c>
      <c r="H153" s="38" t="s">
        <v>871</v>
      </c>
      <c r="I153" s="38"/>
      <c r="J153" s="38">
        <v>5</v>
      </c>
      <c r="K153" s="38" t="s">
        <v>751</v>
      </c>
      <c r="L153" s="38"/>
      <c r="M153" s="38"/>
      <c r="N153" s="38">
        <v>48</v>
      </c>
      <c r="O153" s="38">
        <v>56640</v>
      </c>
      <c r="P153" s="38">
        <v>20</v>
      </c>
      <c r="Q153" s="38" t="s">
        <v>751</v>
      </c>
      <c r="R153" s="38">
        <v>2</v>
      </c>
      <c r="S153" s="38">
        <v>7</v>
      </c>
      <c r="T153" s="38">
        <v>48</v>
      </c>
      <c r="U153" s="38">
        <v>56640</v>
      </c>
      <c r="V153" s="38">
        <v>20</v>
      </c>
      <c r="W153" s="38" t="s">
        <v>751</v>
      </c>
      <c r="X153" s="38">
        <v>2</v>
      </c>
      <c r="Y153" s="38">
        <v>7</v>
      </c>
      <c r="Z153" s="38">
        <v>14</v>
      </c>
      <c r="AA153" s="38" t="s">
        <v>62</v>
      </c>
      <c r="AB153" s="101" t="s">
        <v>21</v>
      </c>
      <c r="AC153" s="122">
        <v>-85</v>
      </c>
      <c r="AD153" t="s">
        <v>41</v>
      </c>
      <c r="AE153" t="s">
        <v>42</v>
      </c>
      <c r="AF153"/>
      <c r="AG153" s="101" t="s">
        <v>66</v>
      </c>
      <c r="AH153" s="101" t="s">
        <v>386</v>
      </c>
      <c r="AI153" s="101">
        <v>60</v>
      </c>
      <c r="AJ153" s="101">
        <v>3</v>
      </c>
      <c r="AK153" s="101" t="s">
        <v>168</v>
      </c>
      <c r="AL153" s="54"/>
      <c r="AM153" s="407" t="s">
        <v>799</v>
      </c>
      <c r="AN153" s="407" t="s">
        <v>839</v>
      </c>
      <c r="AO153" s="407" t="s">
        <v>839</v>
      </c>
      <c r="AP153" s="407"/>
      <c r="AQ153" s="231" t="s">
        <v>174</v>
      </c>
    </row>
    <row r="154" spans="1:43" x14ac:dyDescent="0.25">
      <c r="A154" s="421" t="s">
        <v>266</v>
      </c>
      <c r="B154" s="37" t="s">
        <v>105</v>
      </c>
      <c r="C154" s="291">
        <v>480042</v>
      </c>
      <c r="E154" s="48" t="s">
        <v>24</v>
      </c>
      <c r="F154" s="48" t="s">
        <v>921</v>
      </c>
      <c r="G154" s="48" t="s">
        <v>279</v>
      </c>
      <c r="H154" s="38" t="s">
        <v>871</v>
      </c>
      <c r="I154" s="38"/>
      <c r="J154" s="38">
        <v>10</v>
      </c>
      <c r="K154" s="38" t="s">
        <v>751</v>
      </c>
      <c r="L154" s="38"/>
      <c r="M154" s="38"/>
      <c r="N154" s="38">
        <v>48</v>
      </c>
      <c r="O154" s="38">
        <v>56640</v>
      </c>
      <c r="P154" s="38">
        <v>20</v>
      </c>
      <c r="Q154" s="38" t="s">
        <v>751</v>
      </c>
      <c r="R154" s="38">
        <v>2</v>
      </c>
      <c r="S154" s="38">
        <v>7</v>
      </c>
      <c r="T154" s="38">
        <v>48</v>
      </c>
      <c r="U154" s="38">
        <v>56640</v>
      </c>
      <c r="V154" s="38">
        <v>20</v>
      </c>
      <c r="W154" s="38" t="s">
        <v>751</v>
      </c>
      <c r="X154" s="38">
        <v>2</v>
      </c>
      <c r="Y154" s="38">
        <v>7</v>
      </c>
      <c r="Z154" s="38">
        <v>14</v>
      </c>
      <c r="AA154" s="38" t="s">
        <v>62</v>
      </c>
      <c r="AB154" s="101" t="s">
        <v>21</v>
      </c>
      <c r="AC154" s="122">
        <v>-85</v>
      </c>
      <c r="AD154" t="s">
        <v>41</v>
      </c>
      <c r="AE154" t="s">
        <v>42</v>
      </c>
      <c r="AF154"/>
      <c r="AG154" s="101" t="s">
        <v>66</v>
      </c>
      <c r="AH154" s="101" t="s">
        <v>386</v>
      </c>
      <c r="AI154" s="101">
        <v>60</v>
      </c>
      <c r="AJ154" s="101">
        <v>3</v>
      </c>
      <c r="AK154" s="101" t="s">
        <v>168</v>
      </c>
      <c r="AL154" s="54"/>
      <c r="AM154" s="407" t="s">
        <v>784</v>
      </c>
      <c r="AN154" s="407" t="s">
        <v>839</v>
      </c>
      <c r="AO154" s="407" t="s">
        <v>839</v>
      </c>
      <c r="AP154" s="407"/>
      <c r="AQ154" s="231" t="s">
        <v>174</v>
      </c>
    </row>
    <row r="155" spans="1:43" x14ac:dyDescent="0.25">
      <c r="A155" s="421" t="s">
        <v>926</v>
      </c>
      <c r="B155" s="37" t="s">
        <v>105</v>
      </c>
      <c r="C155" s="291">
        <v>480043</v>
      </c>
      <c r="E155" s="48" t="s">
        <v>24</v>
      </c>
      <c r="F155" s="48" t="s">
        <v>921</v>
      </c>
      <c r="G155" s="48" t="s">
        <v>280</v>
      </c>
      <c r="H155" s="38" t="s">
        <v>871</v>
      </c>
      <c r="I155" s="38"/>
      <c r="J155" s="38">
        <v>15</v>
      </c>
      <c r="K155" s="38" t="s">
        <v>751</v>
      </c>
      <c r="L155" s="38"/>
      <c r="M155" s="38"/>
      <c r="N155" s="38">
        <v>48</v>
      </c>
      <c r="O155" s="38">
        <v>56640</v>
      </c>
      <c r="P155" s="38">
        <v>20</v>
      </c>
      <c r="Q155" s="38" t="s">
        <v>751</v>
      </c>
      <c r="R155" s="38">
        <v>2</v>
      </c>
      <c r="S155" s="38">
        <v>7</v>
      </c>
      <c r="T155" s="38">
        <v>48</v>
      </c>
      <c r="U155" s="38">
        <v>56640</v>
      </c>
      <c r="V155" s="38">
        <v>20</v>
      </c>
      <c r="W155" s="38" t="s">
        <v>751</v>
      </c>
      <c r="X155" s="38">
        <v>2</v>
      </c>
      <c r="Y155" s="38">
        <v>7</v>
      </c>
      <c r="Z155" s="38">
        <v>14</v>
      </c>
      <c r="AA155" s="38" t="s">
        <v>62</v>
      </c>
      <c r="AB155" s="101" t="s">
        <v>21</v>
      </c>
      <c r="AC155" s="122">
        <v>-85</v>
      </c>
      <c r="AD155" t="s">
        <v>41</v>
      </c>
      <c r="AE155" t="s">
        <v>42</v>
      </c>
      <c r="AF155"/>
      <c r="AG155" s="101" t="s">
        <v>66</v>
      </c>
      <c r="AH155" s="101" t="s">
        <v>386</v>
      </c>
      <c r="AI155" s="101">
        <v>60</v>
      </c>
      <c r="AJ155" s="101">
        <v>3</v>
      </c>
      <c r="AK155" s="101" t="s">
        <v>168</v>
      </c>
      <c r="AL155" s="54"/>
      <c r="AM155" s="407" t="s">
        <v>784</v>
      </c>
      <c r="AN155" s="407" t="s">
        <v>839</v>
      </c>
      <c r="AO155" s="407" t="s">
        <v>839</v>
      </c>
      <c r="AP155" s="407"/>
      <c r="AQ155" s="231" t="s">
        <v>174</v>
      </c>
    </row>
    <row r="156" spans="1:43" x14ac:dyDescent="0.25">
      <c r="A156" s="421" t="s">
        <v>267</v>
      </c>
      <c r="B156" s="37" t="s">
        <v>105</v>
      </c>
      <c r="C156" s="291">
        <v>480044</v>
      </c>
      <c r="E156" s="48" t="s">
        <v>24</v>
      </c>
      <c r="F156" s="48" t="s">
        <v>921</v>
      </c>
      <c r="G156" s="48" t="s">
        <v>281</v>
      </c>
      <c r="H156" s="38" t="s">
        <v>871</v>
      </c>
      <c r="I156" s="38"/>
      <c r="J156" s="38">
        <v>20</v>
      </c>
      <c r="K156" s="38" t="s">
        <v>751</v>
      </c>
      <c r="L156" s="38"/>
      <c r="M156" s="38"/>
      <c r="N156" s="38">
        <v>48</v>
      </c>
      <c r="O156" s="38">
        <v>56640</v>
      </c>
      <c r="P156" s="38">
        <v>20</v>
      </c>
      <c r="Q156" s="38" t="s">
        <v>751</v>
      </c>
      <c r="R156" s="38">
        <v>2</v>
      </c>
      <c r="S156" s="38">
        <v>7</v>
      </c>
      <c r="T156" s="38">
        <v>48</v>
      </c>
      <c r="U156" s="38">
        <v>56640</v>
      </c>
      <c r="V156" s="38">
        <v>20</v>
      </c>
      <c r="W156" s="38" t="s">
        <v>751</v>
      </c>
      <c r="X156" s="38">
        <v>2</v>
      </c>
      <c r="Y156" s="38">
        <v>7</v>
      </c>
      <c r="Z156" s="38">
        <v>14</v>
      </c>
      <c r="AA156" s="38" t="s">
        <v>62</v>
      </c>
      <c r="AB156" s="101" t="s">
        <v>21</v>
      </c>
      <c r="AC156" s="122">
        <v>-85</v>
      </c>
      <c r="AD156" t="s">
        <v>41</v>
      </c>
      <c r="AE156" t="s">
        <v>42</v>
      </c>
      <c r="AF156"/>
      <c r="AG156" s="101" t="s">
        <v>66</v>
      </c>
      <c r="AH156" s="101" t="s">
        <v>386</v>
      </c>
      <c r="AI156" s="101">
        <v>60</v>
      </c>
      <c r="AJ156" s="101">
        <v>3</v>
      </c>
      <c r="AK156" s="101" t="s">
        <v>168</v>
      </c>
      <c r="AL156" s="54"/>
      <c r="AM156" s="407" t="s">
        <v>784</v>
      </c>
      <c r="AN156" s="407" t="s">
        <v>839</v>
      </c>
      <c r="AO156" s="407" t="s">
        <v>839</v>
      </c>
      <c r="AP156" s="407"/>
      <c r="AQ156" s="231" t="s">
        <v>174</v>
      </c>
    </row>
    <row r="157" spans="1:43" x14ac:dyDescent="0.25">
      <c r="A157" s="421" t="s">
        <v>894</v>
      </c>
      <c r="B157" s="37" t="s">
        <v>104</v>
      </c>
      <c r="C157" s="291">
        <v>480045</v>
      </c>
      <c r="E157" s="48" t="s">
        <v>24</v>
      </c>
      <c r="F157" s="48" t="s">
        <v>924</v>
      </c>
      <c r="G157" s="48" t="s">
        <v>891</v>
      </c>
      <c r="H157" s="38">
        <v>48</v>
      </c>
      <c r="I157" s="38">
        <v>55990</v>
      </c>
      <c r="J157" s="38">
        <v>20</v>
      </c>
      <c r="K157" s="38" t="s">
        <v>751</v>
      </c>
      <c r="L157" s="38">
        <v>2</v>
      </c>
      <c r="M157" s="38">
        <v>7</v>
      </c>
      <c r="N157" s="38">
        <v>48</v>
      </c>
      <c r="O157" s="38">
        <v>56188</v>
      </c>
      <c r="P157" s="38">
        <v>20</v>
      </c>
      <c r="Q157" s="38" t="s">
        <v>751</v>
      </c>
      <c r="R157" s="38">
        <v>2</v>
      </c>
      <c r="S157" s="38">
        <v>7</v>
      </c>
      <c r="T157" s="38">
        <v>48</v>
      </c>
      <c r="U157" s="38">
        <v>56386</v>
      </c>
      <c r="V157" s="38">
        <v>20</v>
      </c>
      <c r="W157" s="38" t="s">
        <v>751</v>
      </c>
      <c r="X157" s="38">
        <v>2</v>
      </c>
      <c r="Y157" s="38">
        <v>7</v>
      </c>
      <c r="Z157" s="38">
        <v>14</v>
      </c>
      <c r="AA157" s="38" t="s">
        <v>62</v>
      </c>
      <c r="AB157" s="101" t="s">
        <v>49</v>
      </c>
      <c r="AC157" s="122">
        <v>-78</v>
      </c>
      <c r="AD157">
        <v>20</v>
      </c>
      <c r="AE157" t="s">
        <v>47</v>
      </c>
      <c r="AF157"/>
      <c r="AG157" s="101" t="s">
        <v>43</v>
      </c>
      <c r="AH157" s="101" t="s">
        <v>386</v>
      </c>
      <c r="AI157" s="101">
        <v>60</v>
      </c>
      <c r="AJ157" s="101">
        <v>3</v>
      </c>
      <c r="AK157" s="101" t="s">
        <v>168</v>
      </c>
      <c r="AL157" s="54"/>
      <c r="AM157" s="407" t="s">
        <v>835</v>
      </c>
      <c r="AN157" s="407" t="s">
        <v>835</v>
      </c>
      <c r="AO157" s="407" t="s">
        <v>835</v>
      </c>
      <c r="AP157" s="407" t="s">
        <v>835</v>
      </c>
      <c r="AQ157" s="231" t="s">
        <v>174</v>
      </c>
    </row>
    <row r="158" spans="1:43" x14ac:dyDescent="0.25">
      <c r="A158" s="421" t="s">
        <v>894</v>
      </c>
      <c r="B158" s="37" t="s">
        <v>105</v>
      </c>
      <c r="C158" s="291">
        <v>480046</v>
      </c>
      <c r="E158" s="48" t="s">
        <v>24</v>
      </c>
      <c r="F158" s="48" t="s">
        <v>925</v>
      </c>
      <c r="G158" s="48" t="s">
        <v>891</v>
      </c>
      <c r="H158" s="38">
        <v>48</v>
      </c>
      <c r="I158" s="38">
        <v>55990</v>
      </c>
      <c r="J158" s="38">
        <v>20</v>
      </c>
      <c r="K158" s="38" t="s">
        <v>751</v>
      </c>
      <c r="L158" s="38">
        <v>2</v>
      </c>
      <c r="M158" s="38">
        <v>7</v>
      </c>
      <c r="N158" s="38">
        <v>48</v>
      </c>
      <c r="O158" s="38">
        <v>56640</v>
      </c>
      <c r="P158" s="38">
        <v>20</v>
      </c>
      <c r="Q158" s="38" t="s">
        <v>751</v>
      </c>
      <c r="R158" s="38">
        <v>2</v>
      </c>
      <c r="S158" s="38">
        <v>7</v>
      </c>
      <c r="T158" s="38">
        <v>48</v>
      </c>
      <c r="U158" s="38">
        <v>56640</v>
      </c>
      <c r="V158" s="38">
        <v>20</v>
      </c>
      <c r="W158" s="38" t="s">
        <v>751</v>
      </c>
      <c r="X158" s="38">
        <v>2</v>
      </c>
      <c r="Y158" s="38">
        <v>7</v>
      </c>
      <c r="Z158" s="38">
        <v>14</v>
      </c>
      <c r="AA158" s="38" t="s">
        <v>62</v>
      </c>
      <c r="AB158" s="101" t="s">
        <v>49</v>
      </c>
      <c r="AC158" s="122">
        <v>-78</v>
      </c>
      <c r="AD158">
        <v>20</v>
      </c>
      <c r="AE158" t="s">
        <v>47</v>
      </c>
      <c r="AF158"/>
      <c r="AG158" s="101" t="s">
        <v>66</v>
      </c>
      <c r="AH158" s="101" t="s">
        <v>386</v>
      </c>
      <c r="AI158" s="101">
        <v>60</v>
      </c>
      <c r="AJ158" s="101">
        <v>3</v>
      </c>
      <c r="AK158" s="101" t="s">
        <v>168</v>
      </c>
      <c r="AL158" s="54"/>
      <c r="AM158" s="407" t="s">
        <v>998</v>
      </c>
      <c r="AN158" s="407" t="s">
        <v>998</v>
      </c>
      <c r="AO158" s="407" t="s">
        <v>998</v>
      </c>
      <c r="AP158" s="407" t="s">
        <v>533</v>
      </c>
      <c r="AQ158" s="231" t="s">
        <v>174</v>
      </c>
    </row>
    <row r="159" spans="1:43" x14ac:dyDescent="0.25">
      <c r="A159" s="421" t="s">
        <v>894</v>
      </c>
      <c r="B159" s="37" t="s">
        <v>105</v>
      </c>
      <c r="C159" s="291">
        <v>480047</v>
      </c>
      <c r="E159" s="48" t="s">
        <v>24</v>
      </c>
      <c r="F159" s="48" t="s">
        <v>924</v>
      </c>
      <c r="G159" s="48" t="s">
        <v>891</v>
      </c>
      <c r="H159" s="38">
        <v>48</v>
      </c>
      <c r="I159" s="38">
        <v>55990</v>
      </c>
      <c r="J159" s="38">
        <v>20</v>
      </c>
      <c r="K159" s="38" t="s">
        <v>751</v>
      </c>
      <c r="L159" s="38">
        <v>2</v>
      </c>
      <c r="M159" s="38">
        <v>7</v>
      </c>
      <c r="N159" s="38">
        <v>48</v>
      </c>
      <c r="O159" s="38">
        <v>56188</v>
      </c>
      <c r="P159" s="38">
        <v>20</v>
      </c>
      <c r="Q159" s="38" t="s">
        <v>751</v>
      </c>
      <c r="R159" s="38">
        <v>2</v>
      </c>
      <c r="S159" s="38">
        <v>7</v>
      </c>
      <c r="T159" s="38">
        <v>48</v>
      </c>
      <c r="U159" s="38">
        <v>56386</v>
      </c>
      <c r="V159" s="38">
        <v>20</v>
      </c>
      <c r="W159" s="38" t="s">
        <v>751</v>
      </c>
      <c r="X159" s="38">
        <v>2</v>
      </c>
      <c r="Y159" s="38">
        <v>7</v>
      </c>
      <c r="Z159" s="38">
        <v>14</v>
      </c>
      <c r="AA159" s="38" t="s">
        <v>62</v>
      </c>
      <c r="AB159" s="101" t="s">
        <v>21</v>
      </c>
      <c r="AC159" s="122">
        <v>-85</v>
      </c>
      <c r="AD159" t="s">
        <v>41</v>
      </c>
      <c r="AE159" t="s">
        <v>42</v>
      </c>
      <c r="AF159"/>
      <c r="AG159" s="101" t="s">
        <v>66</v>
      </c>
      <c r="AH159" s="101" t="s">
        <v>386</v>
      </c>
      <c r="AI159" s="101">
        <v>60</v>
      </c>
      <c r="AJ159" s="101">
        <v>3</v>
      </c>
      <c r="AK159" s="101" t="s">
        <v>168</v>
      </c>
      <c r="AL159" s="54"/>
      <c r="AM159" s="407" t="s">
        <v>839</v>
      </c>
      <c r="AN159" s="407" t="s">
        <v>839</v>
      </c>
      <c r="AO159" s="407" t="s">
        <v>839</v>
      </c>
      <c r="AP159" s="407" t="s">
        <v>839</v>
      </c>
      <c r="AQ159" s="231" t="s">
        <v>174</v>
      </c>
    </row>
    <row r="160" spans="1:43" x14ac:dyDescent="0.25">
      <c r="A160" s="421" t="s">
        <v>894</v>
      </c>
      <c r="B160" s="37" t="s">
        <v>105</v>
      </c>
      <c r="C160" s="291">
        <v>480048</v>
      </c>
      <c r="E160" s="48" t="s">
        <v>24</v>
      </c>
      <c r="F160" s="48" t="s">
        <v>1005</v>
      </c>
      <c r="G160" s="48" t="s">
        <v>891</v>
      </c>
      <c r="H160" s="38" t="s">
        <v>871</v>
      </c>
      <c r="I160" s="38"/>
      <c r="J160" s="38">
        <v>20</v>
      </c>
      <c r="K160" s="38" t="s">
        <v>751</v>
      </c>
      <c r="L160" s="38"/>
      <c r="M160" s="38"/>
      <c r="N160" s="38">
        <v>48</v>
      </c>
      <c r="O160" s="38">
        <v>56640</v>
      </c>
      <c r="P160" s="38">
        <v>20</v>
      </c>
      <c r="Q160" s="38" t="s">
        <v>751</v>
      </c>
      <c r="R160" s="38">
        <v>2</v>
      </c>
      <c r="S160" s="38">
        <v>7</v>
      </c>
      <c r="T160" s="38">
        <v>48</v>
      </c>
      <c r="U160" s="38">
        <v>56640</v>
      </c>
      <c r="V160" s="38">
        <v>20</v>
      </c>
      <c r="W160" s="38" t="s">
        <v>751</v>
      </c>
      <c r="X160" s="38">
        <v>2</v>
      </c>
      <c r="Y160" s="38">
        <v>7</v>
      </c>
      <c r="Z160" s="38">
        <v>14</v>
      </c>
      <c r="AA160" s="38" t="s">
        <v>62</v>
      </c>
      <c r="AB160" s="101" t="s">
        <v>21</v>
      </c>
      <c r="AC160" s="122">
        <v>-85</v>
      </c>
      <c r="AD160" t="s">
        <v>41</v>
      </c>
      <c r="AE160" t="s">
        <v>42</v>
      </c>
      <c r="AF160"/>
      <c r="AG160" s="101" t="s">
        <v>66</v>
      </c>
      <c r="AH160" s="101" t="s">
        <v>386</v>
      </c>
      <c r="AI160" s="101">
        <v>60</v>
      </c>
      <c r="AJ160" s="101">
        <v>3</v>
      </c>
      <c r="AK160" s="101" t="s">
        <v>168</v>
      </c>
      <c r="AL160" s="54"/>
      <c r="AM160" s="407" t="s">
        <v>784</v>
      </c>
      <c r="AN160" s="407" t="s">
        <v>839</v>
      </c>
      <c r="AO160" s="407" t="s">
        <v>839</v>
      </c>
      <c r="AP160" s="407" t="s">
        <v>784</v>
      </c>
      <c r="AQ160" s="231" t="s">
        <v>174</v>
      </c>
    </row>
    <row r="161" spans="1:43" x14ac:dyDescent="0.25">
      <c r="A161" s="421" t="s">
        <v>223</v>
      </c>
      <c r="B161" s="37" t="s">
        <v>105</v>
      </c>
      <c r="C161" s="291">
        <v>480049</v>
      </c>
      <c r="E161" s="48" t="s">
        <v>24</v>
      </c>
      <c r="F161" s="48" t="s">
        <v>978</v>
      </c>
      <c r="G161" s="48" t="s">
        <v>375</v>
      </c>
      <c r="H161" s="38" t="s">
        <v>435</v>
      </c>
      <c r="I161" s="38"/>
      <c r="J161" s="38">
        <v>5</v>
      </c>
      <c r="K161" s="38" t="s">
        <v>751</v>
      </c>
      <c r="L161" s="38"/>
      <c r="M161" s="38"/>
      <c r="N161" s="38">
        <v>48</v>
      </c>
      <c r="O161" s="38">
        <v>56640</v>
      </c>
      <c r="P161" s="38">
        <v>20</v>
      </c>
      <c r="Q161" s="38" t="s">
        <v>751</v>
      </c>
      <c r="R161" s="38">
        <v>2</v>
      </c>
      <c r="S161" s="38">
        <v>7</v>
      </c>
      <c r="T161" s="38"/>
      <c r="U161" s="38"/>
      <c r="V161" s="38"/>
      <c r="W161" s="38"/>
      <c r="X161" s="38"/>
      <c r="Y161" s="38"/>
      <c r="Z161" s="38">
        <v>14</v>
      </c>
      <c r="AA161" s="38" t="s">
        <v>62</v>
      </c>
      <c r="AB161" s="101" t="s">
        <v>21</v>
      </c>
      <c r="AC161" s="122">
        <v>-85</v>
      </c>
      <c r="AD161" t="s">
        <v>41</v>
      </c>
      <c r="AE161" t="s">
        <v>42</v>
      </c>
      <c r="AF161"/>
      <c r="AG161" s="101" t="s">
        <v>66</v>
      </c>
      <c r="AH161" s="101" t="s">
        <v>386</v>
      </c>
      <c r="AI161" s="101">
        <v>60</v>
      </c>
      <c r="AJ161" s="101">
        <v>3</v>
      </c>
      <c r="AK161" s="101" t="s">
        <v>168</v>
      </c>
      <c r="AL161" s="54"/>
      <c r="AM161" s="407" t="s">
        <v>799</v>
      </c>
      <c r="AN161" s="407" t="s">
        <v>839</v>
      </c>
      <c r="AO161" s="407"/>
      <c r="AP161" s="407"/>
      <c r="AQ161" s="231" t="s">
        <v>174</v>
      </c>
    </row>
    <row r="162" spans="1:43" x14ac:dyDescent="0.25">
      <c r="A162" s="421" t="s">
        <v>224</v>
      </c>
      <c r="B162" s="37" t="s">
        <v>105</v>
      </c>
      <c r="C162" s="291">
        <v>480050</v>
      </c>
      <c r="E162" s="48" t="s">
        <v>24</v>
      </c>
      <c r="F162" s="48" t="s">
        <v>978</v>
      </c>
      <c r="G162" s="48" t="s">
        <v>351</v>
      </c>
      <c r="H162" s="38" t="s">
        <v>435</v>
      </c>
      <c r="I162" s="38"/>
      <c r="J162" s="38">
        <v>10</v>
      </c>
      <c r="K162" s="38" t="s">
        <v>751</v>
      </c>
      <c r="L162" s="38"/>
      <c r="M162" s="38"/>
      <c r="N162" s="38">
        <v>48</v>
      </c>
      <c r="O162" s="38">
        <v>56640</v>
      </c>
      <c r="P162" s="38">
        <v>20</v>
      </c>
      <c r="Q162" s="38" t="s">
        <v>751</v>
      </c>
      <c r="R162" s="38">
        <v>2</v>
      </c>
      <c r="S162" s="38">
        <v>7</v>
      </c>
      <c r="T162" s="38"/>
      <c r="U162" s="38"/>
      <c r="V162" s="38"/>
      <c r="W162" s="38"/>
      <c r="X162" s="38"/>
      <c r="Y162" s="38"/>
      <c r="Z162" s="38">
        <v>14</v>
      </c>
      <c r="AA162" s="38" t="s">
        <v>62</v>
      </c>
      <c r="AB162" s="101" t="s">
        <v>21</v>
      </c>
      <c r="AC162" s="122">
        <v>-85</v>
      </c>
      <c r="AD162" t="s">
        <v>41</v>
      </c>
      <c r="AE162" t="s">
        <v>42</v>
      </c>
      <c r="AF162"/>
      <c r="AG162" s="101" t="s">
        <v>66</v>
      </c>
      <c r="AH162" s="101" t="s">
        <v>386</v>
      </c>
      <c r="AI162" s="101">
        <v>60</v>
      </c>
      <c r="AJ162" s="101">
        <v>3</v>
      </c>
      <c r="AK162" s="101" t="s">
        <v>168</v>
      </c>
      <c r="AL162" s="54"/>
      <c r="AM162" s="407" t="s">
        <v>784</v>
      </c>
      <c r="AN162" s="407" t="s">
        <v>839</v>
      </c>
      <c r="AO162" s="407"/>
      <c r="AP162" s="407"/>
      <c r="AQ162" s="231" t="s">
        <v>174</v>
      </c>
    </row>
    <row r="163" spans="1:43" x14ac:dyDescent="0.25">
      <c r="A163" s="421" t="s">
        <v>231</v>
      </c>
      <c r="B163" s="37" t="s">
        <v>105</v>
      </c>
      <c r="C163" s="291">
        <v>480051</v>
      </c>
      <c r="E163" s="48" t="s">
        <v>24</v>
      </c>
      <c r="F163" s="48" t="s">
        <v>978</v>
      </c>
      <c r="G163" s="48" t="s">
        <v>232</v>
      </c>
      <c r="H163" s="38" t="s">
        <v>435</v>
      </c>
      <c r="I163" s="38"/>
      <c r="J163" s="38">
        <v>15</v>
      </c>
      <c r="K163" s="38" t="s">
        <v>751</v>
      </c>
      <c r="L163" s="38"/>
      <c r="M163" s="38"/>
      <c r="N163" s="38">
        <v>48</v>
      </c>
      <c r="O163" s="38">
        <v>56640</v>
      </c>
      <c r="P163" s="38">
        <v>20</v>
      </c>
      <c r="Q163" s="38" t="s">
        <v>751</v>
      </c>
      <c r="R163" s="38">
        <v>2</v>
      </c>
      <c r="S163" s="38">
        <v>7</v>
      </c>
      <c r="T163" s="38"/>
      <c r="U163" s="38"/>
      <c r="V163" s="38"/>
      <c r="W163" s="38"/>
      <c r="X163" s="38"/>
      <c r="Y163" s="38"/>
      <c r="Z163" s="38">
        <v>14</v>
      </c>
      <c r="AA163" s="38" t="s">
        <v>62</v>
      </c>
      <c r="AB163" s="101" t="s">
        <v>21</v>
      </c>
      <c r="AC163" s="122">
        <v>-85</v>
      </c>
      <c r="AD163" t="s">
        <v>41</v>
      </c>
      <c r="AE163" t="s">
        <v>42</v>
      </c>
      <c r="AF163"/>
      <c r="AG163" s="101" t="s">
        <v>66</v>
      </c>
      <c r="AH163" s="101" t="s">
        <v>386</v>
      </c>
      <c r="AI163" s="101">
        <v>60</v>
      </c>
      <c r="AJ163" s="101">
        <v>3</v>
      </c>
      <c r="AK163" s="101" t="s">
        <v>168</v>
      </c>
      <c r="AL163" s="54"/>
      <c r="AM163" s="407" t="s">
        <v>784</v>
      </c>
      <c r="AN163" s="407" t="s">
        <v>839</v>
      </c>
      <c r="AO163" s="407"/>
      <c r="AP163" s="407"/>
      <c r="AQ163" s="231" t="s">
        <v>174</v>
      </c>
    </row>
    <row r="164" spans="1:43" x14ac:dyDescent="0.25">
      <c r="A164" s="421" t="s">
        <v>227</v>
      </c>
      <c r="B164" s="37" t="s">
        <v>105</v>
      </c>
      <c r="C164" s="291">
        <v>480052</v>
      </c>
      <c r="E164" s="48" t="s">
        <v>24</v>
      </c>
      <c r="F164" s="48" t="s">
        <v>978</v>
      </c>
      <c r="G164" s="48" t="s">
        <v>229</v>
      </c>
      <c r="H164" s="38" t="s">
        <v>435</v>
      </c>
      <c r="I164" s="38"/>
      <c r="J164" s="38">
        <v>20</v>
      </c>
      <c r="K164" s="38" t="s">
        <v>751</v>
      </c>
      <c r="L164" s="38"/>
      <c r="M164" s="38"/>
      <c r="N164" s="38">
        <v>48</v>
      </c>
      <c r="O164" s="38">
        <v>56640</v>
      </c>
      <c r="P164" s="38">
        <v>20</v>
      </c>
      <c r="Q164" s="38" t="s">
        <v>751</v>
      </c>
      <c r="R164" s="38">
        <v>2</v>
      </c>
      <c r="S164" s="38">
        <v>7</v>
      </c>
      <c r="T164" s="38"/>
      <c r="U164" s="38"/>
      <c r="V164" s="38"/>
      <c r="W164" s="38"/>
      <c r="X164" s="38"/>
      <c r="Y164" s="38"/>
      <c r="Z164" s="38">
        <v>14</v>
      </c>
      <c r="AA164" s="38" t="s">
        <v>62</v>
      </c>
      <c r="AB164" s="101" t="s">
        <v>21</v>
      </c>
      <c r="AC164" s="122">
        <v>-85</v>
      </c>
      <c r="AD164" t="s">
        <v>41</v>
      </c>
      <c r="AE164" t="s">
        <v>42</v>
      </c>
      <c r="AF164"/>
      <c r="AG164" s="101" t="s">
        <v>66</v>
      </c>
      <c r="AH164" s="101" t="s">
        <v>386</v>
      </c>
      <c r="AI164" s="101">
        <v>60</v>
      </c>
      <c r="AJ164" s="101">
        <v>3</v>
      </c>
      <c r="AK164" s="101" t="s">
        <v>168</v>
      </c>
      <c r="AL164" s="54"/>
      <c r="AM164" s="407" t="s">
        <v>784</v>
      </c>
      <c r="AN164" s="407" t="s">
        <v>839</v>
      </c>
      <c r="AO164" s="407"/>
      <c r="AP164" s="407"/>
      <c r="AQ164" s="231" t="s">
        <v>174</v>
      </c>
    </row>
    <row r="165" spans="1:43" x14ac:dyDescent="0.25">
      <c r="A165" s="421" t="s">
        <v>267</v>
      </c>
      <c r="B165" s="37" t="s">
        <v>105</v>
      </c>
      <c r="C165" s="291">
        <v>480053</v>
      </c>
      <c r="E165" s="48" t="s">
        <v>24</v>
      </c>
      <c r="F165" s="48" t="s">
        <v>979</v>
      </c>
      <c r="G165" s="48" t="s">
        <v>281</v>
      </c>
      <c r="H165" s="38" t="s">
        <v>435</v>
      </c>
      <c r="I165" s="38"/>
      <c r="J165" s="38">
        <v>20</v>
      </c>
      <c r="K165" s="38" t="s">
        <v>751</v>
      </c>
      <c r="L165" s="38"/>
      <c r="M165" s="38"/>
      <c r="N165" s="38">
        <v>48</v>
      </c>
      <c r="O165" s="38">
        <v>56640</v>
      </c>
      <c r="P165" s="38">
        <v>20</v>
      </c>
      <c r="Q165" s="38" t="s">
        <v>751</v>
      </c>
      <c r="R165" s="38">
        <v>2</v>
      </c>
      <c r="S165" s="38">
        <v>7</v>
      </c>
      <c r="T165" s="38">
        <v>48</v>
      </c>
      <c r="U165" s="38">
        <v>56640</v>
      </c>
      <c r="V165" s="38">
        <v>20</v>
      </c>
      <c r="W165" s="38" t="s">
        <v>751</v>
      </c>
      <c r="X165" s="38">
        <v>2</v>
      </c>
      <c r="Y165" s="38">
        <v>7</v>
      </c>
      <c r="Z165" s="38">
        <v>14</v>
      </c>
      <c r="AA165" s="38" t="s">
        <v>62</v>
      </c>
      <c r="AB165" s="101" t="s">
        <v>49</v>
      </c>
      <c r="AC165" s="122">
        <v>-78</v>
      </c>
      <c r="AD165">
        <v>20</v>
      </c>
      <c r="AE165" t="s">
        <v>47</v>
      </c>
      <c r="AF165"/>
      <c r="AG165" s="101" t="s">
        <v>66</v>
      </c>
      <c r="AH165" s="101" t="s">
        <v>386</v>
      </c>
      <c r="AI165" s="101">
        <v>60</v>
      </c>
      <c r="AJ165" s="101">
        <v>3</v>
      </c>
      <c r="AK165" s="101" t="s">
        <v>168</v>
      </c>
      <c r="AL165" s="54"/>
      <c r="AM165" s="407" t="s">
        <v>533</v>
      </c>
      <c r="AN165" s="407" t="s">
        <v>835</v>
      </c>
      <c r="AO165" s="407" t="s">
        <v>835</v>
      </c>
      <c r="AP165" s="407"/>
      <c r="AQ165" s="231" t="s">
        <v>174</v>
      </c>
    </row>
    <row r="166" spans="1:43" x14ac:dyDescent="0.25">
      <c r="A166" s="421" t="s">
        <v>878</v>
      </c>
      <c r="B166" s="37" t="s">
        <v>105</v>
      </c>
      <c r="C166" s="291">
        <v>480054</v>
      </c>
      <c r="E166" s="48" t="s">
        <v>24</v>
      </c>
      <c r="F166" s="48" t="s">
        <v>979</v>
      </c>
      <c r="G166" s="48" t="s">
        <v>376</v>
      </c>
      <c r="H166" s="38" t="s">
        <v>435</v>
      </c>
      <c r="I166" s="38"/>
      <c r="J166" s="38">
        <v>5</v>
      </c>
      <c r="K166" s="38" t="s">
        <v>751</v>
      </c>
      <c r="L166" s="38"/>
      <c r="M166" s="38"/>
      <c r="N166" s="38">
        <v>48</v>
      </c>
      <c r="O166" s="38">
        <v>56640</v>
      </c>
      <c r="P166" s="38">
        <v>20</v>
      </c>
      <c r="Q166" s="38" t="s">
        <v>751</v>
      </c>
      <c r="R166" s="38">
        <v>2</v>
      </c>
      <c r="S166" s="38">
        <v>7</v>
      </c>
      <c r="T166" s="38">
        <v>48</v>
      </c>
      <c r="U166" s="38">
        <v>56640</v>
      </c>
      <c r="V166" s="38">
        <v>20</v>
      </c>
      <c r="W166" s="38" t="s">
        <v>751</v>
      </c>
      <c r="X166" s="38">
        <v>2</v>
      </c>
      <c r="Y166" s="38">
        <v>7</v>
      </c>
      <c r="Z166" s="38">
        <v>14</v>
      </c>
      <c r="AA166" s="38" t="s">
        <v>62</v>
      </c>
      <c r="AB166" s="101" t="s">
        <v>21</v>
      </c>
      <c r="AC166" s="122">
        <v>-85</v>
      </c>
      <c r="AD166" t="s">
        <v>41</v>
      </c>
      <c r="AE166" t="s">
        <v>42</v>
      </c>
      <c r="AF166"/>
      <c r="AG166" s="101" t="s">
        <v>66</v>
      </c>
      <c r="AH166" s="101" t="s">
        <v>386</v>
      </c>
      <c r="AI166" s="101">
        <v>60</v>
      </c>
      <c r="AJ166" s="101">
        <v>3</v>
      </c>
      <c r="AK166" s="101" t="s">
        <v>168</v>
      </c>
      <c r="AL166" s="54"/>
      <c r="AM166" s="407" t="s">
        <v>799</v>
      </c>
      <c r="AN166" s="407" t="s">
        <v>839</v>
      </c>
      <c r="AO166" s="407" t="s">
        <v>839</v>
      </c>
      <c r="AP166" s="407"/>
      <c r="AQ166" s="231" t="s">
        <v>174</v>
      </c>
    </row>
    <row r="167" spans="1:43" x14ac:dyDescent="0.25">
      <c r="A167" s="421" t="s">
        <v>266</v>
      </c>
      <c r="B167" s="37" t="s">
        <v>105</v>
      </c>
      <c r="C167" s="291">
        <v>480055</v>
      </c>
      <c r="E167" s="48" t="s">
        <v>24</v>
      </c>
      <c r="F167" s="48" t="s">
        <v>979</v>
      </c>
      <c r="G167" s="48" t="s">
        <v>279</v>
      </c>
      <c r="H167" s="38" t="s">
        <v>435</v>
      </c>
      <c r="I167" s="38"/>
      <c r="J167" s="38">
        <v>10</v>
      </c>
      <c r="K167" s="38" t="s">
        <v>751</v>
      </c>
      <c r="L167" s="38"/>
      <c r="M167" s="38"/>
      <c r="N167" s="38">
        <v>48</v>
      </c>
      <c r="O167" s="38">
        <v>56640</v>
      </c>
      <c r="P167" s="38">
        <v>20</v>
      </c>
      <c r="Q167" s="38" t="s">
        <v>751</v>
      </c>
      <c r="R167" s="38">
        <v>2</v>
      </c>
      <c r="S167" s="38">
        <v>7</v>
      </c>
      <c r="T167" s="38">
        <v>48</v>
      </c>
      <c r="U167" s="38">
        <v>56640</v>
      </c>
      <c r="V167" s="38">
        <v>20</v>
      </c>
      <c r="W167" s="38" t="s">
        <v>751</v>
      </c>
      <c r="X167" s="38">
        <v>2</v>
      </c>
      <c r="Y167" s="38">
        <v>7</v>
      </c>
      <c r="Z167" s="38">
        <v>14</v>
      </c>
      <c r="AA167" s="38" t="s">
        <v>62</v>
      </c>
      <c r="AB167" s="101" t="s">
        <v>21</v>
      </c>
      <c r="AC167" s="122">
        <v>-85</v>
      </c>
      <c r="AD167" t="s">
        <v>41</v>
      </c>
      <c r="AE167" t="s">
        <v>42</v>
      </c>
      <c r="AF167"/>
      <c r="AG167" s="101" t="s">
        <v>66</v>
      </c>
      <c r="AH167" s="101" t="s">
        <v>386</v>
      </c>
      <c r="AI167" s="101">
        <v>60</v>
      </c>
      <c r="AJ167" s="101">
        <v>3</v>
      </c>
      <c r="AK167" s="101" t="s">
        <v>168</v>
      </c>
      <c r="AL167" s="54"/>
      <c r="AM167" s="407" t="s">
        <v>784</v>
      </c>
      <c r="AN167" s="407" t="s">
        <v>839</v>
      </c>
      <c r="AO167" s="407" t="s">
        <v>839</v>
      </c>
      <c r="AP167" s="407"/>
      <c r="AQ167" s="231" t="s">
        <v>174</v>
      </c>
    </row>
    <row r="168" spans="1:43" x14ac:dyDescent="0.25">
      <c r="A168" s="421" t="s">
        <v>926</v>
      </c>
      <c r="B168" s="37" t="s">
        <v>105</v>
      </c>
      <c r="C168" s="291">
        <v>480056</v>
      </c>
      <c r="E168" s="48" t="s">
        <v>24</v>
      </c>
      <c r="F168" s="48" t="s">
        <v>979</v>
      </c>
      <c r="G168" s="48" t="s">
        <v>280</v>
      </c>
      <c r="H168" s="38" t="s">
        <v>435</v>
      </c>
      <c r="I168" s="38"/>
      <c r="J168" s="38">
        <v>15</v>
      </c>
      <c r="K168" s="38" t="s">
        <v>751</v>
      </c>
      <c r="L168" s="38"/>
      <c r="M168" s="38"/>
      <c r="N168" s="38">
        <v>48</v>
      </c>
      <c r="O168" s="38">
        <v>56640</v>
      </c>
      <c r="P168" s="38">
        <v>20</v>
      </c>
      <c r="Q168" s="38" t="s">
        <v>751</v>
      </c>
      <c r="R168" s="38">
        <v>2</v>
      </c>
      <c r="S168" s="38">
        <v>7</v>
      </c>
      <c r="T168" s="38">
        <v>48</v>
      </c>
      <c r="U168" s="38">
        <v>56640</v>
      </c>
      <c r="V168" s="38">
        <v>20</v>
      </c>
      <c r="W168" s="38" t="s">
        <v>751</v>
      </c>
      <c r="X168" s="38">
        <v>2</v>
      </c>
      <c r="Y168" s="38">
        <v>7</v>
      </c>
      <c r="Z168" s="38">
        <v>14</v>
      </c>
      <c r="AA168" s="38" t="s">
        <v>62</v>
      </c>
      <c r="AB168" s="101" t="s">
        <v>21</v>
      </c>
      <c r="AC168" s="122">
        <v>-85</v>
      </c>
      <c r="AD168" t="s">
        <v>41</v>
      </c>
      <c r="AE168" t="s">
        <v>42</v>
      </c>
      <c r="AF168"/>
      <c r="AG168" s="101" t="s">
        <v>66</v>
      </c>
      <c r="AH168" s="101" t="s">
        <v>386</v>
      </c>
      <c r="AI168" s="101">
        <v>60</v>
      </c>
      <c r="AJ168" s="101">
        <v>3</v>
      </c>
      <c r="AK168" s="101" t="s">
        <v>168</v>
      </c>
      <c r="AL168" s="54"/>
      <c r="AM168" s="407" t="s">
        <v>784</v>
      </c>
      <c r="AN168" s="407" t="s">
        <v>839</v>
      </c>
      <c r="AO168" s="407" t="s">
        <v>839</v>
      </c>
      <c r="AP168" s="407"/>
      <c r="AQ168" s="231" t="s">
        <v>174</v>
      </c>
    </row>
    <row r="169" spans="1:43" ht="15.75" thickBot="1" x14ac:dyDescent="0.3">
      <c r="A169" s="422" t="s">
        <v>267</v>
      </c>
      <c r="B169" s="214" t="s">
        <v>105</v>
      </c>
      <c r="C169" s="432">
        <v>480057</v>
      </c>
      <c r="D169" s="214"/>
      <c r="E169" s="424" t="s">
        <v>24</v>
      </c>
      <c r="F169" s="424" t="s">
        <v>979</v>
      </c>
      <c r="G169" s="424" t="s">
        <v>281</v>
      </c>
      <c r="H169" s="425" t="s">
        <v>435</v>
      </c>
      <c r="I169" s="425"/>
      <c r="J169" s="425">
        <v>20</v>
      </c>
      <c r="K169" s="425" t="s">
        <v>751</v>
      </c>
      <c r="L169" s="425"/>
      <c r="M169" s="425"/>
      <c r="N169" s="425">
        <v>48</v>
      </c>
      <c r="O169" s="425">
        <v>56640</v>
      </c>
      <c r="P169" s="425">
        <v>20</v>
      </c>
      <c r="Q169" s="425" t="s">
        <v>751</v>
      </c>
      <c r="R169" s="425">
        <v>2</v>
      </c>
      <c r="S169" s="425">
        <v>7</v>
      </c>
      <c r="T169" s="425">
        <v>48</v>
      </c>
      <c r="U169" s="425">
        <v>56640</v>
      </c>
      <c r="V169" s="425">
        <v>20</v>
      </c>
      <c r="W169" s="425" t="s">
        <v>751</v>
      </c>
      <c r="X169" s="425">
        <v>2</v>
      </c>
      <c r="Y169" s="425">
        <v>7</v>
      </c>
      <c r="Z169" s="425">
        <v>14</v>
      </c>
      <c r="AA169" s="425" t="s">
        <v>62</v>
      </c>
      <c r="AB169" s="230" t="s">
        <v>21</v>
      </c>
      <c r="AC169" s="426">
        <v>-85</v>
      </c>
      <c r="AD169" s="381" t="s">
        <v>41</v>
      </c>
      <c r="AE169" s="381" t="s">
        <v>42</v>
      </c>
      <c r="AF169" s="381"/>
      <c r="AG169" s="230" t="s">
        <v>66</v>
      </c>
      <c r="AH169" s="230" t="s">
        <v>386</v>
      </c>
      <c r="AI169" s="230">
        <v>60</v>
      </c>
      <c r="AJ169" s="230">
        <v>3</v>
      </c>
      <c r="AK169" s="230" t="s">
        <v>168</v>
      </c>
      <c r="AL169" s="439"/>
      <c r="AM169" s="428" t="s">
        <v>784</v>
      </c>
      <c r="AN169" s="428" t="s">
        <v>839</v>
      </c>
      <c r="AO169" s="428" t="s">
        <v>839</v>
      </c>
      <c r="AP169" s="428"/>
      <c r="AQ169" s="282" t="s">
        <v>174</v>
      </c>
    </row>
  </sheetData>
  <autoFilter ref="A1:AQ94" xr:uid="{00000000-0009-0000-0000-000009000000}"/>
  <phoneticPr fontId="46"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66CC"/>
  </sheetPr>
  <dimension ref="A1:BA131"/>
  <sheetViews>
    <sheetView zoomScale="60" zoomScaleNormal="60" workbookViewId="0">
      <pane ySplit="1" topLeftCell="A32" activePane="bottomLeft" state="frozen"/>
      <selection activeCell="A75" sqref="A75:A79"/>
      <selection pane="bottomLeft" activeCell="A75" sqref="A75:A79"/>
    </sheetView>
  </sheetViews>
  <sheetFormatPr defaultColWidth="9.42578125" defaultRowHeight="15" x14ac:dyDescent="0.25"/>
  <cols>
    <col min="1" max="1" width="19.42578125" style="37" customWidth="1"/>
    <col min="2" max="2" width="72.42578125" style="37" customWidth="1"/>
    <col min="3" max="8" width="17" style="37" customWidth="1"/>
    <col min="9" max="9" width="17" style="36" customWidth="1"/>
    <col min="10" max="37" width="17" style="37" customWidth="1"/>
    <col min="38" max="42" width="17" style="37" hidden="1" customWidth="1"/>
    <col min="43" max="43" width="17" style="27" hidden="1" customWidth="1"/>
    <col min="44" max="44" width="17" style="55" hidden="1" customWidth="1"/>
    <col min="45" max="45" width="17" style="542" customWidth="1"/>
    <col min="46" max="49" width="26" style="38" customWidth="1"/>
    <col min="50" max="50" width="12.42578125" style="38" customWidth="1"/>
    <col min="51" max="16384" width="9.42578125" style="37"/>
  </cols>
  <sheetData>
    <row r="1" spans="1:53" s="44" customFormat="1" ht="30.75" thickBot="1" x14ac:dyDescent="0.3">
      <c r="A1" s="396" t="s">
        <v>25</v>
      </c>
      <c r="B1" s="397" t="s">
        <v>1</v>
      </c>
      <c r="C1" s="397" t="s">
        <v>183</v>
      </c>
      <c r="D1" s="397" t="s">
        <v>343</v>
      </c>
      <c r="E1" s="398" t="s">
        <v>26</v>
      </c>
      <c r="F1" s="398" t="s">
        <v>1100</v>
      </c>
      <c r="G1" s="398" t="s">
        <v>1101</v>
      </c>
      <c r="H1" s="399" t="s">
        <v>896</v>
      </c>
      <c r="I1" s="399" t="s">
        <v>897</v>
      </c>
      <c r="J1" s="399" t="s">
        <v>898</v>
      </c>
      <c r="K1" s="400" t="s">
        <v>465</v>
      </c>
      <c r="L1" s="399" t="s">
        <v>899</v>
      </c>
      <c r="M1" s="399" t="s">
        <v>900</v>
      </c>
      <c r="N1" s="399" t="s">
        <v>901</v>
      </c>
      <c r="O1" s="399" t="s">
        <v>902</v>
      </c>
      <c r="P1" s="399" t="s">
        <v>903</v>
      </c>
      <c r="Q1" s="400" t="s">
        <v>467</v>
      </c>
      <c r="R1" s="399" t="s">
        <v>904</v>
      </c>
      <c r="S1" s="399" t="s">
        <v>905</v>
      </c>
      <c r="T1" s="399" t="s">
        <v>906</v>
      </c>
      <c r="U1" s="399" t="s">
        <v>907</v>
      </c>
      <c r="V1" s="399" t="s">
        <v>908</v>
      </c>
      <c r="W1" s="400" t="s">
        <v>469</v>
      </c>
      <c r="X1" s="399" t="s">
        <v>909</v>
      </c>
      <c r="Y1" s="399" t="s">
        <v>910</v>
      </c>
      <c r="Z1" s="401" t="s">
        <v>1000</v>
      </c>
      <c r="AA1" s="401" t="s">
        <v>1001</v>
      </c>
      <c r="AB1" s="401" t="s">
        <v>1002</v>
      </c>
      <c r="AC1" s="402" t="s">
        <v>882</v>
      </c>
      <c r="AD1" s="401" t="s">
        <v>1003</v>
      </c>
      <c r="AE1" s="401" t="s">
        <v>1004</v>
      </c>
      <c r="AF1" s="399" t="s">
        <v>29</v>
      </c>
      <c r="AG1" s="399" t="s">
        <v>184</v>
      </c>
      <c r="AH1" s="399" t="s">
        <v>30</v>
      </c>
      <c r="AI1" s="397" t="s">
        <v>358</v>
      </c>
      <c r="AJ1" s="399" t="s">
        <v>31</v>
      </c>
      <c r="AK1" s="403" t="s">
        <v>32</v>
      </c>
      <c r="AL1" s="403" t="s">
        <v>387</v>
      </c>
      <c r="AM1" s="399" t="s">
        <v>33</v>
      </c>
      <c r="AN1" s="399" t="s">
        <v>34</v>
      </c>
      <c r="AO1" s="399" t="s">
        <v>35</v>
      </c>
      <c r="AP1" s="399" t="s">
        <v>36</v>
      </c>
      <c r="AQ1" s="397" t="s">
        <v>167</v>
      </c>
      <c r="AR1" s="403" t="s">
        <v>204</v>
      </c>
      <c r="AS1" s="539" t="s">
        <v>1138</v>
      </c>
      <c r="AT1" s="403" t="s">
        <v>260</v>
      </c>
      <c r="AU1" s="403" t="s">
        <v>259</v>
      </c>
      <c r="AV1" s="403" t="s">
        <v>958</v>
      </c>
      <c r="AW1" s="403" t="s">
        <v>959</v>
      </c>
      <c r="AX1" s="404" t="s">
        <v>172</v>
      </c>
      <c r="AY1" s="186" t="s">
        <v>1178</v>
      </c>
      <c r="AZ1" s="186" t="s">
        <v>1179</v>
      </c>
      <c r="BA1" s="186" t="s">
        <v>1180</v>
      </c>
    </row>
    <row r="2" spans="1:53" x14ac:dyDescent="0.25">
      <c r="A2" s="411" t="s">
        <v>390</v>
      </c>
      <c r="B2" s="412" t="s">
        <v>895</v>
      </c>
      <c r="C2" s="413" t="s">
        <v>750</v>
      </c>
      <c r="D2" s="412">
        <v>1</v>
      </c>
      <c r="E2" s="414" t="s">
        <v>24</v>
      </c>
      <c r="F2" s="414" t="s">
        <v>1102</v>
      </c>
      <c r="G2" s="414" t="s">
        <v>1102</v>
      </c>
      <c r="H2" s="415">
        <v>48</v>
      </c>
      <c r="I2" s="415">
        <v>55990</v>
      </c>
      <c r="J2" s="415">
        <v>20</v>
      </c>
      <c r="K2" s="415" t="s">
        <v>751</v>
      </c>
      <c r="L2" s="415">
        <v>2</v>
      </c>
      <c r="M2" s="415">
        <v>7</v>
      </c>
      <c r="N2" s="415"/>
      <c r="O2" s="415"/>
      <c r="P2" s="415"/>
      <c r="Q2" s="415"/>
      <c r="R2" s="415"/>
      <c r="S2" s="415"/>
      <c r="T2" s="415"/>
      <c r="U2" s="415"/>
      <c r="V2" s="415"/>
      <c r="W2" s="415"/>
      <c r="X2" s="415"/>
      <c r="Y2" s="415"/>
      <c r="Z2" s="415"/>
      <c r="AA2" s="415"/>
      <c r="AB2" s="415"/>
      <c r="AC2" s="415"/>
      <c r="AD2" s="415"/>
      <c r="AE2" s="415"/>
      <c r="AF2" s="415">
        <v>14</v>
      </c>
      <c r="AG2" s="415" t="s">
        <v>62</v>
      </c>
      <c r="AH2" s="416" t="s">
        <v>49</v>
      </c>
      <c r="AI2" s="417">
        <v>-85</v>
      </c>
      <c r="AJ2" s="416">
        <v>25</v>
      </c>
      <c r="AK2" s="416" t="s">
        <v>48</v>
      </c>
      <c r="AL2" s="416" t="s">
        <v>391</v>
      </c>
      <c r="AM2" s="416" t="s">
        <v>66</v>
      </c>
      <c r="AN2" s="416" t="s">
        <v>307</v>
      </c>
      <c r="AO2" s="416">
        <v>180</v>
      </c>
      <c r="AP2" s="416">
        <v>1</v>
      </c>
      <c r="AQ2" s="416" t="s">
        <v>170</v>
      </c>
      <c r="AR2" s="418"/>
      <c r="AS2" s="543">
        <v>78964</v>
      </c>
      <c r="AT2" s="419" t="s">
        <v>835</v>
      </c>
      <c r="AU2" s="419"/>
      <c r="AV2" s="419"/>
      <c r="AW2" s="419"/>
      <c r="AX2" s="420" t="s">
        <v>174</v>
      </c>
      <c r="AY2"/>
    </row>
    <row r="3" spans="1:53" x14ac:dyDescent="0.25">
      <c r="A3" s="421" t="s">
        <v>390</v>
      </c>
      <c r="B3" s="37" t="s">
        <v>895</v>
      </c>
      <c r="C3" s="405" t="s">
        <v>750</v>
      </c>
      <c r="D3" s="37">
        <v>2</v>
      </c>
      <c r="E3" s="48" t="s">
        <v>24</v>
      </c>
      <c r="F3" s="48" t="s">
        <v>1102</v>
      </c>
      <c r="G3" s="48" t="s">
        <v>1102</v>
      </c>
      <c r="H3" s="38">
        <v>48</v>
      </c>
      <c r="I3" s="38">
        <v>55990</v>
      </c>
      <c r="J3" s="38">
        <v>20</v>
      </c>
      <c r="K3" s="38" t="s">
        <v>751</v>
      </c>
      <c r="L3" s="38">
        <v>2</v>
      </c>
      <c r="M3" s="38">
        <v>7</v>
      </c>
      <c r="N3" s="38"/>
      <c r="O3" s="38"/>
      <c r="P3" s="38"/>
      <c r="Q3" s="38"/>
      <c r="R3" s="38"/>
      <c r="S3" s="38"/>
      <c r="T3" s="38"/>
      <c r="U3" s="38"/>
      <c r="V3" s="38"/>
      <c r="W3" s="38"/>
      <c r="X3" s="38"/>
      <c r="Y3" s="38"/>
      <c r="Z3" s="38"/>
      <c r="AA3" s="38"/>
      <c r="AB3" s="38"/>
      <c r="AC3" s="38"/>
      <c r="AD3" s="38"/>
      <c r="AE3" s="38"/>
      <c r="AF3" s="38">
        <v>14</v>
      </c>
      <c r="AG3" s="38" t="s">
        <v>62</v>
      </c>
      <c r="AH3" s="101" t="s">
        <v>49</v>
      </c>
      <c r="AI3" s="122">
        <v>-87</v>
      </c>
      <c r="AJ3" s="101">
        <v>25</v>
      </c>
      <c r="AK3" s="101" t="s">
        <v>48</v>
      </c>
      <c r="AL3" s="101" t="s">
        <v>391</v>
      </c>
      <c r="AM3" s="406" t="s">
        <v>66</v>
      </c>
      <c r="AN3" s="101" t="s">
        <v>307</v>
      </c>
      <c r="AO3" s="101">
        <v>180</v>
      </c>
      <c r="AP3" s="101">
        <v>1</v>
      </c>
      <c r="AQ3" s="101" t="s">
        <v>170</v>
      </c>
      <c r="AR3" s="406"/>
      <c r="AS3" s="544">
        <v>77918.05</v>
      </c>
      <c r="AT3" s="407" t="s">
        <v>835</v>
      </c>
      <c r="AU3" s="407"/>
      <c r="AV3" s="407"/>
      <c r="AW3" s="407"/>
      <c r="AX3" s="231" t="s">
        <v>174</v>
      </c>
      <c r="AY3"/>
    </row>
    <row r="4" spans="1:53" x14ac:dyDescent="0.25">
      <c r="A4" s="421" t="s">
        <v>390</v>
      </c>
      <c r="B4" s="37" t="s">
        <v>895</v>
      </c>
      <c r="C4" s="405" t="s">
        <v>750</v>
      </c>
      <c r="D4" s="37">
        <v>3</v>
      </c>
      <c r="E4" s="48" t="s">
        <v>24</v>
      </c>
      <c r="F4" s="48" t="s">
        <v>1102</v>
      </c>
      <c r="G4" s="48" t="s">
        <v>1102</v>
      </c>
      <c r="H4" s="38">
        <v>48</v>
      </c>
      <c r="I4" s="38">
        <v>55990</v>
      </c>
      <c r="J4" s="38">
        <v>20</v>
      </c>
      <c r="K4" s="38" t="s">
        <v>751</v>
      </c>
      <c r="L4" s="38">
        <v>2</v>
      </c>
      <c r="M4" s="38">
        <v>7</v>
      </c>
      <c r="N4" s="38"/>
      <c r="O4" s="38"/>
      <c r="P4" s="38"/>
      <c r="Q4" s="38"/>
      <c r="R4" s="38"/>
      <c r="S4" s="38"/>
      <c r="T4" s="38"/>
      <c r="U4" s="38"/>
      <c r="V4" s="38"/>
      <c r="W4" s="38"/>
      <c r="X4" s="38"/>
      <c r="Y4" s="38"/>
      <c r="Z4" s="38"/>
      <c r="AA4" s="38"/>
      <c r="AB4" s="38"/>
      <c r="AC4" s="38"/>
      <c r="AD4" s="38"/>
      <c r="AE4" s="38"/>
      <c r="AF4" s="38">
        <v>14</v>
      </c>
      <c r="AG4" s="38" t="s">
        <v>62</v>
      </c>
      <c r="AH4" s="101" t="s">
        <v>49</v>
      </c>
      <c r="AI4" s="122">
        <v>-89</v>
      </c>
      <c r="AJ4" s="101">
        <v>25</v>
      </c>
      <c r="AK4" s="101" t="s">
        <v>48</v>
      </c>
      <c r="AL4" s="101" t="s">
        <v>391</v>
      </c>
      <c r="AM4" s="406" t="s">
        <v>66</v>
      </c>
      <c r="AN4" s="101" t="s">
        <v>307</v>
      </c>
      <c r="AO4" s="101">
        <v>180</v>
      </c>
      <c r="AP4" s="101">
        <v>1</v>
      </c>
      <c r="AQ4" s="101" t="s">
        <v>170</v>
      </c>
      <c r="AR4" s="406"/>
      <c r="AS4" s="544">
        <v>77672.95</v>
      </c>
      <c r="AT4" s="407" t="s">
        <v>835</v>
      </c>
      <c r="AU4" s="407"/>
      <c r="AV4" s="407"/>
      <c r="AW4" s="407"/>
      <c r="AX4" s="231" t="s">
        <v>174</v>
      </c>
      <c r="AY4"/>
    </row>
    <row r="5" spans="1:53" x14ac:dyDescent="0.25">
      <c r="A5" s="421" t="s">
        <v>390</v>
      </c>
      <c r="B5" s="37" t="s">
        <v>895</v>
      </c>
      <c r="C5" s="405" t="s">
        <v>750</v>
      </c>
      <c r="D5" s="37">
        <v>4</v>
      </c>
      <c r="E5" s="48" t="s">
        <v>24</v>
      </c>
      <c r="F5" s="48" t="s">
        <v>1102</v>
      </c>
      <c r="G5" s="48" t="s">
        <v>1102</v>
      </c>
      <c r="H5" s="38">
        <v>48</v>
      </c>
      <c r="I5" s="38">
        <v>55990</v>
      </c>
      <c r="J5" s="38">
        <v>20</v>
      </c>
      <c r="K5" s="38" t="s">
        <v>751</v>
      </c>
      <c r="L5" s="38">
        <v>2</v>
      </c>
      <c r="M5" s="38">
        <v>7</v>
      </c>
      <c r="N5" s="38"/>
      <c r="O5" s="38"/>
      <c r="P5" s="38"/>
      <c r="Q5" s="38"/>
      <c r="R5" s="38"/>
      <c r="S5" s="38"/>
      <c r="T5" s="38"/>
      <c r="U5" s="38"/>
      <c r="V5" s="38"/>
      <c r="W5" s="38"/>
      <c r="X5" s="38"/>
      <c r="Y5" s="38"/>
      <c r="Z5" s="38"/>
      <c r="AA5" s="38"/>
      <c r="AB5" s="38"/>
      <c r="AC5" s="38"/>
      <c r="AD5" s="38"/>
      <c r="AE5" s="38"/>
      <c r="AF5" s="38">
        <v>14</v>
      </c>
      <c r="AG5" s="38" t="s">
        <v>62</v>
      </c>
      <c r="AH5" s="101" t="s">
        <v>49</v>
      </c>
      <c r="AI5" s="122">
        <v>-91</v>
      </c>
      <c r="AJ5" s="101">
        <v>25</v>
      </c>
      <c r="AK5" s="101" t="s">
        <v>48</v>
      </c>
      <c r="AL5" s="101" t="s">
        <v>391</v>
      </c>
      <c r="AM5" s="406" t="s">
        <v>66</v>
      </c>
      <c r="AN5" s="101" t="s">
        <v>307</v>
      </c>
      <c r="AO5" s="101">
        <v>180</v>
      </c>
      <c r="AP5" s="101">
        <v>1</v>
      </c>
      <c r="AQ5" s="101" t="s">
        <v>170</v>
      </c>
      <c r="AR5" s="406"/>
      <c r="AS5" s="544">
        <v>75299.849999999991</v>
      </c>
      <c r="AT5" s="407" t="s">
        <v>835</v>
      </c>
      <c r="AU5" s="407"/>
      <c r="AV5" s="407"/>
      <c r="AW5" s="407"/>
      <c r="AX5" s="231" t="s">
        <v>174</v>
      </c>
      <c r="AY5"/>
    </row>
    <row r="6" spans="1:53" x14ac:dyDescent="0.25">
      <c r="A6" s="421" t="s">
        <v>390</v>
      </c>
      <c r="B6" s="37" t="s">
        <v>895</v>
      </c>
      <c r="C6" s="405" t="s">
        <v>750</v>
      </c>
      <c r="D6" s="37">
        <v>5</v>
      </c>
      <c r="E6" s="48" t="s">
        <v>24</v>
      </c>
      <c r="F6" s="48" t="s">
        <v>1102</v>
      </c>
      <c r="G6" s="48" t="s">
        <v>1102</v>
      </c>
      <c r="H6" s="38">
        <v>48</v>
      </c>
      <c r="I6" s="38">
        <v>55990</v>
      </c>
      <c r="J6" s="38">
        <v>20</v>
      </c>
      <c r="K6" s="38" t="s">
        <v>751</v>
      </c>
      <c r="L6" s="38">
        <v>2</v>
      </c>
      <c r="M6" s="38">
        <v>7</v>
      </c>
      <c r="N6" s="38"/>
      <c r="O6" s="38"/>
      <c r="P6" s="38"/>
      <c r="Q6" s="38"/>
      <c r="R6" s="38"/>
      <c r="S6" s="38"/>
      <c r="T6" s="38"/>
      <c r="U6" s="38"/>
      <c r="V6" s="38"/>
      <c r="W6" s="38"/>
      <c r="X6" s="38"/>
      <c r="Y6" s="38"/>
      <c r="Z6" s="38"/>
      <c r="AA6" s="38"/>
      <c r="AB6" s="38"/>
      <c r="AC6" s="38"/>
      <c r="AD6" s="38"/>
      <c r="AE6" s="38"/>
      <c r="AF6" s="38">
        <v>14</v>
      </c>
      <c r="AG6" s="38" t="s">
        <v>62</v>
      </c>
      <c r="AH6" s="101" t="s">
        <v>49</v>
      </c>
      <c r="AI6" s="122">
        <v>-93</v>
      </c>
      <c r="AJ6" s="101">
        <v>25</v>
      </c>
      <c r="AK6" s="101" t="s">
        <v>48</v>
      </c>
      <c r="AL6" s="101" t="s">
        <v>391</v>
      </c>
      <c r="AM6" s="406" t="s">
        <v>66</v>
      </c>
      <c r="AN6" s="101" t="s">
        <v>307</v>
      </c>
      <c r="AO6" s="101">
        <v>180</v>
      </c>
      <c r="AP6" s="101">
        <v>1</v>
      </c>
      <c r="AQ6" s="101" t="s">
        <v>170</v>
      </c>
      <c r="AR6" s="406"/>
      <c r="AS6" s="544">
        <v>73864.399999999994</v>
      </c>
      <c r="AT6" s="407" t="s">
        <v>835</v>
      </c>
      <c r="AU6" s="407"/>
      <c r="AV6" s="407"/>
      <c r="AW6" s="407"/>
      <c r="AX6" s="231" t="s">
        <v>174</v>
      </c>
      <c r="AY6"/>
    </row>
    <row r="7" spans="1:53" x14ac:dyDescent="0.25">
      <c r="A7" s="421" t="s">
        <v>390</v>
      </c>
      <c r="B7" s="37" t="s">
        <v>895</v>
      </c>
      <c r="C7" s="405" t="s">
        <v>750</v>
      </c>
      <c r="D7" s="37">
        <v>6</v>
      </c>
      <c r="E7" s="48" t="s">
        <v>24</v>
      </c>
      <c r="F7" s="48" t="s">
        <v>1102</v>
      </c>
      <c r="G7" s="48" t="s">
        <v>1102</v>
      </c>
      <c r="H7" s="38">
        <v>48</v>
      </c>
      <c r="I7" s="38">
        <v>55990</v>
      </c>
      <c r="J7" s="38">
        <v>20</v>
      </c>
      <c r="K7" s="38" t="s">
        <v>751</v>
      </c>
      <c r="L7" s="38">
        <v>2</v>
      </c>
      <c r="M7" s="38">
        <v>7</v>
      </c>
      <c r="N7" s="38"/>
      <c r="O7" s="38"/>
      <c r="P7" s="38"/>
      <c r="Q7" s="38"/>
      <c r="R7" s="38"/>
      <c r="S7" s="38"/>
      <c r="T7" s="38"/>
      <c r="U7" s="38"/>
      <c r="V7" s="38"/>
      <c r="W7" s="38"/>
      <c r="X7" s="38"/>
      <c r="Y7" s="38"/>
      <c r="Z7" s="38"/>
      <c r="AA7" s="38"/>
      <c r="AB7" s="38"/>
      <c r="AC7" s="38"/>
      <c r="AD7" s="38"/>
      <c r="AE7" s="38"/>
      <c r="AF7" s="38">
        <v>14</v>
      </c>
      <c r="AG7" s="38" t="s">
        <v>62</v>
      </c>
      <c r="AH7" s="101" t="s">
        <v>49</v>
      </c>
      <c r="AI7" s="122">
        <v>-95</v>
      </c>
      <c r="AJ7" s="101">
        <v>25</v>
      </c>
      <c r="AK7" s="101" t="s">
        <v>48</v>
      </c>
      <c r="AL7" s="101" t="s">
        <v>391</v>
      </c>
      <c r="AM7" s="406" t="s">
        <v>66</v>
      </c>
      <c r="AN7" s="101" t="s">
        <v>307</v>
      </c>
      <c r="AO7" s="101">
        <v>180</v>
      </c>
      <c r="AP7" s="101">
        <v>1</v>
      </c>
      <c r="AQ7" s="101" t="s">
        <v>170</v>
      </c>
      <c r="AR7" s="406"/>
      <c r="AS7" s="544">
        <v>70871.899999999994</v>
      </c>
      <c r="AT7" s="407" t="s">
        <v>835</v>
      </c>
      <c r="AU7" s="407"/>
      <c r="AV7" s="407"/>
      <c r="AW7" s="407"/>
      <c r="AX7" s="231" t="s">
        <v>174</v>
      </c>
      <c r="AY7"/>
    </row>
    <row r="8" spans="1:53" x14ac:dyDescent="0.25">
      <c r="A8" s="421" t="s">
        <v>390</v>
      </c>
      <c r="B8" s="37" t="s">
        <v>895</v>
      </c>
      <c r="C8" s="405" t="s">
        <v>750</v>
      </c>
      <c r="D8" s="37">
        <v>7</v>
      </c>
      <c r="E8" s="48" t="s">
        <v>24</v>
      </c>
      <c r="F8" s="48" t="s">
        <v>1102</v>
      </c>
      <c r="G8" s="48" t="s">
        <v>1102</v>
      </c>
      <c r="H8" s="38">
        <v>48</v>
      </c>
      <c r="I8" s="38">
        <v>55990</v>
      </c>
      <c r="J8" s="38">
        <v>20</v>
      </c>
      <c r="K8" s="38" t="s">
        <v>751</v>
      </c>
      <c r="L8" s="38">
        <v>2</v>
      </c>
      <c r="M8" s="38">
        <v>7</v>
      </c>
      <c r="N8" s="38"/>
      <c r="O8" s="38"/>
      <c r="P8" s="38"/>
      <c r="Q8" s="38"/>
      <c r="R8" s="38"/>
      <c r="S8" s="38"/>
      <c r="T8" s="38"/>
      <c r="U8" s="38"/>
      <c r="V8" s="38"/>
      <c r="W8" s="38"/>
      <c r="X8" s="38"/>
      <c r="Y8" s="38"/>
      <c r="Z8" s="38"/>
      <c r="AA8" s="38"/>
      <c r="AB8" s="38"/>
      <c r="AC8" s="38"/>
      <c r="AD8" s="38"/>
      <c r="AE8" s="38"/>
      <c r="AF8" s="38">
        <v>14</v>
      </c>
      <c r="AG8" s="38" t="s">
        <v>62</v>
      </c>
      <c r="AH8" s="101" t="s">
        <v>49</v>
      </c>
      <c r="AI8" s="122">
        <v>-97</v>
      </c>
      <c r="AJ8" s="101">
        <v>25</v>
      </c>
      <c r="AK8" s="101" t="s">
        <v>48</v>
      </c>
      <c r="AL8" s="101" t="s">
        <v>391</v>
      </c>
      <c r="AM8" s="406" t="s">
        <v>66</v>
      </c>
      <c r="AN8" s="101" t="s">
        <v>307</v>
      </c>
      <c r="AO8" s="101">
        <v>180</v>
      </c>
      <c r="AP8" s="101">
        <v>1</v>
      </c>
      <c r="AQ8" s="101" t="s">
        <v>170</v>
      </c>
      <c r="AR8" s="406"/>
      <c r="AS8" s="544">
        <v>70511.849999999991</v>
      </c>
      <c r="AT8" s="407" t="s">
        <v>835</v>
      </c>
      <c r="AU8" s="407"/>
      <c r="AV8" s="407"/>
      <c r="AW8" s="407"/>
      <c r="AX8" s="231" t="s">
        <v>174</v>
      </c>
      <c r="AY8"/>
    </row>
    <row r="9" spans="1:53" x14ac:dyDescent="0.25">
      <c r="A9" s="421" t="s">
        <v>390</v>
      </c>
      <c r="B9" s="37" t="s">
        <v>895</v>
      </c>
      <c r="C9" s="405" t="s">
        <v>750</v>
      </c>
      <c r="D9" s="37">
        <v>8</v>
      </c>
      <c r="E9" s="48" t="s">
        <v>24</v>
      </c>
      <c r="F9" s="48" t="s">
        <v>1102</v>
      </c>
      <c r="G9" s="48" t="s">
        <v>1102</v>
      </c>
      <c r="H9" s="38">
        <v>48</v>
      </c>
      <c r="I9" s="38">
        <v>55990</v>
      </c>
      <c r="J9" s="38">
        <v>20</v>
      </c>
      <c r="K9" s="38" t="s">
        <v>751</v>
      </c>
      <c r="L9" s="38">
        <v>2</v>
      </c>
      <c r="M9" s="38">
        <v>7</v>
      </c>
      <c r="N9" s="38"/>
      <c r="O9" s="38"/>
      <c r="P9" s="38"/>
      <c r="Q9" s="38"/>
      <c r="R9" s="38"/>
      <c r="S9" s="38"/>
      <c r="T9" s="38"/>
      <c r="U9" s="38"/>
      <c r="V9" s="38"/>
      <c r="W9" s="38"/>
      <c r="X9" s="38"/>
      <c r="Y9" s="38"/>
      <c r="Z9" s="38"/>
      <c r="AA9" s="38"/>
      <c r="AB9" s="38"/>
      <c r="AC9" s="38"/>
      <c r="AD9" s="38"/>
      <c r="AE9" s="38"/>
      <c r="AF9" s="38">
        <v>14</v>
      </c>
      <c r="AG9" s="38" t="s">
        <v>62</v>
      </c>
      <c r="AH9" s="101" t="s">
        <v>49</v>
      </c>
      <c r="AI9" s="122">
        <v>-99</v>
      </c>
      <c r="AJ9" s="101">
        <v>25</v>
      </c>
      <c r="AK9" s="101" t="s">
        <v>48</v>
      </c>
      <c r="AL9" s="101" t="s">
        <v>391</v>
      </c>
      <c r="AM9" s="406" t="s">
        <v>66</v>
      </c>
      <c r="AN9" s="101" t="s">
        <v>307</v>
      </c>
      <c r="AO9" s="101">
        <v>180</v>
      </c>
      <c r="AP9" s="101">
        <v>1</v>
      </c>
      <c r="AQ9" s="101" t="s">
        <v>170</v>
      </c>
      <c r="AR9" s="406"/>
      <c r="AS9" s="544">
        <v>67515.55</v>
      </c>
      <c r="AT9" s="407" t="s">
        <v>835</v>
      </c>
      <c r="AU9" s="407"/>
      <c r="AV9" s="407"/>
      <c r="AW9" s="407"/>
      <c r="AX9" s="231" t="s">
        <v>174</v>
      </c>
      <c r="AY9"/>
    </row>
    <row r="10" spans="1:53" x14ac:dyDescent="0.25">
      <c r="A10" s="421" t="s">
        <v>390</v>
      </c>
      <c r="B10" s="37" t="s">
        <v>895</v>
      </c>
      <c r="C10" s="405" t="s">
        <v>750</v>
      </c>
      <c r="D10" s="37">
        <v>9</v>
      </c>
      <c r="E10" s="48" t="s">
        <v>24</v>
      </c>
      <c r="F10" s="48" t="s">
        <v>1102</v>
      </c>
      <c r="G10" s="48" t="s">
        <v>1102</v>
      </c>
      <c r="H10" s="38">
        <v>48</v>
      </c>
      <c r="I10" s="38">
        <v>55990</v>
      </c>
      <c r="J10" s="38">
        <v>20</v>
      </c>
      <c r="K10" s="38" t="s">
        <v>751</v>
      </c>
      <c r="L10" s="38">
        <v>2</v>
      </c>
      <c r="M10" s="38">
        <v>7</v>
      </c>
      <c r="N10" s="38"/>
      <c r="O10" s="38"/>
      <c r="P10" s="38"/>
      <c r="Q10" s="38"/>
      <c r="R10" s="38"/>
      <c r="S10" s="38"/>
      <c r="T10" s="38"/>
      <c r="U10" s="38"/>
      <c r="V10" s="38"/>
      <c r="W10" s="38"/>
      <c r="X10" s="38"/>
      <c r="Y10" s="38"/>
      <c r="Z10" s="38"/>
      <c r="AA10" s="38"/>
      <c r="AB10" s="38"/>
      <c r="AC10" s="38"/>
      <c r="AD10" s="38"/>
      <c r="AE10" s="38"/>
      <c r="AF10" s="38">
        <v>14</v>
      </c>
      <c r="AG10" s="38" t="s">
        <v>62</v>
      </c>
      <c r="AH10" s="101" t="s">
        <v>49</v>
      </c>
      <c r="AI10" s="122">
        <v>-101</v>
      </c>
      <c r="AJ10" s="101">
        <v>24</v>
      </c>
      <c r="AK10" s="101" t="s">
        <v>48</v>
      </c>
      <c r="AL10" s="101" t="s">
        <v>391</v>
      </c>
      <c r="AM10" s="406" t="s">
        <v>66</v>
      </c>
      <c r="AN10" s="101" t="s">
        <v>307</v>
      </c>
      <c r="AO10" s="101">
        <v>180</v>
      </c>
      <c r="AP10" s="101">
        <v>1</v>
      </c>
      <c r="AQ10" s="101" t="s">
        <v>170</v>
      </c>
      <c r="AR10" s="406"/>
      <c r="AS10" s="544">
        <v>60800.95</v>
      </c>
      <c r="AT10" s="407" t="s">
        <v>835</v>
      </c>
      <c r="AU10" s="407"/>
      <c r="AV10" s="407"/>
      <c r="AW10" s="407"/>
      <c r="AX10" s="231" t="s">
        <v>174</v>
      </c>
      <c r="AY10"/>
    </row>
    <row r="11" spans="1:53" x14ac:dyDescent="0.25">
      <c r="A11" s="421" t="s">
        <v>390</v>
      </c>
      <c r="B11" s="37" t="s">
        <v>895</v>
      </c>
      <c r="C11" s="405" t="s">
        <v>750</v>
      </c>
      <c r="D11" s="37">
        <v>10</v>
      </c>
      <c r="E11" s="48" t="s">
        <v>24</v>
      </c>
      <c r="F11" s="48" t="s">
        <v>1102</v>
      </c>
      <c r="G11" s="48" t="s">
        <v>1102</v>
      </c>
      <c r="H11" s="38">
        <v>48</v>
      </c>
      <c r="I11" s="38">
        <v>55990</v>
      </c>
      <c r="J11" s="38">
        <v>20</v>
      </c>
      <c r="K11" s="38" t="s">
        <v>751</v>
      </c>
      <c r="L11" s="38">
        <v>2</v>
      </c>
      <c r="M11" s="38">
        <v>7</v>
      </c>
      <c r="N11" s="38"/>
      <c r="O11" s="38"/>
      <c r="P11" s="38"/>
      <c r="Q11" s="38"/>
      <c r="R11" s="38"/>
      <c r="S11" s="38"/>
      <c r="T11" s="38"/>
      <c r="U11" s="38"/>
      <c r="V11" s="38"/>
      <c r="W11" s="38"/>
      <c r="X11" s="38"/>
      <c r="Y11" s="38"/>
      <c r="Z11" s="38"/>
      <c r="AA11" s="38"/>
      <c r="AB11" s="38"/>
      <c r="AC11" s="38"/>
      <c r="AD11" s="38"/>
      <c r="AE11" s="38"/>
      <c r="AF11" s="38">
        <v>14</v>
      </c>
      <c r="AG11" s="38" t="s">
        <v>62</v>
      </c>
      <c r="AH11" s="101" t="s">
        <v>49</v>
      </c>
      <c r="AI11" s="122">
        <v>-103</v>
      </c>
      <c r="AJ11" s="101">
        <v>22</v>
      </c>
      <c r="AK11" s="101" t="s">
        <v>48</v>
      </c>
      <c r="AL11" s="101" t="s">
        <v>391</v>
      </c>
      <c r="AM11" s="406" t="s">
        <v>66</v>
      </c>
      <c r="AN11" s="101" t="s">
        <v>307</v>
      </c>
      <c r="AO11" s="101">
        <v>180</v>
      </c>
      <c r="AP11" s="101">
        <v>1</v>
      </c>
      <c r="AQ11" s="101" t="s">
        <v>170</v>
      </c>
      <c r="AR11" s="406"/>
      <c r="AS11" s="544">
        <v>53955.25</v>
      </c>
      <c r="AT11" s="407" t="s">
        <v>835</v>
      </c>
      <c r="AU11" s="407"/>
      <c r="AV11" s="407"/>
      <c r="AW11" s="407"/>
      <c r="AX11" s="231" t="s">
        <v>174</v>
      </c>
      <c r="AY11"/>
    </row>
    <row r="12" spans="1:53" x14ac:dyDescent="0.25">
      <c r="A12" s="421" t="s">
        <v>390</v>
      </c>
      <c r="B12" s="37" t="s">
        <v>895</v>
      </c>
      <c r="C12" s="405" t="s">
        <v>750</v>
      </c>
      <c r="D12" s="37">
        <v>11</v>
      </c>
      <c r="E12" s="48" t="s">
        <v>24</v>
      </c>
      <c r="F12" s="48" t="s">
        <v>1102</v>
      </c>
      <c r="G12" s="48" t="s">
        <v>1102</v>
      </c>
      <c r="H12" s="38">
        <v>48</v>
      </c>
      <c r="I12" s="38">
        <v>55990</v>
      </c>
      <c r="J12" s="38">
        <v>20</v>
      </c>
      <c r="K12" s="38" t="s">
        <v>751</v>
      </c>
      <c r="L12" s="38">
        <v>2</v>
      </c>
      <c r="M12" s="38">
        <v>7</v>
      </c>
      <c r="N12" s="38"/>
      <c r="O12" s="38"/>
      <c r="P12" s="38"/>
      <c r="Q12" s="38"/>
      <c r="R12" s="38"/>
      <c r="S12" s="38"/>
      <c r="T12" s="38"/>
      <c r="U12" s="38"/>
      <c r="V12" s="38"/>
      <c r="W12" s="38"/>
      <c r="X12" s="38"/>
      <c r="Y12" s="38"/>
      <c r="Z12" s="38"/>
      <c r="AA12" s="38"/>
      <c r="AB12" s="38"/>
      <c r="AC12" s="38"/>
      <c r="AD12" s="38"/>
      <c r="AE12" s="38"/>
      <c r="AF12" s="38">
        <v>14</v>
      </c>
      <c r="AG12" s="38" t="s">
        <v>62</v>
      </c>
      <c r="AH12" s="101" t="s">
        <v>49</v>
      </c>
      <c r="AI12" s="122">
        <v>-105</v>
      </c>
      <c r="AJ12" s="101">
        <v>20</v>
      </c>
      <c r="AK12" s="101" t="s">
        <v>48</v>
      </c>
      <c r="AL12" s="101" t="s">
        <v>391</v>
      </c>
      <c r="AM12" s="406" t="s">
        <v>66</v>
      </c>
      <c r="AN12" s="101" t="s">
        <v>307</v>
      </c>
      <c r="AO12" s="101">
        <v>180</v>
      </c>
      <c r="AP12" s="101">
        <v>1</v>
      </c>
      <c r="AQ12" s="101" t="s">
        <v>170</v>
      </c>
      <c r="AR12" s="406"/>
      <c r="AS12" s="544">
        <v>46533.85</v>
      </c>
      <c r="AT12" s="407" t="s">
        <v>835</v>
      </c>
      <c r="AU12" s="407"/>
      <c r="AV12" s="407"/>
      <c r="AW12" s="407"/>
      <c r="AX12" s="231" t="s">
        <v>174</v>
      </c>
      <c r="AY12"/>
    </row>
    <row r="13" spans="1:53" x14ac:dyDescent="0.25">
      <c r="A13" s="421" t="s">
        <v>390</v>
      </c>
      <c r="B13" s="37" t="s">
        <v>895</v>
      </c>
      <c r="C13" s="405" t="s">
        <v>750</v>
      </c>
      <c r="D13" s="37">
        <v>12</v>
      </c>
      <c r="E13" s="48" t="s">
        <v>24</v>
      </c>
      <c r="F13" s="48" t="s">
        <v>1102</v>
      </c>
      <c r="G13" s="48" t="s">
        <v>1102</v>
      </c>
      <c r="H13" s="38">
        <v>48</v>
      </c>
      <c r="I13" s="38">
        <v>55990</v>
      </c>
      <c r="J13" s="38">
        <v>20</v>
      </c>
      <c r="K13" s="38" t="s">
        <v>751</v>
      </c>
      <c r="L13" s="38">
        <v>2</v>
      </c>
      <c r="M13" s="38">
        <v>7</v>
      </c>
      <c r="N13" s="38"/>
      <c r="O13" s="38"/>
      <c r="P13" s="38"/>
      <c r="Q13" s="38"/>
      <c r="R13" s="38"/>
      <c r="S13" s="38"/>
      <c r="T13" s="38"/>
      <c r="U13" s="38"/>
      <c r="V13" s="38"/>
      <c r="W13" s="38"/>
      <c r="X13" s="38"/>
      <c r="Y13" s="38"/>
      <c r="Z13" s="38"/>
      <c r="AA13" s="38"/>
      <c r="AB13" s="38"/>
      <c r="AC13" s="38"/>
      <c r="AD13" s="38"/>
      <c r="AE13" s="38"/>
      <c r="AF13" s="38">
        <v>14</v>
      </c>
      <c r="AG13" s="38" t="s">
        <v>62</v>
      </c>
      <c r="AH13" s="101" t="s">
        <v>49</v>
      </c>
      <c r="AI13" s="122">
        <v>-107</v>
      </c>
      <c r="AJ13" s="101">
        <v>18</v>
      </c>
      <c r="AK13" s="101" t="s">
        <v>48</v>
      </c>
      <c r="AL13" s="101" t="s">
        <v>391</v>
      </c>
      <c r="AM13" s="406" t="s">
        <v>66</v>
      </c>
      <c r="AN13" s="101" t="s">
        <v>307</v>
      </c>
      <c r="AO13" s="101">
        <v>180</v>
      </c>
      <c r="AP13" s="101">
        <v>1</v>
      </c>
      <c r="AQ13" s="101" t="s">
        <v>170</v>
      </c>
      <c r="AR13" s="406"/>
      <c r="AS13" s="544">
        <v>39576.049999999996</v>
      </c>
      <c r="AT13" s="407" t="s">
        <v>835</v>
      </c>
      <c r="AU13" s="407"/>
      <c r="AV13" s="407"/>
      <c r="AW13" s="407"/>
      <c r="AX13" s="231" t="s">
        <v>174</v>
      </c>
      <c r="AY13"/>
    </row>
    <row r="14" spans="1:53" x14ac:dyDescent="0.25">
      <c r="A14" s="421" t="s">
        <v>390</v>
      </c>
      <c r="B14" s="37" t="s">
        <v>895</v>
      </c>
      <c r="C14" s="405" t="s">
        <v>750</v>
      </c>
      <c r="D14" s="37">
        <v>13</v>
      </c>
      <c r="E14" s="48" t="s">
        <v>24</v>
      </c>
      <c r="F14" s="48" t="s">
        <v>1102</v>
      </c>
      <c r="G14" s="48" t="s">
        <v>1102</v>
      </c>
      <c r="H14" s="38">
        <v>48</v>
      </c>
      <c r="I14" s="38">
        <v>55990</v>
      </c>
      <c r="J14" s="38">
        <v>20</v>
      </c>
      <c r="K14" s="38" t="s">
        <v>751</v>
      </c>
      <c r="L14" s="38">
        <v>2</v>
      </c>
      <c r="M14" s="38">
        <v>7</v>
      </c>
      <c r="N14" s="38"/>
      <c r="O14" s="38"/>
      <c r="P14" s="38"/>
      <c r="Q14" s="38"/>
      <c r="R14" s="38"/>
      <c r="S14" s="38"/>
      <c r="T14" s="38"/>
      <c r="U14" s="38"/>
      <c r="V14" s="38"/>
      <c r="W14" s="38"/>
      <c r="X14" s="38"/>
      <c r="Y14" s="38"/>
      <c r="Z14" s="38"/>
      <c r="AA14" s="38"/>
      <c r="AB14" s="38"/>
      <c r="AC14" s="38"/>
      <c r="AD14" s="38"/>
      <c r="AE14" s="38"/>
      <c r="AF14" s="38">
        <v>14</v>
      </c>
      <c r="AG14" s="38" t="s">
        <v>62</v>
      </c>
      <c r="AH14" s="101" t="s">
        <v>49</v>
      </c>
      <c r="AI14" s="122">
        <v>-109</v>
      </c>
      <c r="AJ14" s="101">
        <v>16</v>
      </c>
      <c r="AK14" s="101" t="s">
        <v>48</v>
      </c>
      <c r="AL14" s="101" t="s">
        <v>391</v>
      </c>
      <c r="AM14" s="406" t="s">
        <v>66</v>
      </c>
      <c r="AN14" s="101" t="s">
        <v>307</v>
      </c>
      <c r="AO14" s="101">
        <v>180</v>
      </c>
      <c r="AP14" s="101">
        <v>1</v>
      </c>
      <c r="AQ14" s="101" t="s">
        <v>170</v>
      </c>
      <c r="AR14" s="406"/>
      <c r="AS14" s="544">
        <v>32413.05</v>
      </c>
      <c r="AT14" s="407" t="s">
        <v>835</v>
      </c>
      <c r="AU14" s="407"/>
      <c r="AV14" s="407"/>
      <c r="AW14" s="407"/>
      <c r="AX14" s="231" t="s">
        <v>174</v>
      </c>
      <c r="AY14"/>
    </row>
    <row r="15" spans="1:53" x14ac:dyDescent="0.25">
      <c r="A15" s="421" t="s">
        <v>390</v>
      </c>
      <c r="B15" s="37" t="s">
        <v>895</v>
      </c>
      <c r="C15" s="405" t="s">
        <v>750</v>
      </c>
      <c r="D15" s="37">
        <v>14</v>
      </c>
      <c r="E15" s="48" t="s">
        <v>24</v>
      </c>
      <c r="F15" s="48" t="s">
        <v>1102</v>
      </c>
      <c r="G15" s="48" t="s">
        <v>1102</v>
      </c>
      <c r="H15" s="38">
        <v>48</v>
      </c>
      <c r="I15" s="38">
        <v>55990</v>
      </c>
      <c r="J15" s="38">
        <v>20</v>
      </c>
      <c r="K15" s="38" t="s">
        <v>751</v>
      </c>
      <c r="L15" s="38">
        <v>2</v>
      </c>
      <c r="M15" s="38">
        <v>7</v>
      </c>
      <c r="N15" s="38"/>
      <c r="O15" s="38"/>
      <c r="P15" s="38"/>
      <c r="Q15" s="38"/>
      <c r="R15" s="38"/>
      <c r="S15" s="38"/>
      <c r="T15" s="145"/>
      <c r="U15" s="38"/>
      <c r="V15" s="38"/>
      <c r="W15" s="38"/>
      <c r="X15" s="38"/>
      <c r="Y15" s="38"/>
      <c r="Z15" s="38"/>
      <c r="AA15" s="38"/>
      <c r="AB15" s="38"/>
      <c r="AC15" s="38"/>
      <c r="AD15" s="38"/>
      <c r="AE15" s="38"/>
      <c r="AF15" s="38">
        <v>14</v>
      </c>
      <c r="AG15" s="38" t="s">
        <v>62</v>
      </c>
      <c r="AH15" s="101" t="s">
        <v>49</v>
      </c>
      <c r="AI15" s="122">
        <v>-111</v>
      </c>
      <c r="AJ15" s="101">
        <v>14</v>
      </c>
      <c r="AK15" s="101" t="s">
        <v>48</v>
      </c>
      <c r="AL15" s="101" t="s">
        <v>391</v>
      </c>
      <c r="AM15" s="406" t="s">
        <v>66</v>
      </c>
      <c r="AN15" s="101" t="s">
        <v>307</v>
      </c>
      <c r="AO15" s="101">
        <v>180</v>
      </c>
      <c r="AP15" s="101">
        <v>1</v>
      </c>
      <c r="AQ15" s="101" t="s">
        <v>170</v>
      </c>
      <c r="AR15" s="406"/>
      <c r="AS15" s="544">
        <v>27083.55</v>
      </c>
      <c r="AT15" s="407" t="s">
        <v>835</v>
      </c>
      <c r="AU15" s="407"/>
      <c r="AV15" s="407"/>
      <c r="AW15" s="407"/>
      <c r="AX15" s="231" t="s">
        <v>174</v>
      </c>
      <c r="AY15"/>
    </row>
    <row r="16" spans="1:53" x14ac:dyDescent="0.25">
      <c r="A16" s="421" t="s">
        <v>390</v>
      </c>
      <c r="B16" s="37" t="s">
        <v>895</v>
      </c>
      <c r="C16" s="405" t="s">
        <v>750</v>
      </c>
      <c r="D16" s="37">
        <v>15</v>
      </c>
      <c r="E16" s="48" t="s">
        <v>24</v>
      </c>
      <c r="F16" s="48" t="s">
        <v>1102</v>
      </c>
      <c r="G16" s="48" t="s">
        <v>1102</v>
      </c>
      <c r="H16" s="38">
        <v>48</v>
      </c>
      <c r="I16" s="38">
        <v>55990</v>
      </c>
      <c r="J16" s="38">
        <v>20</v>
      </c>
      <c r="K16" s="38" t="s">
        <v>751</v>
      </c>
      <c r="L16" s="38">
        <v>2</v>
      </c>
      <c r="M16" s="38">
        <v>7</v>
      </c>
      <c r="N16" s="38"/>
      <c r="O16" s="38"/>
      <c r="P16" s="38"/>
      <c r="Q16" s="38"/>
      <c r="R16" s="38"/>
      <c r="S16" s="38"/>
      <c r="T16" s="38"/>
      <c r="U16" s="38"/>
      <c r="V16" s="38"/>
      <c r="W16" s="38"/>
      <c r="X16" s="38"/>
      <c r="Y16" s="38"/>
      <c r="Z16" s="38"/>
      <c r="AA16" s="38"/>
      <c r="AB16" s="38"/>
      <c r="AC16" s="38"/>
      <c r="AD16" s="38"/>
      <c r="AE16" s="38"/>
      <c r="AF16" s="38">
        <v>14</v>
      </c>
      <c r="AG16" s="38" t="s">
        <v>62</v>
      </c>
      <c r="AH16" s="101" t="s">
        <v>49</v>
      </c>
      <c r="AI16" s="122">
        <v>-113</v>
      </c>
      <c r="AJ16" s="101">
        <v>12</v>
      </c>
      <c r="AK16" s="101" t="s">
        <v>48</v>
      </c>
      <c r="AL16" s="101" t="s">
        <v>391</v>
      </c>
      <c r="AM16" s="406" t="s">
        <v>66</v>
      </c>
      <c r="AN16" s="101" t="s">
        <v>307</v>
      </c>
      <c r="AO16" s="101">
        <v>180</v>
      </c>
      <c r="AP16" s="101">
        <v>1</v>
      </c>
      <c r="AQ16" s="101" t="s">
        <v>170</v>
      </c>
      <c r="AR16" s="406"/>
      <c r="AS16" s="544">
        <v>22997.599999999999</v>
      </c>
      <c r="AT16" s="407" t="s">
        <v>835</v>
      </c>
      <c r="AU16" s="407"/>
      <c r="AV16" s="407"/>
      <c r="AW16" s="407"/>
      <c r="AX16" s="231" t="s">
        <v>174</v>
      </c>
      <c r="AY16"/>
    </row>
    <row r="17" spans="1:51" x14ac:dyDescent="0.25">
      <c r="A17" s="421" t="s">
        <v>390</v>
      </c>
      <c r="B17" s="37" t="s">
        <v>895</v>
      </c>
      <c r="C17" s="405" t="s">
        <v>750</v>
      </c>
      <c r="D17" s="37">
        <v>16</v>
      </c>
      <c r="E17" s="48" t="s">
        <v>24</v>
      </c>
      <c r="F17" s="48" t="s">
        <v>1102</v>
      </c>
      <c r="G17" s="48" t="s">
        <v>1102</v>
      </c>
      <c r="H17" s="38">
        <v>48</v>
      </c>
      <c r="I17" s="38">
        <v>55990</v>
      </c>
      <c r="J17" s="38">
        <v>20</v>
      </c>
      <c r="K17" s="38" t="s">
        <v>751</v>
      </c>
      <c r="L17" s="38">
        <v>2</v>
      </c>
      <c r="M17" s="38">
        <v>7</v>
      </c>
      <c r="N17" s="38"/>
      <c r="O17" s="38"/>
      <c r="P17" s="38"/>
      <c r="Q17" s="38"/>
      <c r="R17" s="38"/>
      <c r="S17" s="38"/>
      <c r="T17" s="38"/>
      <c r="U17" s="38"/>
      <c r="V17" s="38"/>
      <c r="W17" s="38"/>
      <c r="X17" s="38"/>
      <c r="Y17" s="38"/>
      <c r="Z17" s="38"/>
      <c r="AA17" s="38"/>
      <c r="AB17" s="38"/>
      <c r="AC17" s="38"/>
      <c r="AD17" s="38"/>
      <c r="AE17" s="38"/>
      <c r="AF17" s="38">
        <v>14</v>
      </c>
      <c r="AG17" s="38" t="s">
        <v>62</v>
      </c>
      <c r="AH17" s="101" t="s">
        <v>49</v>
      </c>
      <c r="AI17" s="122">
        <v>-115</v>
      </c>
      <c r="AJ17" s="101">
        <v>10</v>
      </c>
      <c r="AK17" s="101" t="s">
        <v>48</v>
      </c>
      <c r="AL17" s="101" t="s">
        <v>391</v>
      </c>
      <c r="AM17" s="406" t="s">
        <v>66</v>
      </c>
      <c r="AN17" s="101" t="s">
        <v>307</v>
      </c>
      <c r="AO17" s="101">
        <v>180</v>
      </c>
      <c r="AP17" s="101">
        <v>1</v>
      </c>
      <c r="AQ17" s="101" t="s">
        <v>170</v>
      </c>
      <c r="AR17" s="406"/>
      <c r="AS17" s="544">
        <v>18444.25</v>
      </c>
      <c r="AT17" s="407" t="s">
        <v>835</v>
      </c>
      <c r="AU17" s="407"/>
      <c r="AV17" s="407"/>
      <c r="AW17" s="407"/>
      <c r="AX17" s="231" t="s">
        <v>174</v>
      </c>
      <c r="AY17"/>
    </row>
    <row r="18" spans="1:51" x14ac:dyDescent="0.25">
      <c r="A18" s="421" t="s">
        <v>390</v>
      </c>
      <c r="B18" s="37" t="s">
        <v>895</v>
      </c>
      <c r="C18" s="405" t="s">
        <v>750</v>
      </c>
      <c r="D18" s="37">
        <v>17</v>
      </c>
      <c r="E18" s="48" t="s">
        <v>24</v>
      </c>
      <c r="F18" s="48" t="s">
        <v>1102</v>
      </c>
      <c r="G18" s="48" t="s">
        <v>1102</v>
      </c>
      <c r="H18" s="38">
        <v>48</v>
      </c>
      <c r="I18" s="38">
        <v>55990</v>
      </c>
      <c r="J18" s="38">
        <v>20</v>
      </c>
      <c r="K18" s="38" t="s">
        <v>751</v>
      </c>
      <c r="L18" s="38">
        <v>2</v>
      </c>
      <c r="M18" s="38">
        <v>7</v>
      </c>
      <c r="N18" s="38"/>
      <c r="O18" s="38"/>
      <c r="P18" s="38"/>
      <c r="Q18" s="38"/>
      <c r="R18" s="38"/>
      <c r="S18" s="38"/>
      <c r="T18" s="38"/>
      <c r="U18" s="38"/>
      <c r="V18" s="38"/>
      <c r="W18" s="38"/>
      <c r="X18" s="38"/>
      <c r="Y18" s="38"/>
      <c r="Z18" s="38"/>
      <c r="AA18" s="38"/>
      <c r="AB18" s="38"/>
      <c r="AC18" s="38"/>
      <c r="AD18" s="38"/>
      <c r="AE18" s="38"/>
      <c r="AF18" s="38">
        <v>14</v>
      </c>
      <c r="AG18" s="38" t="s">
        <v>62</v>
      </c>
      <c r="AH18" s="101" t="s">
        <v>49</v>
      </c>
      <c r="AI18" s="122">
        <v>-117</v>
      </c>
      <c r="AJ18" s="101">
        <v>8</v>
      </c>
      <c r="AK18" s="101" t="s">
        <v>48</v>
      </c>
      <c r="AL18" s="101" t="s">
        <v>391</v>
      </c>
      <c r="AM18" s="406" t="s">
        <v>66</v>
      </c>
      <c r="AN18" s="101" t="s">
        <v>307</v>
      </c>
      <c r="AO18" s="101">
        <v>180</v>
      </c>
      <c r="AP18" s="101">
        <v>1</v>
      </c>
      <c r="AQ18" s="101" t="s">
        <v>170</v>
      </c>
      <c r="AR18" s="406"/>
      <c r="AS18" s="544">
        <v>16111.05</v>
      </c>
      <c r="AT18" s="407" t="s">
        <v>835</v>
      </c>
      <c r="AU18" s="407"/>
      <c r="AV18" s="407"/>
      <c r="AW18" s="407"/>
      <c r="AX18" s="231" t="s">
        <v>174</v>
      </c>
      <c r="AY18"/>
    </row>
    <row r="19" spans="1:51" x14ac:dyDescent="0.25">
      <c r="A19" s="421" t="s">
        <v>390</v>
      </c>
      <c r="B19" s="37" t="s">
        <v>895</v>
      </c>
      <c r="C19" s="405" t="s">
        <v>750</v>
      </c>
      <c r="D19" s="37">
        <v>18</v>
      </c>
      <c r="E19" s="48" t="s">
        <v>24</v>
      </c>
      <c r="F19" s="48" t="s">
        <v>1102</v>
      </c>
      <c r="G19" s="48" t="s">
        <v>1102</v>
      </c>
      <c r="H19" s="38">
        <v>48</v>
      </c>
      <c r="I19" s="38">
        <v>55990</v>
      </c>
      <c r="J19" s="38">
        <v>20</v>
      </c>
      <c r="K19" s="38" t="s">
        <v>751</v>
      </c>
      <c r="L19" s="38">
        <v>2</v>
      </c>
      <c r="M19" s="38">
        <v>7</v>
      </c>
      <c r="N19" s="38"/>
      <c r="O19" s="38"/>
      <c r="P19" s="38"/>
      <c r="Q19" s="38"/>
      <c r="R19" s="38"/>
      <c r="S19" s="38"/>
      <c r="T19" s="38"/>
      <c r="U19" s="38"/>
      <c r="V19" s="38"/>
      <c r="W19" s="38"/>
      <c r="X19" s="38"/>
      <c r="Y19" s="38"/>
      <c r="Z19" s="38"/>
      <c r="AA19" s="38"/>
      <c r="AB19" s="38"/>
      <c r="AC19" s="38"/>
      <c r="AD19" s="38"/>
      <c r="AE19" s="38"/>
      <c r="AF19" s="38">
        <v>14</v>
      </c>
      <c r="AG19" s="38" t="s">
        <v>62</v>
      </c>
      <c r="AH19" s="101" t="s">
        <v>49</v>
      </c>
      <c r="AI19" s="122">
        <v>-119</v>
      </c>
      <c r="AJ19" s="101">
        <v>6</v>
      </c>
      <c r="AK19" s="101" t="s">
        <v>48</v>
      </c>
      <c r="AL19" s="101" t="s">
        <v>391</v>
      </c>
      <c r="AM19" s="406" t="s">
        <v>66</v>
      </c>
      <c r="AN19" s="101" t="s">
        <v>307</v>
      </c>
      <c r="AO19" s="101">
        <v>180</v>
      </c>
      <c r="AP19" s="101">
        <v>1</v>
      </c>
      <c r="AQ19" s="101" t="s">
        <v>170</v>
      </c>
      <c r="AR19" s="406"/>
      <c r="AS19" s="544">
        <v>12574.199999999999</v>
      </c>
      <c r="AT19" s="407" t="s">
        <v>835</v>
      </c>
      <c r="AU19" s="407"/>
      <c r="AV19" s="407"/>
      <c r="AW19" s="407"/>
      <c r="AX19" s="231" t="s">
        <v>174</v>
      </c>
      <c r="AY19"/>
    </row>
    <row r="20" spans="1:51" ht="15.75" thickBot="1" x14ac:dyDescent="0.3">
      <c r="A20" s="422" t="s">
        <v>390</v>
      </c>
      <c r="B20" s="214" t="s">
        <v>895</v>
      </c>
      <c r="C20" s="423" t="s">
        <v>750</v>
      </c>
      <c r="D20" s="214">
        <v>19</v>
      </c>
      <c r="E20" s="424" t="s">
        <v>24</v>
      </c>
      <c r="F20" s="424" t="s">
        <v>1102</v>
      </c>
      <c r="G20" s="424" t="s">
        <v>1102</v>
      </c>
      <c r="H20" s="425">
        <v>48</v>
      </c>
      <c r="I20" s="425">
        <v>55990</v>
      </c>
      <c r="J20" s="425">
        <v>20</v>
      </c>
      <c r="K20" s="425" t="s">
        <v>751</v>
      </c>
      <c r="L20" s="425">
        <v>2</v>
      </c>
      <c r="M20" s="425">
        <v>7</v>
      </c>
      <c r="N20" s="425"/>
      <c r="O20" s="425"/>
      <c r="P20" s="425"/>
      <c r="Q20" s="425"/>
      <c r="R20" s="425"/>
      <c r="S20" s="425"/>
      <c r="T20" s="425"/>
      <c r="U20" s="425"/>
      <c r="V20" s="425"/>
      <c r="W20" s="425"/>
      <c r="X20" s="425"/>
      <c r="Y20" s="425"/>
      <c r="Z20" s="425"/>
      <c r="AA20" s="425"/>
      <c r="AB20" s="425"/>
      <c r="AC20" s="425"/>
      <c r="AD20" s="425"/>
      <c r="AE20" s="425"/>
      <c r="AF20" s="425">
        <v>14</v>
      </c>
      <c r="AG20" s="425" t="s">
        <v>62</v>
      </c>
      <c r="AH20" s="230" t="s">
        <v>49</v>
      </c>
      <c r="AI20" s="426">
        <v>-121</v>
      </c>
      <c r="AJ20" s="230">
        <v>4</v>
      </c>
      <c r="AK20" s="230" t="s">
        <v>48</v>
      </c>
      <c r="AL20" s="230" t="s">
        <v>391</v>
      </c>
      <c r="AM20" s="427" t="s">
        <v>66</v>
      </c>
      <c r="AN20" s="230" t="s">
        <v>307</v>
      </c>
      <c r="AO20" s="230">
        <v>180</v>
      </c>
      <c r="AP20" s="230">
        <v>1</v>
      </c>
      <c r="AQ20" s="230" t="s">
        <v>170</v>
      </c>
      <c r="AR20" s="427"/>
      <c r="AS20" s="545">
        <v>9346.1</v>
      </c>
      <c r="AT20" s="428" t="s">
        <v>835</v>
      </c>
      <c r="AU20" s="428"/>
      <c r="AV20" s="428"/>
      <c r="AW20" s="428"/>
      <c r="AX20" s="282" t="s">
        <v>174</v>
      </c>
      <c r="AY20"/>
    </row>
    <row r="21" spans="1:51" x14ac:dyDescent="0.25">
      <c r="A21" s="411" t="s">
        <v>191</v>
      </c>
      <c r="B21" s="412" t="s">
        <v>103</v>
      </c>
      <c r="C21" s="429">
        <v>480002</v>
      </c>
      <c r="D21" s="412"/>
      <c r="E21" s="414" t="s">
        <v>24</v>
      </c>
      <c r="F21" s="414" t="s">
        <v>1102</v>
      </c>
      <c r="G21" s="414" t="s">
        <v>1102</v>
      </c>
      <c r="H21" s="415">
        <v>48</v>
      </c>
      <c r="I21" s="415">
        <v>55990</v>
      </c>
      <c r="J21" s="415">
        <v>15</v>
      </c>
      <c r="K21" s="415" t="s">
        <v>751</v>
      </c>
      <c r="L21" s="415">
        <v>2</v>
      </c>
      <c r="M21" s="415">
        <v>7</v>
      </c>
      <c r="N21" s="415"/>
      <c r="O21" s="415"/>
      <c r="P21" s="415"/>
      <c r="Q21" s="415"/>
      <c r="R21" s="415"/>
      <c r="S21" s="415"/>
      <c r="T21" s="415"/>
      <c r="U21" s="415"/>
      <c r="V21" s="415"/>
      <c r="W21" s="415"/>
      <c r="X21" s="415"/>
      <c r="Y21" s="415"/>
      <c r="Z21" s="415"/>
      <c r="AA21" s="415"/>
      <c r="AB21" s="415"/>
      <c r="AC21" s="415"/>
      <c r="AD21" s="415"/>
      <c r="AE21" s="415"/>
      <c r="AF21" s="415">
        <v>14</v>
      </c>
      <c r="AG21" s="415" t="s">
        <v>58</v>
      </c>
      <c r="AH21" s="416" t="s">
        <v>21</v>
      </c>
      <c r="AI21" s="417">
        <v>-85</v>
      </c>
      <c r="AJ21" s="416" t="s">
        <v>41</v>
      </c>
      <c r="AK21" s="416" t="s">
        <v>42</v>
      </c>
      <c r="AL21" s="416"/>
      <c r="AM21" s="416" t="s">
        <v>43</v>
      </c>
      <c r="AN21" s="416" t="s">
        <v>386</v>
      </c>
      <c r="AO21" s="416">
        <v>60</v>
      </c>
      <c r="AP21" s="416">
        <v>3</v>
      </c>
      <c r="AQ21" s="416" t="s">
        <v>168</v>
      </c>
      <c r="AR21" s="430"/>
      <c r="AS21" s="546">
        <v>63001</v>
      </c>
      <c r="AT21" s="419" t="s">
        <v>838</v>
      </c>
      <c r="AU21" s="419"/>
      <c r="AV21" s="419"/>
      <c r="AW21" s="419"/>
      <c r="AX21" s="420" t="s">
        <v>174</v>
      </c>
      <c r="AY21"/>
    </row>
    <row r="22" spans="1:51" x14ac:dyDescent="0.25">
      <c r="A22" s="421" t="s">
        <v>191</v>
      </c>
      <c r="B22" s="37" t="s">
        <v>103</v>
      </c>
      <c r="C22" s="291">
        <v>480003</v>
      </c>
      <c r="E22" s="48" t="s">
        <v>24</v>
      </c>
      <c r="F22" s="48" t="s">
        <v>1102</v>
      </c>
      <c r="G22" s="48" t="s">
        <v>1102</v>
      </c>
      <c r="H22" s="38">
        <v>48</v>
      </c>
      <c r="I22" s="38">
        <v>55990</v>
      </c>
      <c r="J22" s="38">
        <v>15</v>
      </c>
      <c r="K22" s="38" t="s">
        <v>751</v>
      </c>
      <c r="L22" s="38">
        <v>2</v>
      </c>
      <c r="M22" s="38">
        <v>7</v>
      </c>
      <c r="N22" s="38"/>
      <c r="O22" s="38"/>
      <c r="P22" s="38"/>
      <c r="Q22" s="38"/>
      <c r="R22" s="38"/>
      <c r="S22" s="38"/>
      <c r="T22" s="38"/>
      <c r="U22" s="38"/>
      <c r="V22" s="38"/>
      <c r="W22" s="38"/>
      <c r="X22" s="38"/>
      <c r="Y22" s="38"/>
      <c r="Z22" s="38"/>
      <c r="AA22" s="38"/>
      <c r="AB22" s="38"/>
      <c r="AC22" s="38"/>
      <c r="AD22" s="38"/>
      <c r="AE22" s="38"/>
      <c r="AF22" s="38">
        <v>14</v>
      </c>
      <c r="AG22" s="38" t="s">
        <v>62</v>
      </c>
      <c r="AH22" s="101" t="s">
        <v>49</v>
      </c>
      <c r="AI22" s="122">
        <v>-88</v>
      </c>
      <c r="AJ22">
        <v>10</v>
      </c>
      <c r="AK22" t="s">
        <v>48</v>
      </c>
      <c r="AL22"/>
      <c r="AM22" s="101" t="s">
        <v>43</v>
      </c>
      <c r="AN22" s="101" t="s">
        <v>386</v>
      </c>
      <c r="AO22" s="101">
        <v>60</v>
      </c>
      <c r="AP22" s="101">
        <v>3</v>
      </c>
      <c r="AQ22" s="101" t="s">
        <v>168</v>
      </c>
      <c r="AR22" s="54"/>
      <c r="AS22" s="547">
        <v>19947</v>
      </c>
      <c r="AT22" s="407" t="s">
        <v>836</v>
      </c>
      <c r="AU22" s="407"/>
      <c r="AV22" s="407"/>
      <c r="AW22" s="407"/>
      <c r="AX22" s="231" t="s">
        <v>174</v>
      </c>
      <c r="AY22"/>
    </row>
    <row r="23" spans="1:51" x14ac:dyDescent="0.25">
      <c r="A23" s="421" t="s">
        <v>191</v>
      </c>
      <c r="B23" s="37" t="s">
        <v>104</v>
      </c>
      <c r="C23" s="291">
        <v>480004</v>
      </c>
      <c r="E23" s="48" t="s">
        <v>24</v>
      </c>
      <c r="F23" s="48" t="s">
        <v>1102</v>
      </c>
      <c r="G23" s="48" t="s">
        <v>1102</v>
      </c>
      <c r="H23" s="38">
        <v>48</v>
      </c>
      <c r="I23" s="38">
        <v>55990</v>
      </c>
      <c r="J23" s="38">
        <v>15</v>
      </c>
      <c r="K23" s="38" t="s">
        <v>751</v>
      </c>
      <c r="L23" s="38">
        <v>2</v>
      </c>
      <c r="M23" s="38">
        <v>7</v>
      </c>
      <c r="N23" s="38"/>
      <c r="O23" s="38"/>
      <c r="P23" s="38"/>
      <c r="Q23" s="38"/>
      <c r="R23" s="38"/>
      <c r="S23" s="38"/>
      <c r="T23" s="38"/>
      <c r="U23" s="38"/>
      <c r="V23" s="38"/>
      <c r="W23" s="38"/>
      <c r="X23" s="38"/>
      <c r="Y23" s="38"/>
      <c r="Z23" s="38"/>
      <c r="AA23" s="38"/>
      <c r="AB23" s="38"/>
      <c r="AC23" s="38"/>
      <c r="AD23" s="38"/>
      <c r="AE23" s="38"/>
      <c r="AF23" s="38">
        <v>14</v>
      </c>
      <c r="AG23" s="38" t="s">
        <v>62</v>
      </c>
      <c r="AH23" s="101" t="s">
        <v>49</v>
      </c>
      <c r="AI23" s="122">
        <v>-78</v>
      </c>
      <c r="AJ23">
        <v>20</v>
      </c>
      <c r="AK23" t="s">
        <v>47</v>
      </c>
      <c r="AL23"/>
      <c r="AM23" s="101" t="s">
        <v>43</v>
      </c>
      <c r="AN23" s="101" t="s">
        <v>386</v>
      </c>
      <c r="AO23" s="101">
        <v>60</v>
      </c>
      <c r="AP23" s="101">
        <v>3</v>
      </c>
      <c r="AQ23" s="101" t="s">
        <v>168</v>
      </c>
      <c r="AR23" s="54"/>
      <c r="AS23" s="547">
        <v>42847</v>
      </c>
      <c r="AT23" s="407" t="s">
        <v>836</v>
      </c>
      <c r="AU23" s="407"/>
      <c r="AV23" s="407"/>
      <c r="AW23" s="407"/>
      <c r="AX23" s="231" t="s">
        <v>174</v>
      </c>
      <c r="AY23"/>
    </row>
    <row r="24" spans="1:51" x14ac:dyDescent="0.25">
      <c r="A24" s="421" t="s">
        <v>191</v>
      </c>
      <c r="B24" s="37" t="s">
        <v>105</v>
      </c>
      <c r="C24" s="291">
        <v>480005</v>
      </c>
      <c r="E24" s="48" t="s">
        <v>24</v>
      </c>
      <c r="F24" s="48" t="s">
        <v>1102</v>
      </c>
      <c r="G24" s="48" t="s">
        <v>1102</v>
      </c>
      <c r="H24" s="38">
        <v>48</v>
      </c>
      <c r="I24" s="38">
        <v>55990</v>
      </c>
      <c r="J24" s="38">
        <v>15</v>
      </c>
      <c r="K24" s="38" t="s">
        <v>751</v>
      </c>
      <c r="L24" s="38">
        <v>2</v>
      </c>
      <c r="M24" s="38">
        <v>7</v>
      </c>
      <c r="N24" s="38"/>
      <c r="O24" s="38"/>
      <c r="P24" s="38"/>
      <c r="Q24" s="38"/>
      <c r="R24" s="38"/>
      <c r="S24" s="38"/>
      <c r="T24" s="38"/>
      <c r="U24" s="38"/>
      <c r="V24" s="38"/>
      <c r="W24" s="38"/>
      <c r="X24" s="38"/>
      <c r="Y24" s="38"/>
      <c r="Z24" s="38"/>
      <c r="AA24" s="38"/>
      <c r="AB24" s="38"/>
      <c r="AC24" s="38"/>
      <c r="AD24" s="38"/>
      <c r="AE24" s="38"/>
      <c r="AF24" s="38">
        <v>14</v>
      </c>
      <c r="AG24" s="38" t="s">
        <v>62</v>
      </c>
      <c r="AH24" s="101" t="s">
        <v>21</v>
      </c>
      <c r="AI24" s="122">
        <v>-85</v>
      </c>
      <c r="AJ24" t="s">
        <v>41</v>
      </c>
      <c r="AK24" t="s">
        <v>42</v>
      </c>
      <c r="AL24"/>
      <c r="AM24" s="101" t="s">
        <v>66</v>
      </c>
      <c r="AN24" s="101" t="s">
        <v>386</v>
      </c>
      <c r="AO24" s="101">
        <v>60</v>
      </c>
      <c r="AP24" s="101">
        <v>3</v>
      </c>
      <c r="AQ24" s="101" t="s">
        <v>168</v>
      </c>
      <c r="AR24" s="54"/>
      <c r="AS24" s="547">
        <v>63927</v>
      </c>
      <c r="AT24" s="407" t="s">
        <v>838</v>
      </c>
      <c r="AU24" s="407"/>
      <c r="AV24" s="407"/>
      <c r="AW24" s="407"/>
      <c r="AX24" s="231" t="s">
        <v>174</v>
      </c>
      <c r="AY24"/>
    </row>
    <row r="25" spans="1:51" x14ac:dyDescent="0.25">
      <c r="A25" s="421" t="s">
        <v>192</v>
      </c>
      <c r="B25" s="37" t="s">
        <v>103</v>
      </c>
      <c r="C25" s="291">
        <v>480006</v>
      </c>
      <c r="E25" s="48" t="s">
        <v>24</v>
      </c>
      <c r="F25" s="48" t="s">
        <v>1102</v>
      </c>
      <c r="G25" s="48" t="s">
        <v>1102</v>
      </c>
      <c r="H25" s="38">
        <v>48</v>
      </c>
      <c r="I25" s="38">
        <v>55990</v>
      </c>
      <c r="J25" s="38">
        <v>20</v>
      </c>
      <c r="K25" s="38" t="s">
        <v>751</v>
      </c>
      <c r="L25" s="38">
        <v>2</v>
      </c>
      <c r="M25" s="38">
        <v>7</v>
      </c>
      <c r="N25" s="38"/>
      <c r="O25" s="38"/>
      <c r="P25" s="38"/>
      <c r="Q25" s="38"/>
      <c r="R25" s="38"/>
      <c r="S25" s="38"/>
      <c r="T25" s="38"/>
      <c r="U25" s="38"/>
      <c r="V25" s="38"/>
      <c r="W25" s="38"/>
      <c r="X25" s="38"/>
      <c r="Y25" s="38"/>
      <c r="Z25" s="38"/>
      <c r="AA25" s="38"/>
      <c r="AB25" s="38"/>
      <c r="AC25" s="38"/>
      <c r="AD25" s="38"/>
      <c r="AE25" s="38"/>
      <c r="AF25" s="38">
        <v>14</v>
      </c>
      <c r="AG25" s="38" t="s">
        <v>58</v>
      </c>
      <c r="AH25" s="101" t="s">
        <v>21</v>
      </c>
      <c r="AI25" s="122">
        <v>-85</v>
      </c>
      <c r="AJ25" s="101" t="s">
        <v>41</v>
      </c>
      <c r="AK25" s="101" t="s">
        <v>42</v>
      </c>
      <c r="AL25" s="101"/>
      <c r="AM25" s="101" t="s">
        <v>43</v>
      </c>
      <c r="AN25" s="101" t="s">
        <v>386</v>
      </c>
      <c r="AO25" s="101">
        <v>60</v>
      </c>
      <c r="AP25" s="101">
        <v>3</v>
      </c>
      <c r="AQ25" s="101" t="s">
        <v>168</v>
      </c>
      <c r="AR25" s="54"/>
      <c r="AS25" s="548">
        <v>85326.15</v>
      </c>
      <c r="AT25" s="407" t="s">
        <v>839</v>
      </c>
      <c r="AU25" s="407"/>
      <c r="AV25" s="407"/>
      <c r="AW25" s="407"/>
      <c r="AX25" s="231" t="s">
        <v>174</v>
      </c>
      <c r="AY25"/>
    </row>
    <row r="26" spans="1:51" x14ac:dyDescent="0.25">
      <c r="A26" s="421" t="s">
        <v>192</v>
      </c>
      <c r="B26" s="37" t="s">
        <v>103</v>
      </c>
      <c r="C26" s="291">
        <v>480007</v>
      </c>
      <c r="E26" s="48" t="s">
        <v>24</v>
      </c>
      <c r="F26" s="48" t="s">
        <v>1102</v>
      </c>
      <c r="G26" s="48" t="s">
        <v>1102</v>
      </c>
      <c r="H26" s="38">
        <v>48</v>
      </c>
      <c r="I26" s="38">
        <v>55990</v>
      </c>
      <c r="J26" s="38">
        <v>20</v>
      </c>
      <c r="K26" s="38" t="s">
        <v>751</v>
      </c>
      <c r="L26" s="38">
        <v>2</v>
      </c>
      <c r="M26" s="38">
        <v>7</v>
      </c>
      <c r="N26" s="38"/>
      <c r="O26" s="38"/>
      <c r="P26" s="38"/>
      <c r="Q26" s="38"/>
      <c r="R26" s="38"/>
      <c r="S26" s="38"/>
      <c r="T26" s="38"/>
      <c r="U26" s="38"/>
      <c r="V26" s="38"/>
      <c r="W26" s="38"/>
      <c r="X26" s="38"/>
      <c r="Y26" s="38"/>
      <c r="Z26" s="38"/>
      <c r="AA26" s="38"/>
      <c r="AB26" s="38"/>
      <c r="AC26" s="38"/>
      <c r="AD26" s="38"/>
      <c r="AE26" s="38"/>
      <c r="AF26" s="38">
        <v>14</v>
      </c>
      <c r="AG26" s="38" t="s">
        <v>58</v>
      </c>
      <c r="AH26" s="101" t="s">
        <v>49</v>
      </c>
      <c r="AI26" s="122">
        <v>-88</v>
      </c>
      <c r="AJ26">
        <v>10</v>
      </c>
      <c r="AK26" t="s">
        <v>48</v>
      </c>
      <c r="AL26"/>
      <c r="AM26" s="101" t="s">
        <v>43</v>
      </c>
      <c r="AN26" s="101" t="s">
        <v>386</v>
      </c>
      <c r="AO26" s="101">
        <v>60</v>
      </c>
      <c r="AP26" s="101">
        <v>3</v>
      </c>
      <c r="AQ26" s="101" t="s">
        <v>168</v>
      </c>
      <c r="AR26" s="54"/>
      <c r="AS26" s="548">
        <v>27938.55</v>
      </c>
      <c r="AT26" s="407" t="s">
        <v>835</v>
      </c>
      <c r="AU26" s="407"/>
      <c r="AV26" s="407"/>
      <c r="AW26" s="407"/>
      <c r="AX26" s="231" t="s">
        <v>174</v>
      </c>
      <c r="AY26"/>
    </row>
    <row r="27" spans="1:51" x14ac:dyDescent="0.25">
      <c r="A27" s="421" t="s">
        <v>192</v>
      </c>
      <c r="B27" s="37" t="s">
        <v>104</v>
      </c>
      <c r="C27" s="291">
        <v>480008</v>
      </c>
      <c r="E27" s="48" t="s">
        <v>24</v>
      </c>
      <c r="F27" s="48" t="s">
        <v>1102</v>
      </c>
      <c r="G27" s="48" t="s">
        <v>1102</v>
      </c>
      <c r="H27" s="38">
        <v>48</v>
      </c>
      <c r="I27" s="38">
        <v>55990</v>
      </c>
      <c r="J27" s="38">
        <v>20</v>
      </c>
      <c r="K27" s="38" t="s">
        <v>751</v>
      </c>
      <c r="L27" s="38">
        <v>2</v>
      </c>
      <c r="M27" s="38">
        <v>7</v>
      </c>
      <c r="N27" s="38"/>
      <c r="O27" s="38"/>
      <c r="P27" s="38"/>
      <c r="Q27" s="38"/>
      <c r="R27" s="38"/>
      <c r="S27" s="38"/>
      <c r="T27" s="38"/>
      <c r="U27" s="38"/>
      <c r="V27" s="38"/>
      <c r="W27" s="38"/>
      <c r="X27" s="38"/>
      <c r="Y27" s="38"/>
      <c r="Z27" s="38"/>
      <c r="AA27" s="38"/>
      <c r="AB27" s="38"/>
      <c r="AC27" s="38"/>
      <c r="AD27" s="38"/>
      <c r="AE27" s="38"/>
      <c r="AF27" s="38">
        <v>14</v>
      </c>
      <c r="AG27" s="38" t="s">
        <v>62</v>
      </c>
      <c r="AH27" s="101" t="s">
        <v>49</v>
      </c>
      <c r="AI27" s="122">
        <v>-78</v>
      </c>
      <c r="AJ27">
        <v>20</v>
      </c>
      <c r="AK27" t="s">
        <v>47</v>
      </c>
      <c r="AL27"/>
      <c r="AM27" s="101" t="s">
        <v>43</v>
      </c>
      <c r="AN27" s="101" t="s">
        <v>386</v>
      </c>
      <c r="AO27" s="101">
        <v>60</v>
      </c>
      <c r="AP27" s="101">
        <v>3</v>
      </c>
      <c r="AQ27" s="101" t="s">
        <v>168</v>
      </c>
      <c r="AR27" s="54"/>
      <c r="AS27" s="548">
        <v>56879.35</v>
      </c>
      <c r="AT27" s="407" t="s">
        <v>835</v>
      </c>
      <c r="AU27" s="407"/>
      <c r="AV27" s="407"/>
      <c r="AW27" s="407"/>
      <c r="AX27" s="231" t="s">
        <v>174</v>
      </c>
      <c r="AY27"/>
    </row>
    <row r="28" spans="1:51" x14ac:dyDescent="0.25">
      <c r="A28" s="421" t="s">
        <v>192</v>
      </c>
      <c r="B28" s="37" t="s">
        <v>105</v>
      </c>
      <c r="C28" s="291">
        <v>480009</v>
      </c>
      <c r="E28" s="48" t="s">
        <v>24</v>
      </c>
      <c r="F28" s="48" t="s">
        <v>1102</v>
      </c>
      <c r="G28" s="48" t="s">
        <v>1102</v>
      </c>
      <c r="H28" s="38">
        <v>48</v>
      </c>
      <c r="I28" s="38">
        <v>55990</v>
      </c>
      <c r="J28" s="38">
        <v>20</v>
      </c>
      <c r="K28" s="38" t="s">
        <v>751</v>
      </c>
      <c r="L28" s="38">
        <v>2</v>
      </c>
      <c r="M28" s="38">
        <v>7</v>
      </c>
      <c r="N28" s="38"/>
      <c r="O28" s="38"/>
      <c r="P28" s="38"/>
      <c r="Q28" s="38"/>
      <c r="R28" s="38"/>
      <c r="S28" s="38"/>
      <c r="T28" s="38"/>
      <c r="U28" s="38"/>
      <c r="V28" s="38"/>
      <c r="W28" s="38"/>
      <c r="X28" s="38"/>
      <c r="Y28" s="38"/>
      <c r="Z28" s="38"/>
      <c r="AA28" s="38"/>
      <c r="AB28" s="38"/>
      <c r="AC28" s="38"/>
      <c r="AD28" s="38"/>
      <c r="AE28" s="38"/>
      <c r="AF28" s="38">
        <v>14</v>
      </c>
      <c r="AG28" s="38" t="s">
        <v>62</v>
      </c>
      <c r="AH28" s="101" t="s">
        <v>21</v>
      </c>
      <c r="AI28" s="122">
        <v>-85</v>
      </c>
      <c r="AJ28" t="s">
        <v>41</v>
      </c>
      <c r="AK28" t="s">
        <v>42</v>
      </c>
      <c r="AL28"/>
      <c r="AM28" s="101" t="s">
        <v>66</v>
      </c>
      <c r="AN28" s="101" t="s">
        <v>386</v>
      </c>
      <c r="AO28" s="101">
        <v>60</v>
      </c>
      <c r="AP28" s="101">
        <v>3</v>
      </c>
      <c r="AQ28" s="101" t="s">
        <v>168</v>
      </c>
      <c r="AR28" s="54"/>
      <c r="AS28" s="548">
        <v>86633.349999999991</v>
      </c>
      <c r="AT28" s="407" t="s">
        <v>839</v>
      </c>
      <c r="AU28" s="407"/>
      <c r="AV28" s="407"/>
      <c r="AW28" s="407"/>
      <c r="AX28" s="231" t="s">
        <v>174</v>
      </c>
      <c r="AY28"/>
    </row>
    <row r="29" spans="1:51" x14ac:dyDescent="0.25">
      <c r="A29" s="421" t="s">
        <v>213</v>
      </c>
      <c r="B29" s="37" t="s">
        <v>104</v>
      </c>
      <c r="C29" s="291">
        <v>480010</v>
      </c>
      <c r="E29" s="48" t="s">
        <v>24</v>
      </c>
      <c r="F29" s="48" t="s">
        <v>1102</v>
      </c>
      <c r="G29" s="48" t="s">
        <v>1102</v>
      </c>
      <c r="H29" s="38">
        <v>48</v>
      </c>
      <c r="I29" s="38">
        <v>55990</v>
      </c>
      <c r="J29" s="38">
        <v>10</v>
      </c>
      <c r="K29" s="38" t="s">
        <v>913</v>
      </c>
      <c r="L29" s="38">
        <v>2</v>
      </c>
      <c r="M29" s="38">
        <v>7</v>
      </c>
      <c r="N29" s="38"/>
      <c r="O29" s="38"/>
      <c r="P29" s="38"/>
      <c r="Q29" s="38"/>
      <c r="R29" s="38"/>
      <c r="S29" s="38"/>
      <c r="T29" s="38"/>
      <c r="U29" s="38"/>
      <c r="V29" s="38"/>
      <c r="W29" s="38"/>
      <c r="X29" s="38"/>
      <c r="Y29" s="38"/>
      <c r="Z29" s="38"/>
      <c r="AA29" s="38"/>
      <c r="AB29" s="38"/>
      <c r="AC29" s="38"/>
      <c r="AD29" s="38"/>
      <c r="AE29" s="38"/>
      <c r="AF29" s="38">
        <v>14</v>
      </c>
      <c r="AG29" s="38" t="s">
        <v>62</v>
      </c>
      <c r="AH29" s="101" t="s">
        <v>21</v>
      </c>
      <c r="AI29" s="408">
        <v>-93</v>
      </c>
      <c r="AJ29" s="101" t="s">
        <v>41</v>
      </c>
      <c r="AK29" s="101" t="s">
        <v>42</v>
      </c>
      <c r="AL29" s="101" t="s">
        <v>391</v>
      </c>
      <c r="AM29" s="101" t="s">
        <v>43</v>
      </c>
      <c r="AN29" s="101" t="s">
        <v>386</v>
      </c>
      <c r="AO29" s="101">
        <v>60</v>
      </c>
      <c r="AP29" s="101">
        <v>3</v>
      </c>
      <c r="AQ29" s="101" t="s">
        <v>168</v>
      </c>
      <c r="AR29" s="33"/>
      <c r="AS29" s="548">
        <v>126560.9</v>
      </c>
      <c r="AT29" s="407" t="s">
        <v>1019</v>
      </c>
      <c r="AU29" s="407"/>
      <c r="AV29" s="407"/>
      <c r="AW29" s="407"/>
      <c r="AX29" s="231" t="s">
        <v>174</v>
      </c>
      <c r="AY29"/>
    </row>
    <row r="30" spans="1:51" x14ac:dyDescent="0.25">
      <c r="A30" s="421" t="s">
        <v>191</v>
      </c>
      <c r="B30" s="37" t="s">
        <v>104</v>
      </c>
      <c r="C30" s="291">
        <v>480011</v>
      </c>
      <c r="E30" s="48" t="s">
        <v>24</v>
      </c>
      <c r="F30" s="48" t="s">
        <v>1102</v>
      </c>
      <c r="G30" s="48" t="s">
        <v>1102</v>
      </c>
      <c r="H30" s="38">
        <v>48</v>
      </c>
      <c r="I30" s="38">
        <v>55990</v>
      </c>
      <c r="J30" s="38">
        <v>15</v>
      </c>
      <c r="K30" s="38" t="s">
        <v>913</v>
      </c>
      <c r="L30" s="38">
        <v>2</v>
      </c>
      <c r="M30" s="38">
        <v>7</v>
      </c>
      <c r="N30" s="38"/>
      <c r="O30" s="38"/>
      <c r="P30" s="38"/>
      <c r="Q30" s="38"/>
      <c r="R30" s="38"/>
      <c r="S30" s="38"/>
      <c r="T30" s="38"/>
      <c r="U30" s="38"/>
      <c r="V30" s="38"/>
      <c r="W30" s="38"/>
      <c r="X30" s="38"/>
      <c r="Y30" s="38"/>
      <c r="Z30" s="38"/>
      <c r="AA30" s="38"/>
      <c r="AB30" s="38"/>
      <c r="AC30" s="38"/>
      <c r="AD30" s="38"/>
      <c r="AE30" s="38"/>
      <c r="AF30" s="38">
        <v>14</v>
      </c>
      <c r="AG30" s="38" t="s">
        <v>62</v>
      </c>
      <c r="AH30" s="101" t="s">
        <v>21</v>
      </c>
      <c r="AI30" s="408">
        <v>-93</v>
      </c>
      <c r="AJ30" s="101" t="s">
        <v>41</v>
      </c>
      <c r="AK30" s="101" t="s">
        <v>42</v>
      </c>
      <c r="AL30" s="101" t="s">
        <v>391</v>
      </c>
      <c r="AM30" s="101" t="s">
        <v>43</v>
      </c>
      <c r="AN30" s="101" t="s">
        <v>386</v>
      </c>
      <c r="AO30" s="101">
        <v>60</v>
      </c>
      <c r="AP30" s="101">
        <v>3</v>
      </c>
      <c r="AQ30" s="101" t="s">
        <v>168</v>
      </c>
      <c r="AR30" s="409"/>
      <c r="AS30" s="548">
        <v>190902.5</v>
      </c>
      <c r="AT30" s="407" t="s">
        <v>1020</v>
      </c>
      <c r="AU30" s="407"/>
      <c r="AV30" s="407"/>
      <c r="AW30" s="407"/>
      <c r="AX30" s="231" t="s">
        <v>174</v>
      </c>
      <c r="AY30"/>
    </row>
    <row r="31" spans="1:51" x14ac:dyDescent="0.25">
      <c r="A31" s="421" t="s">
        <v>192</v>
      </c>
      <c r="B31" s="37" t="s">
        <v>104</v>
      </c>
      <c r="C31" s="291">
        <v>480012</v>
      </c>
      <c r="E31" s="48" t="s">
        <v>24</v>
      </c>
      <c r="F31" s="48" t="s">
        <v>1102</v>
      </c>
      <c r="G31" s="48" t="s">
        <v>1102</v>
      </c>
      <c r="H31" s="38">
        <v>48</v>
      </c>
      <c r="I31" s="38">
        <v>55990</v>
      </c>
      <c r="J31" s="38">
        <v>20</v>
      </c>
      <c r="K31" s="38" t="s">
        <v>913</v>
      </c>
      <c r="L31" s="38">
        <v>2</v>
      </c>
      <c r="M31" s="38">
        <v>7</v>
      </c>
      <c r="N31" s="38"/>
      <c r="O31" s="38"/>
      <c r="P31" s="38"/>
      <c r="Q31" s="38"/>
      <c r="R31" s="38"/>
      <c r="S31" s="38"/>
      <c r="T31" s="38"/>
      <c r="U31" s="38"/>
      <c r="V31" s="38"/>
      <c r="W31" s="38"/>
      <c r="X31" s="38"/>
      <c r="Y31" s="38"/>
      <c r="Z31" s="38"/>
      <c r="AA31" s="38"/>
      <c r="AB31" s="38"/>
      <c r="AC31" s="38"/>
      <c r="AD31" s="38"/>
      <c r="AE31" s="38"/>
      <c r="AF31" s="38">
        <v>14</v>
      </c>
      <c r="AG31" s="38" t="s">
        <v>62</v>
      </c>
      <c r="AH31" s="101" t="s">
        <v>21</v>
      </c>
      <c r="AI31" s="408">
        <v>-93</v>
      </c>
      <c r="AJ31" s="101" t="s">
        <v>41</v>
      </c>
      <c r="AK31" s="101" t="s">
        <v>42</v>
      </c>
      <c r="AL31" s="101" t="s">
        <v>391</v>
      </c>
      <c r="AM31" s="101" t="s">
        <v>43</v>
      </c>
      <c r="AN31" s="101" t="s">
        <v>386</v>
      </c>
      <c r="AO31" s="101">
        <v>60</v>
      </c>
      <c r="AP31" s="101">
        <v>3</v>
      </c>
      <c r="AQ31" s="101" t="s">
        <v>168</v>
      </c>
      <c r="AR31" s="409"/>
      <c r="AS31" s="548">
        <v>256510.44999999998</v>
      </c>
      <c r="AT31" s="407" t="s">
        <v>1021</v>
      </c>
      <c r="AU31" s="407"/>
      <c r="AV31" s="407"/>
      <c r="AW31" s="407"/>
      <c r="AX31" s="231" t="s">
        <v>174</v>
      </c>
      <c r="AY31"/>
    </row>
    <row r="32" spans="1:51" x14ac:dyDescent="0.25">
      <c r="A32" s="421" t="s">
        <v>192</v>
      </c>
      <c r="B32" s="37" t="s">
        <v>103</v>
      </c>
      <c r="C32" s="291">
        <v>480013</v>
      </c>
      <c r="E32" s="48" t="s">
        <v>24</v>
      </c>
      <c r="F32" s="48" t="s">
        <v>1102</v>
      </c>
      <c r="G32" s="48" t="s">
        <v>1102</v>
      </c>
      <c r="H32" s="38">
        <v>48</v>
      </c>
      <c r="I32" s="38">
        <v>55990</v>
      </c>
      <c r="J32" s="38">
        <v>20</v>
      </c>
      <c r="K32" s="38" t="s">
        <v>913</v>
      </c>
      <c r="L32" s="38">
        <v>2</v>
      </c>
      <c r="M32" s="38">
        <v>7</v>
      </c>
      <c r="N32" s="38"/>
      <c r="O32" s="38"/>
      <c r="P32" s="38"/>
      <c r="Q32" s="38"/>
      <c r="R32" s="38"/>
      <c r="S32" s="38"/>
      <c r="T32" s="38"/>
      <c r="U32" s="38"/>
      <c r="V32" s="38"/>
      <c r="W32" s="38"/>
      <c r="X32" s="38"/>
      <c r="Y32" s="38"/>
      <c r="Z32" s="38"/>
      <c r="AA32" s="38"/>
      <c r="AB32" s="38"/>
      <c r="AC32" s="38"/>
      <c r="AD32" s="38"/>
      <c r="AE32" s="38"/>
      <c r="AF32" s="38">
        <v>14</v>
      </c>
      <c r="AG32" s="38" t="s">
        <v>58</v>
      </c>
      <c r="AH32" s="101" t="s">
        <v>49</v>
      </c>
      <c r="AI32" s="408">
        <v>-99</v>
      </c>
      <c r="AJ32" s="101">
        <v>10</v>
      </c>
      <c r="AK32" s="101" t="s">
        <v>48</v>
      </c>
      <c r="AL32" s="101" t="s">
        <v>391</v>
      </c>
      <c r="AM32" s="101" t="s">
        <v>43</v>
      </c>
      <c r="AN32" s="101" t="s">
        <v>386</v>
      </c>
      <c r="AO32" s="101">
        <v>60</v>
      </c>
      <c r="AP32" s="101">
        <v>3</v>
      </c>
      <c r="AQ32" s="101" t="s">
        <v>168</v>
      </c>
      <c r="AR32" s="409"/>
      <c r="AS32" s="548">
        <v>61855.45</v>
      </c>
      <c r="AT32" s="407" t="s">
        <v>835</v>
      </c>
      <c r="AU32" s="407"/>
      <c r="AV32" s="407"/>
      <c r="AW32" s="407"/>
      <c r="AX32" s="231" t="s">
        <v>174</v>
      </c>
      <c r="AY32"/>
    </row>
    <row r="33" spans="1:51" x14ac:dyDescent="0.25">
      <c r="A33" s="421" t="s">
        <v>192</v>
      </c>
      <c r="B33" s="37" t="s">
        <v>104</v>
      </c>
      <c r="C33" s="291">
        <v>480014</v>
      </c>
      <c r="E33" s="48" t="s">
        <v>24</v>
      </c>
      <c r="F33" s="48" t="s">
        <v>1102</v>
      </c>
      <c r="G33" s="48" t="s">
        <v>1102</v>
      </c>
      <c r="H33" s="38">
        <v>48</v>
      </c>
      <c r="I33" s="38">
        <v>55990</v>
      </c>
      <c r="J33" s="38">
        <v>20</v>
      </c>
      <c r="K33" s="38" t="s">
        <v>913</v>
      </c>
      <c r="L33" s="38">
        <v>2</v>
      </c>
      <c r="M33" s="38">
        <v>7</v>
      </c>
      <c r="N33" s="38"/>
      <c r="O33" s="38"/>
      <c r="P33" s="38"/>
      <c r="Q33" s="38"/>
      <c r="R33" s="38"/>
      <c r="S33" s="38"/>
      <c r="T33" s="38"/>
      <c r="U33" s="38"/>
      <c r="V33" s="38"/>
      <c r="W33" s="38"/>
      <c r="X33" s="38"/>
      <c r="Y33" s="38"/>
      <c r="Z33" s="38"/>
      <c r="AA33" s="38"/>
      <c r="AB33" s="38"/>
      <c r="AC33" s="38"/>
      <c r="AD33" s="38"/>
      <c r="AE33" s="38"/>
      <c r="AF33" s="38">
        <v>14</v>
      </c>
      <c r="AG33" s="38" t="s">
        <v>62</v>
      </c>
      <c r="AH33" s="101" t="s">
        <v>49</v>
      </c>
      <c r="AI33" s="408">
        <v>-99</v>
      </c>
      <c r="AJ33" s="101">
        <v>20</v>
      </c>
      <c r="AK33" s="101" t="s">
        <v>47</v>
      </c>
      <c r="AL33" s="101" t="s">
        <v>391</v>
      </c>
      <c r="AM33" s="101" t="s">
        <v>43</v>
      </c>
      <c r="AN33" s="101" t="s">
        <v>386</v>
      </c>
      <c r="AO33" s="101">
        <v>60</v>
      </c>
      <c r="AP33" s="101">
        <v>3</v>
      </c>
      <c r="AQ33" s="101" t="s">
        <v>168</v>
      </c>
      <c r="AR33" s="409"/>
      <c r="AS33" s="548">
        <v>98279.4</v>
      </c>
      <c r="AT33" s="407" t="s">
        <v>835</v>
      </c>
      <c r="AU33" s="407"/>
      <c r="AV33" s="407"/>
      <c r="AW33" s="407"/>
      <c r="AX33" s="231" t="s">
        <v>174</v>
      </c>
      <c r="AY33"/>
    </row>
    <row r="34" spans="1:51" x14ac:dyDescent="0.25">
      <c r="A34" s="421" t="s">
        <v>192</v>
      </c>
      <c r="B34" s="37" t="s">
        <v>207</v>
      </c>
      <c r="C34" s="291">
        <v>480015</v>
      </c>
      <c r="E34" s="48" t="s">
        <v>24</v>
      </c>
      <c r="F34" s="48" t="s">
        <v>1102</v>
      </c>
      <c r="G34" s="48" t="s">
        <v>1102</v>
      </c>
      <c r="H34" s="38">
        <v>48</v>
      </c>
      <c r="I34" s="38">
        <v>55990</v>
      </c>
      <c r="J34" s="38">
        <v>20</v>
      </c>
      <c r="K34" s="38" t="s">
        <v>913</v>
      </c>
      <c r="L34" s="38">
        <v>2</v>
      </c>
      <c r="M34" s="38">
        <v>7</v>
      </c>
      <c r="N34" s="38"/>
      <c r="O34" s="38"/>
      <c r="P34" s="38"/>
      <c r="Q34" s="38"/>
      <c r="R34" s="38"/>
      <c r="S34" s="38"/>
      <c r="T34" s="38"/>
      <c r="U34" s="38"/>
      <c r="V34" s="38"/>
      <c r="W34" s="38"/>
      <c r="X34" s="38"/>
      <c r="Y34" s="38"/>
      <c r="Z34" s="38"/>
      <c r="AA34" s="38"/>
      <c r="AB34" s="38"/>
      <c r="AC34" s="38"/>
      <c r="AD34" s="38"/>
      <c r="AE34" s="38"/>
      <c r="AF34" s="38">
        <v>14</v>
      </c>
      <c r="AG34" s="38" t="s">
        <v>58</v>
      </c>
      <c r="AH34" s="101" t="s">
        <v>21</v>
      </c>
      <c r="AI34" s="408">
        <v>-93</v>
      </c>
      <c r="AJ34" s="101" t="s">
        <v>41</v>
      </c>
      <c r="AK34" s="101" t="s">
        <v>42</v>
      </c>
      <c r="AL34" s="101" t="s">
        <v>391</v>
      </c>
      <c r="AM34" s="101" t="s">
        <v>66</v>
      </c>
      <c r="AN34" s="101" t="s">
        <v>386</v>
      </c>
      <c r="AO34" s="101">
        <v>60</v>
      </c>
      <c r="AP34" s="101">
        <v>3</v>
      </c>
      <c r="AQ34" s="101" t="s">
        <v>168</v>
      </c>
      <c r="AR34" s="409"/>
      <c r="AS34" s="548">
        <v>260677.15</v>
      </c>
      <c r="AT34" s="407" t="s">
        <v>1021</v>
      </c>
      <c r="AU34" s="407"/>
      <c r="AV34" s="407"/>
      <c r="AW34" s="407"/>
      <c r="AX34" s="231" t="s">
        <v>174</v>
      </c>
      <c r="AY34"/>
    </row>
    <row r="35" spans="1:51" x14ac:dyDescent="0.25">
      <c r="A35" s="421" t="s">
        <v>192</v>
      </c>
      <c r="B35" s="37" t="s">
        <v>530</v>
      </c>
      <c r="C35" s="291">
        <v>480016</v>
      </c>
      <c r="E35" s="48" t="s">
        <v>24</v>
      </c>
      <c r="F35" s="48" t="s">
        <v>1102</v>
      </c>
      <c r="G35" s="48" t="s">
        <v>1102</v>
      </c>
      <c r="H35" s="38">
        <v>48</v>
      </c>
      <c r="I35" s="38">
        <v>55990</v>
      </c>
      <c r="J35" s="38">
        <v>20</v>
      </c>
      <c r="K35" s="38" t="s">
        <v>913</v>
      </c>
      <c r="L35" s="38">
        <v>2</v>
      </c>
      <c r="M35" s="38">
        <v>7</v>
      </c>
      <c r="N35" s="38"/>
      <c r="O35" s="38"/>
      <c r="P35" s="38"/>
      <c r="Q35" s="38"/>
      <c r="R35" s="38"/>
      <c r="S35" s="38"/>
      <c r="T35" s="38"/>
      <c r="U35" s="38"/>
      <c r="V35" s="38"/>
      <c r="W35" s="38"/>
      <c r="X35" s="38"/>
      <c r="Y35" s="38"/>
      <c r="Z35" s="38"/>
      <c r="AA35" s="38"/>
      <c r="AB35" s="38"/>
      <c r="AC35" s="38"/>
      <c r="AD35" s="38"/>
      <c r="AE35" s="38"/>
      <c r="AF35" s="38">
        <v>14</v>
      </c>
      <c r="AG35" s="38" t="s">
        <v>62</v>
      </c>
      <c r="AH35" s="101" t="s">
        <v>21</v>
      </c>
      <c r="AI35" s="408">
        <v>-93</v>
      </c>
      <c r="AJ35" s="101" t="s">
        <v>41</v>
      </c>
      <c r="AK35" s="101" t="s">
        <v>42</v>
      </c>
      <c r="AL35" s="101" t="s">
        <v>395</v>
      </c>
      <c r="AM35" s="101" t="s">
        <v>186</v>
      </c>
      <c r="AN35" s="101" t="s">
        <v>386</v>
      </c>
      <c r="AO35" s="101">
        <v>60</v>
      </c>
      <c r="AP35" s="101">
        <v>3</v>
      </c>
      <c r="AQ35" s="101" t="s">
        <v>168</v>
      </c>
      <c r="AR35" s="409"/>
      <c r="AS35" s="548">
        <v>13708.5</v>
      </c>
      <c r="AT35" s="407" t="s">
        <v>1021</v>
      </c>
      <c r="AU35" s="407"/>
      <c r="AV35" s="407"/>
      <c r="AW35" s="407"/>
      <c r="AX35" s="431" t="s">
        <v>426</v>
      </c>
      <c r="AY35"/>
    </row>
    <row r="36" spans="1:51" ht="15.75" thickBot="1" x14ac:dyDescent="0.3">
      <c r="A36" s="422" t="s">
        <v>192</v>
      </c>
      <c r="B36" s="214" t="s">
        <v>531</v>
      </c>
      <c r="C36" s="432">
        <v>480017</v>
      </c>
      <c r="D36" s="214"/>
      <c r="E36" s="424" t="s">
        <v>24</v>
      </c>
      <c r="F36" s="424" t="s">
        <v>1102</v>
      </c>
      <c r="G36" s="424" t="s">
        <v>1102</v>
      </c>
      <c r="H36" s="425">
        <v>48</v>
      </c>
      <c r="I36" s="425">
        <v>55990</v>
      </c>
      <c r="J36" s="425">
        <v>20</v>
      </c>
      <c r="K36" s="425" t="s">
        <v>913</v>
      </c>
      <c r="L36" s="425">
        <v>2</v>
      </c>
      <c r="M36" s="425">
        <v>7</v>
      </c>
      <c r="N36" s="425"/>
      <c r="O36" s="425"/>
      <c r="P36" s="425"/>
      <c r="Q36" s="425"/>
      <c r="R36" s="425"/>
      <c r="S36" s="425"/>
      <c r="T36" s="425"/>
      <c r="U36" s="425"/>
      <c r="V36" s="425"/>
      <c r="W36" s="425"/>
      <c r="X36" s="425"/>
      <c r="Y36" s="425"/>
      <c r="Z36" s="425"/>
      <c r="AA36" s="425"/>
      <c r="AB36" s="425"/>
      <c r="AC36" s="425"/>
      <c r="AD36" s="425"/>
      <c r="AE36" s="425"/>
      <c r="AF36" s="425">
        <v>14</v>
      </c>
      <c r="AG36" s="425" t="s">
        <v>62</v>
      </c>
      <c r="AH36" s="230" t="s">
        <v>21</v>
      </c>
      <c r="AI36" s="433">
        <v>-93</v>
      </c>
      <c r="AJ36" s="230" t="s">
        <v>41</v>
      </c>
      <c r="AK36" s="230" t="s">
        <v>42</v>
      </c>
      <c r="AL36" s="230" t="s">
        <v>396</v>
      </c>
      <c r="AM36" s="230" t="s">
        <v>187</v>
      </c>
      <c r="AN36" s="230" t="s">
        <v>386</v>
      </c>
      <c r="AO36" s="230">
        <v>60</v>
      </c>
      <c r="AP36" s="230">
        <v>3</v>
      </c>
      <c r="AQ36" s="230" t="s">
        <v>168</v>
      </c>
      <c r="AR36" s="434"/>
      <c r="AS36" s="549">
        <v>13795.9</v>
      </c>
      <c r="AT36" s="428" t="s">
        <v>1021</v>
      </c>
      <c r="AU36" s="428"/>
      <c r="AV36" s="428"/>
      <c r="AW36" s="428"/>
      <c r="AX36" s="435" t="s">
        <v>426</v>
      </c>
      <c r="AY36"/>
    </row>
    <row r="37" spans="1:51" x14ac:dyDescent="0.25">
      <c r="A37" s="421" t="s">
        <v>192</v>
      </c>
      <c r="B37" s="37" t="s">
        <v>487</v>
      </c>
      <c r="C37" s="291">
        <v>480018</v>
      </c>
      <c r="D37" s="37">
        <v>1</v>
      </c>
      <c r="E37" s="48" t="s">
        <v>24</v>
      </c>
      <c r="F37" s="48" t="s">
        <v>1102</v>
      </c>
      <c r="G37" s="48" t="s">
        <v>1102</v>
      </c>
      <c r="H37" s="38">
        <v>48</v>
      </c>
      <c r="I37" s="38">
        <v>55990</v>
      </c>
      <c r="J37" s="38">
        <v>20</v>
      </c>
      <c r="K37" s="38" t="s">
        <v>751</v>
      </c>
      <c r="L37" s="38">
        <v>2</v>
      </c>
      <c r="M37" s="38">
        <v>7</v>
      </c>
      <c r="N37" s="38"/>
      <c r="O37" s="38"/>
      <c r="P37" s="38"/>
      <c r="Q37" s="38"/>
      <c r="R37" s="38"/>
      <c r="S37" s="38"/>
      <c r="T37" s="38"/>
      <c r="U37" s="38"/>
      <c r="V37" s="38"/>
      <c r="W37" s="38"/>
      <c r="X37" s="38"/>
      <c r="Y37" s="38"/>
      <c r="Z37" s="38"/>
      <c r="AA37" s="38"/>
      <c r="AB37" s="38"/>
      <c r="AC37" s="38"/>
      <c r="AD37" s="38"/>
      <c r="AE37" s="38"/>
      <c r="AF37" s="38">
        <v>14</v>
      </c>
      <c r="AG37" s="38" t="s">
        <v>486</v>
      </c>
      <c r="AH37" s="101" t="s">
        <v>49</v>
      </c>
      <c r="AI37" s="122">
        <v>-85</v>
      </c>
      <c r="AJ37" s="101">
        <v>25</v>
      </c>
      <c r="AK37" s="101" t="s">
        <v>48</v>
      </c>
      <c r="AL37" s="101" t="s">
        <v>391</v>
      </c>
      <c r="AM37" s="101" t="s">
        <v>66</v>
      </c>
      <c r="AN37" s="101" t="s">
        <v>307</v>
      </c>
      <c r="AO37" s="101">
        <v>180</v>
      </c>
      <c r="AP37" s="101">
        <v>1</v>
      </c>
      <c r="AQ37" s="101" t="s">
        <v>170</v>
      </c>
      <c r="AR37" s="406"/>
      <c r="AS37" s="550">
        <v>5820.65</v>
      </c>
      <c r="AT37" s="407" t="s">
        <v>840</v>
      </c>
      <c r="AU37" s="407"/>
      <c r="AV37" s="407"/>
      <c r="AW37" s="407"/>
      <c r="AX37" s="231" t="s">
        <v>174</v>
      </c>
      <c r="AY37"/>
    </row>
    <row r="38" spans="1:51" x14ac:dyDescent="0.25">
      <c r="A38" s="421" t="s">
        <v>192</v>
      </c>
      <c r="B38" s="37" t="s">
        <v>487</v>
      </c>
      <c r="C38" s="291">
        <v>480018</v>
      </c>
      <c r="D38" s="37">
        <v>2</v>
      </c>
      <c r="E38" s="48" t="s">
        <v>24</v>
      </c>
      <c r="F38" s="48" t="s">
        <v>1102</v>
      </c>
      <c r="G38" s="48" t="s">
        <v>1102</v>
      </c>
      <c r="H38" s="38">
        <v>48</v>
      </c>
      <c r="I38" s="38">
        <v>55990</v>
      </c>
      <c r="J38" s="38">
        <v>20</v>
      </c>
      <c r="K38" s="38" t="s">
        <v>751</v>
      </c>
      <c r="L38" s="38">
        <v>2</v>
      </c>
      <c r="M38" s="38">
        <v>7</v>
      </c>
      <c r="N38" s="38"/>
      <c r="O38" s="38"/>
      <c r="P38" s="38"/>
      <c r="Q38" s="38"/>
      <c r="R38" s="38"/>
      <c r="S38" s="38"/>
      <c r="T38" s="38"/>
      <c r="U38" s="38"/>
      <c r="V38" s="38"/>
      <c r="W38" s="38"/>
      <c r="X38" s="38"/>
      <c r="Y38" s="38"/>
      <c r="Z38" s="38"/>
      <c r="AA38" s="38"/>
      <c r="AB38" s="38"/>
      <c r="AC38" s="38"/>
      <c r="AD38" s="38"/>
      <c r="AE38" s="38"/>
      <c r="AF38" s="38">
        <v>14</v>
      </c>
      <c r="AG38" s="38" t="s">
        <v>486</v>
      </c>
      <c r="AH38" s="101" t="s">
        <v>49</v>
      </c>
      <c r="AI38" s="122">
        <v>-87</v>
      </c>
      <c r="AJ38" s="101">
        <v>25</v>
      </c>
      <c r="AK38" s="101" t="s">
        <v>48</v>
      </c>
      <c r="AL38" s="101" t="s">
        <v>391</v>
      </c>
      <c r="AM38" s="101" t="s">
        <v>66</v>
      </c>
      <c r="AN38" s="101" t="s">
        <v>307</v>
      </c>
      <c r="AO38" s="101">
        <v>180</v>
      </c>
      <c r="AP38" s="101">
        <v>1</v>
      </c>
      <c r="AQ38" s="101" t="s">
        <v>170</v>
      </c>
      <c r="AR38" s="406"/>
      <c r="AS38" s="550">
        <v>5821.5999999999995</v>
      </c>
      <c r="AT38" s="407" t="s">
        <v>840</v>
      </c>
      <c r="AU38" s="407"/>
      <c r="AV38" s="407"/>
      <c r="AW38" s="407"/>
      <c r="AX38" s="231" t="s">
        <v>174</v>
      </c>
      <c r="AY38"/>
    </row>
    <row r="39" spans="1:51" x14ac:dyDescent="0.25">
      <c r="A39" s="421" t="s">
        <v>192</v>
      </c>
      <c r="B39" s="37" t="s">
        <v>487</v>
      </c>
      <c r="C39" s="291">
        <v>480018</v>
      </c>
      <c r="D39" s="37">
        <v>3</v>
      </c>
      <c r="E39" s="48" t="s">
        <v>24</v>
      </c>
      <c r="F39" s="48" t="s">
        <v>1102</v>
      </c>
      <c r="G39" s="48" t="s">
        <v>1102</v>
      </c>
      <c r="H39" s="38">
        <v>48</v>
      </c>
      <c r="I39" s="38">
        <v>55990</v>
      </c>
      <c r="J39" s="38">
        <v>20</v>
      </c>
      <c r="K39" s="38" t="s">
        <v>751</v>
      </c>
      <c r="L39" s="38">
        <v>2</v>
      </c>
      <c r="M39" s="38">
        <v>7</v>
      </c>
      <c r="N39" s="38"/>
      <c r="O39" s="38"/>
      <c r="P39" s="38"/>
      <c r="Q39" s="38"/>
      <c r="R39" s="38"/>
      <c r="S39" s="38"/>
      <c r="T39" s="38"/>
      <c r="U39" s="38"/>
      <c r="V39" s="38"/>
      <c r="W39" s="38"/>
      <c r="X39" s="38"/>
      <c r="Y39" s="38"/>
      <c r="Z39" s="38"/>
      <c r="AA39" s="38"/>
      <c r="AB39" s="38"/>
      <c r="AC39" s="38"/>
      <c r="AD39" s="38"/>
      <c r="AE39" s="38"/>
      <c r="AF39" s="38">
        <v>14</v>
      </c>
      <c r="AG39" s="38" t="s">
        <v>486</v>
      </c>
      <c r="AH39" s="101" t="s">
        <v>49</v>
      </c>
      <c r="AI39" s="122">
        <v>-89</v>
      </c>
      <c r="AJ39" s="101">
        <v>25</v>
      </c>
      <c r="AK39" s="101" t="s">
        <v>48</v>
      </c>
      <c r="AL39" s="101" t="s">
        <v>391</v>
      </c>
      <c r="AM39" s="101" t="s">
        <v>66</v>
      </c>
      <c r="AN39" s="101" t="s">
        <v>307</v>
      </c>
      <c r="AO39" s="101">
        <v>180</v>
      </c>
      <c r="AP39" s="101">
        <v>1</v>
      </c>
      <c r="AQ39" s="101" t="s">
        <v>170</v>
      </c>
      <c r="AR39" s="406"/>
      <c r="AS39" s="550">
        <v>5822.55</v>
      </c>
      <c r="AT39" s="407" t="s">
        <v>840</v>
      </c>
      <c r="AU39" s="407"/>
      <c r="AV39" s="407"/>
      <c r="AW39" s="407"/>
      <c r="AX39" s="231" t="s">
        <v>174</v>
      </c>
      <c r="AY39"/>
    </row>
    <row r="40" spans="1:51" x14ac:dyDescent="0.25">
      <c r="A40" s="421" t="s">
        <v>192</v>
      </c>
      <c r="B40" s="37" t="s">
        <v>487</v>
      </c>
      <c r="C40" s="291">
        <v>480018</v>
      </c>
      <c r="D40" s="37">
        <v>4</v>
      </c>
      <c r="E40" s="48" t="s">
        <v>24</v>
      </c>
      <c r="F40" s="48" t="s">
        <v>1102</v>
      </c>
      <c r="G40" s="48" t="s">
        <v>1102</v>
      </c>
      <c r="H40" s="38">
        <v>48</v>
      </c>
      <c r="I40" s="38">
        <v>55990</v>
      </c>
      <c r="J40" s="38">
        <v>20</v>
      </c>
      <c r="K40" s="38" t="s">
        <v>751</v>
      </c>
      <c r="L40" s="38">
        <v>2</v>
      </c>
      <c r="M40" s="38">
        <v>7</v>
      </c>
      <c r="N40" s="38"/>
      <c r="O40" s="38"/>
      <c r="P40" s="38"/>
      <c r="Q40" s="38"/>
      <c r="R40" s="38"/>
      <c r="S40" s="38"/>
      <c r="T40" s="38"/>
      <c r="U40" s="38"/>
      <c r="V40" s="38"/>
      <c r="W40" s="38"/>
      <c r="X40" s="38"/>
      <c r="Y40" s="38"/>
      <c r="Z40" s="38"/>
      <c r="AA40" s="38"/>
      <c r="AB40" s="38"/>
      <c r="AC40" s="38"/>
      <c r="AD40" s="38"/>
      <c r="AE40" s="38"/>
      <c r="AF40" s="38">
        <v>14</v>
      </c>
      <c r="AG40" s="38" t="s">
        <v>486</v>
      </c>
      <c r="AH40" s="101" t="s">
        <v>49</v>
      </c>
      <c r="AI40" s="122">
        <v>-91</v>
      </c>
      <c r="AJ40" s="101">
        <v>25</v>
      </c>
      <c r="AK40" s="101" t="s">
        <v>48</v>
      </c>
      <c r="AL40" s="101" t="s">
        <v>391</v>
      </c>
      <c r="AM40" s="101" t="s">
        <v>66</v>
      </c>
      <c r="AN40" s="101" t="s">
        <v>307</v>
      </c>
      <c r="AO40" s="101">
        <v>180</v>
      </c>
      <c r="AP40" s="101">
        <v>1</v>
      </c>
      <c r="AQ40" s="101" t="s">
        <v>170</v>
      </c>
      <c r="AR40" s="406"/>
      <c r="AS40" s="550">
        <v>5820.65</v>
      </c>
      <c r="AT40" s="407" t="s">
        <v>840</v>
      </c>
      <c r="AU40" s="407"/>
      <c r="AV40" s="407"/>
      <c r="AW40" s="407"/>
      <c r="AX40" s="231" t="s">
        <v>174</v>
      </c>
      <c r="AY40"/>
    </row>
    <row r="41" spans="1:51" x14ac:dyDescent="0.25">
      <c r="A41" s="421" t="s">
        <v>192</v>
      </c>
      <c r="B41" s="37" t="s">
        <v>487</v>
      </c>
      <c r="C41" s="291">
        <v>480018</v>
      </c>
      <c r="D41" s="37">
        <v>5</v>
      </c>
      <c r="E41" s="48" t="s">
        <v>24</v>
      </c>
      <c r="F41" s="48" t="s">
        <v>1102</v>
      </c>
      <c r="G41" s="48" t="s">
        <v>1102</v>
      </c>
      <c r="H41" s="38">
        <v>48</v>
      </c>
      <c r="I41" s="38">
        <v>55990</v>
      </c>
      <c r="J41" s="38">
        <v>20</v>
      </c>
      <c r="K41" s="38" t="s">
        <v>751</v>
      </c>
      <c r="L41" s="38">
        <v>2</v>
      </c>
      <c r="M41" s="38">
        <v>7</v>
      </c>
      <c r="N41" s="38"/>
      <c r="O41" s="38"/>
      <c r="P41" s="38"/>
      <c r="Q41" s="38"/>
      <c r="R41" s="38"/>
      <c r="S41" s="38"/>
      <c r="T41" s="38"/>
      <c r="U41" s="38"/>
      <c r="V41" s="38"/>
      <c r="W41" s="38"/>
      <c r="X41" s="38"/>
      <c r="Y41" s="38"/>
      <c r="Z41" s="38"/>
      <c r="AA41" s="38"/>
      <c r="AB41" s="38"/>
      <c r="AC41" s="38"/>
      <c r="AD41" s="38"/>
      <c r="AE41" s="38"/>
      <c r="AF41" s="38">
        <v>14</v>
      </c>
      <c r="AG41" s="38" t="s">
        <v>486</v>
      </c>
      <c r="AH41" s="101" t="s">
        <v>49</v>
      </c>
      <c r="AI41" s="122">
        <v>-93</v>
      </c>
      <c r="AJ41" s="101">
        <v>25</v>
      </c>
      <c r="AK41" s="101" t="s">
        <v>48</v>
      </c>
      <c r="AL41" s="101" t="s">
        <v>391</v>
      </c>
      <c r="AM41" s="101" t="s">
        <v>66</v>
      </c>
      <c r="AN41" s="101" t="s">
        <v>307</v>
      </c>
      <c r="AO41" s="101">
        <v>180</v>
      </c>
      <c r="AP41" s="101">
        <v>1</v>
      </c>
      <c r="AQ41" s="101" t="s">
        <v>170</v>
      </c>
      <c r="AR41" s="406"/>
      <c r="AS41" s="550">
        <v>5821.5999999999995</v>
      </c>
      <c r="AT41" s="407" t="s">
        <v>840</v>
      </c>
      <c r="AU41" s="407"/>
      <c r="AV41" s="407"/>
      <c r="AW41" s="407"/>
      <c r="AX41" s="231" t="s">
        <v>174</v>
      </c>
      <c r="AY41"/>
    </row>
    <row r="42" spans="1:51" x14ac:dyDescent="0.25">
      <c r="A42" s="421" t="s">
        <v>192</v>
      </c>
      <c r="B42" s="37" t="s">
        <v>487</v>
      </c>
      <c r="C42" s="291">
        <v>480018</v>
      </c>
      <c r="D42" s="37">
        <v>6</v>
      </c>
      <c r="E42" s="48" t="s">
        <v>24</v>
      </c>
      <c r="F42" s="48" t="s">
        <v>1102</v>
      </c>
      <c r="G42" s="48" t="s">
        <v>1102</v>
      </c>
      <c r="H42" s="38">
        <v>48</v>
      </c>
      <c r="I42" s="38">
        <v>55990</v>
      </c>
      <c r="J42" s="38">
        <v>20</v>
      </c>
      <c r="K42" s="38" t="s">
        <v>751</v>
      </c>
      <c r="L42" s="38">
        <v>2</v>
      </c>
      <c r="M42" s="38">
        <v>7</v>
      </c>
      <c r="N42" s="38"/>
      <c r="O42" s="38"/>
      <c r="P42" s="38"/>
      <c r="Q42" s="38"/>
      <c r="R42" s="38"/>
      <c r="S42" s="38"/>
      <c r="T42" s="38"/>
      <c r="U42" s="38"/>
      <c r="V42" s="38"/>
      <c r="W42" s="38"/>
      <c r="X42" s="38"/>
      <c r="Y42" s="38"/>
      <c r="Z42" s="38"/>
      <c r="AA42" s="38"/>
      <c r="AB42" s="38"/>
      <c r="AC42" s="38"/>
      <c r="AD42" s="38"/>
      <c r="AE42" s="38"/>
      <c r="AF42" s="38">
        <v>14</v>
      </c>
      <c r="AG42" s="38" t="s">
        <v>486</v>
      </c>
      <c r="AH42" s="101" t="s">
        <v>49</v>
      </c>
      <c r="AI42" s="122">
        <v>-95</v>
      </c>
      <c r="AJ42" s="101">
        <v>25</v>
      </c>
      <c r="AK42" s="101" t="s">
        <v>48</v>
      </c>
      <c r="AL42" s="101" t="s">
        <v>391</v>
      </c>
      <c r="AM42" s="101" t="s">
        <v>66</v>
      </c>
      <c r="AN42" s="101" t="s">
        <v>307</v>
      </c>
      <c r="AO42" s="101">
        <v>180</v>
      </c>
      <c r="AP42" s="101">
        <v>1</v>
      </c>
      <c r="AQ42" s="101" t="s">
        <v>170</v>
      </c>
      <c r="AR42" s="406"/>
      <c r="AS42" s="550">
        <v>5820.65</v>
      </c>
      <c r="AT42" s="407" t="s">
        <v>840</v>
      </c>
      <c r="AU42" s="407"/>
      <c r="AV42" s="407"/>
      <c r="AW42" s="407"/>
      <c r="AX42" s="231" t="s">
        <v>174</v>
      </c>
      <c r="AY42"/>
    </row>
    <row r="43" spans="1:51" x14ac:dyDescent="0.25">
      <c r="A43" s="421" t="s">
        <v>192</v>
      </c>
      <c r="B43" s="37" t="s">
        <v>487</v>
      </c>
      <c r="C43" s="291">
        <v>480018</v>
      </c>
      <c r="D43" s="37">
        <v>7</v>
      </c>
      <c r="E43" s="48" t="s">
        <v>24</v>
      </c>
      <c r="F43" s="48" t="s">
        <v>1102</v>
      </c>
      <c r="G43" s="48" t="s">
        <v>1102</v>
      </c>
      <c r="H43" s="38">
        <v>48</v>
      </c>
      <c r="I43" s="38">
        <v>55990</v>
      </c>
      <c r="J43" s="38">
        <v>20</v>
      </c>
      <c r="K43" s="38" t="s">
        <v>751</v>
      </c>
      <c r="L43" s="38">
        <v>2</v>
      </c>
      <c r="M43" s="38">
        <v>7</v>
      </c>
      <c r="N43" s="38"/>
      <c r="O43" s="38"/>
      <c r="P43" s="38"/>
      <c r="Q43" s="38"/>
      <c r="R43" s="38"/>
      <c r="S43" s="38"/>
      <c r="T43" s="38"/>
      <c r="U43" s="38"/>
      <c r="V43" s="38"/>
      <c r="W43" s="38"/>
      <c r="X43" s="38"/>
      <c r="Y43" s="38"/>
      <c r="Z43" s="38"/>
      <c r="AA43" s="38"/>
      <c r="AB43" s="38"/>
      <c r="AC43" s="38"/>
      <c r="AD43" s="38"/>
      <c r="AE43" s="38"/>
      <c r="AF43" s="38">
        <v>14</v>
      </c>
      <c r="AG43" s="38" t="s">
        <v>486</v>
      </c>
      <c r="AH43" s="101" t="s">
        <v>49</v>
      </c>
      <c r="AI43" s="122">
        <v>-97</v>
      </c>
      <c r="AJ43" s="101">
        <v>25</v>
      </c>
      <c r="AK43" s="101" t="s">
        <v>48</v>
      </c>
      <c r="AL43" s="101" t="s">
        <v>391</v>
      </c>
      <c r="AM43" s="101" t="s">
        <v>66</v>
      </c>
      <c r="AN43" s="101" t="s">
        <v>307</v>
      </c>
      <c r="AO43" s="101">
        <v>180</v>
      </c>
      <c r="AP43" s="101">
        <v>1</v>
      </c>
      <c r="AQ43" s="101" t="s">
        <v>170</v>
      </c>
      <c r="AR43" s="406"/>
      <c r="AS43" s="550">
        <v>5820.65</v>
      </c>
      <c r="AT43" s="407" t="s">
        <v>840</v>
      </c>
      <c r="AU43" s="407"/>
      <c r="AV43" s="407"/>
      <c r="AW43" s="407"/>
      <c r="AX43" s="231" t="s">
        <v>174</v>
      </c>
      <c r="AY43"/>
    </row>
    <row r="44" spans="1:51" x14ac:dyDescent="0.25">
      <c r="A44" s="421" t="s">
        <v>192</v>
      </c>
      <c r="B44" s="37" t="s">
        <v>487</v>
      </c>
      <c r="C44" s="291">
        <v>480018</v>
      </c>
      <c r="D44" s="37">
        <v>8</v>
      </c>
      <c r="E44" s="48" t="s">
        <v>24</v>
      </c>
      <c r="F44" s="48" t="s">
        <v>1102</v>
      </c>
      <c r="G44" s="48" t="s">
        <v>1102</v>
      </c>
      <c r="H44" s="38">
        <v>48</v>
      </c>
      <c r="I44" s="38">
        <v>55990</v>
      </c>
      <c r="J44" s="38">
        <v>20</v>
      </c>
      <c r="K44" s="38" t="s">
        <v>751</v>
      </c>
      <c r="L44" s="38">
        <v>2</v>
      </c>
      <c r="M44" s="38">
        <v>7</v>
      </c>
      <c r="N44" s="38"/>
      <c r="O44" s="38"/>
      <c r="P44" s="38"/>
      <c r="Q44" s="38"/>
      <c r="R44" s="38"/>
      <c r="S44" s="38"/>
      <c r="T44" s="38"/>
      <c r="U44" s="38"/>
      <c r="V44" s="38"/>
      <c r="W44" s="38"/>
      <c r="X44" s="38"/>
      <c r="Y44" s="38"/>
      <c r="Z44" s="38"/>
      <c r="AA44" s="38"/>
      <c r="AB44" s="38"/>
      <c r="AC44" s="38"/>
      <c r="AD44" s="38"/>
      <c r="AE44" s="38"/>
      <c r="AF44" s="38">
        <v>14</v>
      </c>
      <c r="AG44" s="38" t="s">
        <v>486</v>
      </c>
      <c r="AH44" s="101" t="s">
        <v>49</v>
      </c>
      <c r="AI44" s="122">
        <v>-99</v>
      </c>
      <c r="AJ44" s="101">
        <v>25</v>
      </c>
      <c r="AK44" s="101" t="s">
        <v>48</v>
      </c>
      <c r="AL44" s="101" t="s">
        <v>391</v>
      </c>
      <c r="AM44" s="101" t="s">
        <v>66</v>
      </c>
      <c r="AN44" s="101" t="s">
        <v>307</v>
      </c>
      <c r="AO44" s="101">
        <v>180</v>
      </c>
      <c r="AP44" s="101">
        <v>1</v>
      </c>
      <c r="AQ44" s="101" t="s">
        <v>170</v>
      </c>
      <c r="AR44" s="406"/>
      <c r="AS44" s="550">
        <v>5821.5999999999995</v>
      </c>
      <c r="AT44" s="407" t="s">
        <v>840</v>
      </c>
      <c r="AU44" s="407"/>
      <c r="AV44" s="407"/>
      <c r="AW44" s="407"/>
      <c r="AX44" s="231" t="s">
        <v>174</v>
      </c>
      <c r="AY44"/>
    </row>
    <row r="45" spans="1:51" x14ac:dyDescent="0.25">
      <c r="A45" s="421" t="s">
        <v>192</v>
      </c>
      <c r="B45" s="37" t="s">
        <v>487</v>
      </c>
      <c r="C45" s="291">
        <v>480018</v>
      </c>
      <c r="D45" s="37">
        <v>9</v>
      </c>
      <c r="E45" s="48" t="s">
        <v>24</v>
      </c>
      <c r="F45" s="48" t="s">
        <v>1102</v>
      </c>
      <c r="G45" s="48" t="s">
        <v>1102</v>
      </c>
      <c r="H45" s="38">
        <v>48</v>
      </c>
      <c r="I45" s="38">
        <v>55990</v>
      </c>
      <c r="J45" s="38">
        <v>20</v>
      </c>
      <c r="K45" s="38" t="s">
        <v>751</v>
      </c>
      <c r="L45" s="38">
        <v>2</v>
      </c>
      <c r="M45" s="38">
        <v>7</v>
      </c>
      <c r="N45" s="38"/>
      <c r="O45" s="38"/>
      <c r="P45" s="38"/>
      <c r="Q45" s="38"/>
      <c r="R45" s="38"/>
      <c r="S45" s="38"/>
      <c r="T45" s="38"/>
      <c r="U45" s="38"/>
      <c r="V45" s="38"/>
      <c r="W45" s="38"/>
      <c r="X45" s="38"/>
      <c r="Y45" s="38"/>
      <c r="Z45" s="38"/>
      <c r="AA45" s="38"/>
      <c r="AB45" s="38"/>
      <c r="AC45" s="38"/>
      <c r="AD45" s="38"/>
      <c r="AE45" s="38"/>
      <c r="AF45" s="38">
        <v>14</v>
      </c>
      <c r="AG45" s="38" t="s">
        <v>486</v>
      </c>
      <c r="AH45" s="101" t="s">
        <v>49</v>
      </c>
      <c r="AI45" s="122">
        <v>-101</v>
      </c>
      <c r="AJ45" s="101">
        <v>24</v>
      </c>
      <c r="AK45" s="101" t="s">
        <v>48</v>
      </c>
      <c r="AL45" s="101" t="s">
        <v>391</v>
      </c>
      <c r="AM45" s="101" t="s">
        <v>66</v>
      </c>
      <c r="AN45" s="101" t="s">
        <v>307</v>
      </c>
      <c r="AO45" s="101">
        <v>180</v>
      </c>
      <c r="AP45" s="101">
        <v>1</v>
      </c>
      <c r="AQ45" s="101" t="s">
        <v>170</v>
      </c>
      <c r="AR45" s="406"/>
      <c r="AS45" s="550">
        <v>5822.55</v>
      </c>
      <c r="AT45" s="407" t="s">
        <v>840</v>
      </c>
      <c r="AU45" s="407"/>
      <c r="AV45" s="407"/>
      <c r="AW45" s="407"/>
      <c r="AX45" s="231" t="s">
        <v>174</v>
      </c>
      <c r="AY45"/>
    </row>
    <row r="46" spans="1:51" x14ac:dyDescent="0.25">
      <c r="A46" s="421" t="s">
        <v>192</v>
      </c>
      <c r="B46" s="37" t="s">
        <v>487</v>
      </c>
      <c r="C46" s="291">
        <v>480018</v>
      </c>
      <c r="D46" s="37">
        <v>10</v>
      </c>
      <c r="E46" s="48" t="s">
        <v>24</v>
      </c>
      <c r="F46" s="48" t="s">
        <v>1102</v>
      </c>
      <c r="G46" s="48" t="s">
        <v>1102</v>
      </c>
      <c r="H46" s="38">
        <v>48</v>
      </c>
      <c r="I46" s="38">
        <v>55990</v>
      </c>
      <c r="J46" s="38">
        <v>20</v>
      </c>
      <c r="K46" s="38" t="s">
        <v>751</v>
      </c>
      <c r="L46" s="38">
        <v>2</v>
      </c>
      <c r="M46" s="38">
        <v>7</v>
      </c>
      <c r="N46" s="38"/>
      <c r="O46" s="38"/>
      <c r="P46" s="38"/>
      <c r="Q46" s="38"/>
      <c r="R46" s="38"/>
      <c r="S46" s="38"/>
      <c r="T46" s="38"/>
      <c r="U46" s="38"/>
      <c r="V46" s="38"/>
      <c r="W46" s="38"/>
      <c r="X46" s="38"/>
      <c r="Y46" s="38"/>
      <c r="Z46" s="38"/>
      <c r="AA46" s="38"/>
      <c r="AB46" s="38"/>
      <c r="AC46" s="38"/>
      <c r="AD46" s="38"/>
      <c r="AE46" s="38"/>
      <c r="AF46" s="38">
        <v>14</v>
      </c>
      <c r="AG46" s="38" t="s">
        <v>486</v>
      </c>
      <c r="AH46" s="101" t="s">
        <v>49</v>
      </c>
      <c r="AI46" s="122">
        <v>-103</v>
      </c>
      <c r="AJ46" s="101">
        <v>22</v>
      </c>
      <c r="AK46" s="101" t="s">
        <v>48</v>
      </c>
      <c r="AL46" s="101" t="s">
        <v>391</v>
      </c>
      <c r="AM46" s="101" t="s">
        <v>66</v>
      </c>
      <c r="AN46" s="101" t="s">
        <v>307</v>
      </c>
      <c r="AO46" s="101">
        <v>180</v>
      </c>
      <c r="AP46" s="101">
        <v>1</v>
      </c>
      <c r="AQ46" s="101" t="s">
        <v>170</v>
      </c>
      <c r="AR46" s="406"/>
      <c r="AS46" s="550">
        <v>5821.5999999999995</v>
      </c>
      <c r="AT46" s="407" t="s">
        <v>840</v>
      </c>
      <c r="AU46" s="407"/>
      <c r="AV46" s="407"/>
      <c r="AW46" s="407"/>
      <c r="AX46" s="231" t="s">
        <v>174</v>
      </c>
      <c r="AY46"/>
    </row>
    <row r="47" spans="1:51" x14ac:dyDescent="0.25">
      <c r="A47" s="421" t="s">
        <v>192</v>
      </c>
      <c r="B47" s="37" t="s">
        <v>487</v>
      </c>
      <c r="C47" s="291">
        <v>480018</v>
      </c>
      <c r="D47" s="37">
        <v>11</v>
      </c>
      <c r="E47" s="48" t="s">
        <v>24</v>
      </c>
      <c r="F47" s="48" t="s">
        <v>1102</v>
      </c>
      <c r="G47" s="48" t="s">
        <v>1102</v>
      </c>
      <c r="H47" s="38">
        <v>48</v>
      </c>
      <c r="I47" s="38">
        <v>55990</v>
      </c>
      <c r="J47" s="38">
        <v>20</v>
      </c>
      <c r="K47" s="38" t="s">
        <v>751</v>
      </c>
      <c r="L47" s="38">
        <v>2</v>
      </c>
      <c r="M47" s="38">
        <v>7</v>
      </c>
      <c r="N47" s="38"/>
      <c r="O47" s="38"/>
      <c r="P47" s="38"/>
      <c r="Q47" s="38"/>
      <c r="R47" s="38"/>
      <c r="S47" s="38"/>
      <c r="T47" s="38"/>
      <c r="U47" s="38"/>
      <c r="V47" s="38"/>
      <c r="W47" s="38"/>
      <c r="X47" s="38"/>
      <c r="Y47" s="38"/>
      <c r="Z47" s="38"/>
      <c r="AA47" s="38"/>
      <c r="AB47" s="38"/>
      <c r="AC47" s="38"/>
      <c r="AD47" s="38"/>
      <c r="AE47" s="38"/>
      <c r="AF47" s="38">
        <v>14</v>
      </c>
      <c r="AG47" s="38" t="s">
        <v>486</v>
      </c>
      <c r="AH47" s="101" t="s">
        <v>49</v>
      </c>
      <c r="AI47" s="122">
        <v>-105</v>
      </c>
      <c r="AJ47" s="101">
        <v>20</v>
      </c>
      <c r="AK47" s="101" t="s">
        <v>48</v>
      </c>
      <c r="AL47" s="101" t="s">
        <v>391</v>
      </c>
      <c r="AM47" s="406" t="s">
        <v>66</v>
      </c>
      <c r="AN47" s="101" t="s">
        <v>307</v>
      </c>
      <c r="AO47" s="101">
        <v>180</v>
      </c>
      <c r="AP47" s="101">
        <v>1</v>
      </c>
      <c r="AQ47" s="101" t="s">
        <v>170</v>
      </c>
      <c r="AR47" s="406"/>
      <c r="AS47" s="550">
        <v>5821.5999999999995</v>
      </c>
      <c r="AT47" s="407" t="s">
        <v>840</v>
      </c>
      <c r="AU47" s="407"/>
      <c r="AV47" s="407"/>
      <c r="AW47" s="407"/>
      <c r="AX47" s="231" t="s">
        <v>174</v>
      </c>
      <c r="AY47"/>
    </row>
    <row r="48" spans="1:51" x14ac:dyDescent="0.25">
      <c r="A48" s="421" t="s">
        <v>192</v>
      </c>
      <c r="B48" s="37" t="s">
        <v>487</v>
      </c>
      <c r="C48" s="291">
        <v>480018</v>
      </c>
      <c r="D48" s="37">
        <v>12</v>
      </c>
      <c r="E48" s="48" t="s">
        <v>24</v>
      </c>
      <c r="F48" s="48" t="s">
        <v>1102</v>
      </c>
      <c r="G48" s="48" t="s">
        <v>1102</v>
      </c>
      <c r="H48" s="38">
        <v>48</v>
      </c>
      <c r="I48" s="38">
        <v>55990</v>
      </c>
      <c r="J48" s="38">
        <v>20</v>
      </c>
      <c r="K48" s="38" t="s">
        <v>751</v>
      </c>
      <c r="L48" s="38">
        <v>2</v>
      </c>
      <c r="M48" s="38">
        <v>7</v>
      </c>
      <c r="N48" s="38"/>
      <c r="O48" s="38"/>
      <c r="P48" s="38"/>
      <c r="Q48" s="38"/>
      <c r="R48" s="38"/>
      <c r="S48" s="38"/>
      <c r="T48" s="38"/>
      <c r="U48" s="38"/>
      <c r="V48" s="38"/>
      <c r="W48" s="38"/>
      <c r="X48" s="38"/>
      <c r="Y48" s="38"/>
      <c r="Z48" s="38"/>
      <c r="AA48" s="38"/>
      <c r="AB48" s="38"/>
      <c r="AC48" s="38"/>
      <c r="AD48" s="38"/>
      <c r="AE48" s="38"/>
      <c r="AF48" s="38">
        <v>14</v>
      </c>
      <c r="AG48" s="38" t="s">
        <v>486</v>
      </c>
      <c r="AH48" s="101" t="s">
        <v>49</v>
      </c>
      <c r="AI48" s="122">
        <v>-107</v>
      </c>
      <c r="AJ48" s="101">
        <v>18</v>
      </c>
      <c r="AK48" s="101" t="s">
        <v>48</v>
      </c>
      <c r="AL48" s="101" t="s">
        <v>391</v>
      </c>
      <c r="AM48" s="406" t="s">
        <v>66</v>
      </c>
      <c r="AN48" s="101" t="s">
        <v>307</v>
      </c>
      <c r="AO48" s="101">
        <v>180</v>
      </c>
      <c r="AP48" s="101">
        <v>1</v>
      </c>
      <c r="AQ48" s="101" t="s">
        <v>170</v>
      </c>
      <c r="AR48" s="406"/>
      <c r="AS48" s="550">
        <v>5820.65</v>
      </c>
      <c r="AT48" s="407" t="s">
        <v>840</v>
      </c>
      <c r="AU48" s="407"/>
      <c r="AV48" s="407"/>
      <c r="AW48" s="407"/>
      <c r="AX48" s="231" t="s">
        <v>174</v>
      </c>
      <c r="AY48"/>
    </row>
    <row r="49" spans="1:51" x14ac:dyDescent="0.25">
      <c r="A49" s="421" t="s">
        <v>192</v>
      </c>
      <c r="B49" s="37" t="s">
        <v>487</v>
      </c>
      <c r="C49" s="291">
        <v>480018</v>
      </c>
      <c r="D49" s="37">
        <v>13</v>
      </c>
      <c r="E49" s="48" t="s">
        <v>24</v>
      </c>
      <c r="F49" s="48" t="s">
        <v>1102</v>
      </c>
      <c r="G49" s="48" t="s">
        <v>1102</v>
      </c>
      <c r="H49" s="38">
        <v>48</v>
      </c>
      <c r="I49" s="38">
        <v>55990</v>
      </c>
      <c r="J49" s="38">
        <v>20</v>
      </c>
      <c r="K49" s="38" t="s">
        <v>751</v>
      </c>
      <c r="L49" s="38">
        <v>2</v>
      </c>
      <c r="M49" s="38">
        <v>7</v>
      </c>
      <c r="N49" s="38"/>
      <c r="O49" s="38"/>
      <c r="P49" s="38"/>
      <c r="Q49" s="38"/>
      <c r="R49" s="38"/>
      <c r="S49" s="38"/>
      <c r="T49" s="38"/>
      <c r="U49" s="38"/>
      <c r="V49" s="38"/>
      <c r="W49" s="38"/>
      <c r="X49" s="38"/>
      <c r="Y49" s="38"/>
      <c r="Z49" s="38"/>
      <c r="AA49" s="38"/>
      <c r="AB49" s="38"/>
      <c r="AC49" s="38"/>
      <c r="AD49" s="38"/>
      <c r="AE49" s="38"/>
      <c r="AF49" s="38">
        <v>14</v>
      </c>
      <c r="AG49" s="38" t="s">
        <v>486</v>
      </c>
      <c r="AH49" s="101" t="s">
        <v>49</v>
      </c>
      <c r="AI49" s="122">
        <v>-109</v>
      </c>
      <c r="AJ49" s="101">
        <v>16</v>
      </c>
      <c r="AK49" s="101" t="s">
        <v>48</v>
      </c>
      <c r="AL49" s="101" t="s">
        <v>391</v>
      </c>
      <c r="AM49" s="406" t="s">
        <v>66</v>
      </c>
      <c r="AN49" s="101" t="s">
        <v>307</v>
      </c>
      <c r="AO49" s="101">
        <v>180</v>
      </c>
      <c r="AP49" s="101">
        <v>1</v>
      </c>
      <c r="AQ49" s="101" t="s">
        <v>170</v>
      </c>
      <c r="AR49" s="406"/>
      <c r="AS49" s="550">
        <v>5819.7</v>
      </c>
      <c r="AT49" s="407" t="s">
        <v>840</v>
      </c>
      <c r="AU49" s="407"/>
      <c r="AV49" s="407"/>
      <c r="AW49" s="407"/>
      <c r="AX49" s="231" t="s">
        <v>174</v>
      </c>
      <c r="AY49"/>
    </row>
    <row r="50" spans="1:51" x14ac:dyDescent="0.25">
      <c r="A50" s="421" t="s">
        <v>192</v>
      </c>
      <c r="B50" s="37" t="s">
        <v>487</v>
      </c>
      <c r="C50" s="291">
        <v>480018</v>
      </c>
      <c r="D50" s="37">
        <v>14</v>
      </c>
      <c r="E50" s="48" t="s">
        <v>24</v>
      </c>
      <c r="F50" s="48" t="s">
        <v>1102</v>
      </c>
      <c r="G50" s="48" t="s">
        <v>1102</v>
      </c>
      <c r="H50" s="38">
        <v>48</v>
      </c>
      <c r="I50" s="38">
        <v>55990</v>
      </c>
      <c r="J50" s="38">
        <v>20</v>
      </c>
      <c r="K50" s="38" t="s">
        <v>751</v>
      </c>
      <c r="L50" s="38">
        <v>2</v>
      </c>
      <c r="M50" s="38">
        <v>7</v>
      </c>
      <c r="N50" s="38"/>
      <c r="O50" s="38"/>
      <c r="P50" s="38"/>
      <c r="Q50" s="38"/>
      <c r="R50" s="38"/>
      <c r="S50" s="38"/>
      <c r="T50" s="38"/>
      <c r="U50" s="38"/>
      <c r="V50" s="38"/>
      <c r="W50" s="38"/>
      <c r="X50" s="38"/>
      <c r="Y50" s="38"/>
      <c r="Z50" s="38"/>
      <c r="AA50" s="38"/>
      <c r="AB50" s="38"/>
      <c r="AC50" s="38"/>
      <c r="AD50" s="38"/>
      <c r="AE50" s="38"/>
      <c r="AF50" s="38">
        <v>14</v>
      </c>
      <c r="AG50" s="38" t="s">
        <v>486</v>
      </c>
      <c r="AH50" s="101" t="s">
        <v>49</v>
      </c>
      <c r="AI50" s="122">
        <v>-111</v>
      </c>
      <c r="AJ50" s="101">
        <v>14</v>
      </c>
      <c r="AK50" s="101" t="s">
        <v>48</v>
      </c>
      <c r="AL50" s="101" t="s">
        <v>391</v>
      </c>
      <c r="AM50" s="406" t="s">
        <v>66</v>
      </c>
      <c r="AN50" s="101" t="s">
        <v>307</v>
      </c>
      <c r="AO50" s="101">
        <v>180</v>
      </c>
      <c r="AP50" s="101">
        <v>1</v>
      </c>
      <c r="AQ50" s="101" t="s">
        <v>170</v>
      </c>
      <c r="AR50" s="406"/>
      <c r="AS50" s="550">
        <v>5822.55</v>
      </c>
      <c r="AT50" s="407" t="s">
        <v>840</v>
      </c>
      <c r="AU50" s="407"/>
      <c r="AV50" s="407"/>
      <c r="AW50" s="407"/>
      <c r="AX50" s="231" t="s">
        <v>174</v>
      </c>
      <c r="AY50"/>
    </row>
    <row r="51" spans="1:51" x14ac:dyDescent="0.25">
      <c r="A51" s="421" t="s">
        <v>192</v>
      </c>
      <c r="B51" s="37" t="s">
        <v>487</v>
      </c>
      <c r="C51" s="291">
        <v>480018</v>
      </c>
      <c r="D51" s="37">
        <v>15</v>
      </c>
      <c r="E51" s="48" t="s">
        <v>24</v>
      </c>
      <c r="F51" s="48" t="s">
        <v>1102</v>
      </c>
      <c r="G51" s="48" t="s">
        <v>1102</v>
      </c>
      <c r="H51" s="38">
        <v>48</v>
      </c>
      <c r="I51" s="38">
        <v>55990</v>
      </c>
      <c r="J51" s="38">
        <v>20</v>
      </c>
      <c r="K51" s="38" t="s">
        <v>751</v>
      </c>
      <c r="L51" s="38">
        <v>2</v>
      </c>
      <c r="M51" s="38">
        <v>7</v>
      </c>
      <c r="N51" s="38"/>
      <c r="O51" s="38"/>
      <c r="P51" s="38"/>
      <c r="Q51" s="38"/>
      <c r="R51" s="38"/>
      <c r="S51" s="38"/>
      <c r="T51" s="38"/>
      <c r="U51" s="38"/>
      <c r="V51" s="38"/>
      <c r="W51" s="38"/>
      <c r="X51" s="38"/>
      <c r="Y51" s="38"/>
      <c r="Z51" s="38"/>
      <c r="AA51" s="38"/>
      <c r="AB51" s="38"/>
      <c r="AC51" s="38"/>
      <c r="AD51" s="38"/>
      <c r="AE51" s="38"/>
      <c r="AF51" s="38">
        <v>14</v>
      </c>
      <c r="AG51" s="38" t="s">
        <v>486</v>
      </c>
      <c r="AH51" s="101" t="s">
        <v>49</v>
      </c>
      <c r="AI51" s="122">
        <v>-113</v>
      </c>
      <c r="AJ51" s="101">
        <v>12</v>
      </c>
      <c r="AK51" s="101" t="s">
        <v>48</v>
      </c>
      <c r="AL51" s="101" t="s">
        <v>391</v>
      </c>
      <c r="AM51" s="406" t="s">
        <v>66</v>
      </c>
      <c r="AN51" s="101" t="s">
        <v>307</v>
      </c>
      <c r="AO51" s="101">
        <v>180</v>
      </c>
      <c r="AP51" s="101">
        <v>1</v>
      </c>
      <c r="AQ51" s="101" t="s">
        <v>170</v>
      </c>
      <c r="AR51" s="406"/>
      <c r="AS51" s="550">
        <v>5822.55</v>
      </c>
      <c r="AT51" s="407" t="s">
        <v>840</v>
      </c>
      <c r="AU51" s="407"/>
      <c r="AV51" s="407"/>
      <c r="AW51" s="407"/>
      <c r="AX51" s="231" t="s">
        <v>174</v>
      </c>
      <c r="AY51"/>
    </row>
    <row r="52" spans="1:51" x14ac:dyDescent="0.25">
      <c r="A52" s="421" t="s">
        <v>192</v>
      </c>
      <c r="B52" s="37" t="s">
        <v>487</v>
      </c>
      <c r="C52" s="291">
        <v>480018</v>
      </c>
      <c r="D52" s="37">
        <v>16</v>
      </c>
      <c r="E52" s="48" t="s">
        <v>24</v>
      </c>
      <c r="F52" s="48" t="s">
        <v>1102</v>
      </c>
      <c r="G52" s="48" t="s">
        <v>1102</v>
      </c>
      <c r="H52" s="38">
        <v>48</v>
      </c>
      <c r="I52" s="38">
        <v>55990</v>
      </c>
      <c r="J52" s="38">
        <v>20</v>
      </c>
      <c r="K52" s="38" t="s">
        <v>751</v>
      </c>
      <c r="L52" s="38">
        <v>2</v>
      </c>
      <c r="M52" s="38">
        <v>7</v>
      </c>
      <c r="N52" s="38"/>
      <c r="O52" s="38"/>
      <c r="P52" s="38"/>
      <c r="Q52" s="38"/>
      <c r="R52" s="38"/>
      <c r="S52" s="38"/>
      <c r="T52" s="38"/>
      <c r="U52" s="38"/>
      <c r="V52" s="38"/>
      <c r="W52" s="38"/>
      <c r="X52" s="38"/>
      <c r="Y52" s="38"/>
      <c r="Z52" s="38"/>
      <c r="AA52" s="38"/>
      <c r="AB52" s="38"/>
      <c r="AC52" s="38"/>
      <c r="AD52" s="38"/>
      <c r="AE52" s="38"/>
      <c r="AF52" s="38">
        <v>14</v>
      </c>
      <c r="AG52" s="38" t="s">
        <v>486</v>
      </c>
      <c r="AH52" s="101" t="s">
        <v>49</v>
      </c>
      <c r="AI52" s="122">
        <v>-115</v>
      </c>
      <c r="AJ52" s="101">
        <v>10</v>
      </c>
      <c r="AK52" s="101" t="s">
        <v>48</v>
      </c>
      <c r="AL52" s="101" t="s">
        <v>391</v>
      </c>
      <c r="AM52" s="406" t="s">
        <v>66</v>
      </c>
      <c r="AN52" s="101" t="s">
        <v>307</v>
      </c>
      <c r="AO52" s="101">
        <v>180</v>
      </c>
      <c r="AP52" s="101">
        <v>1</v>
      </c>
      <c r="AQ52" s="101" t="s">
        <v>170</v>
      </c>
      <c r="AR52" s="406"/>
      <c r="AS52" s="550">
        <v>5794.05</v>
      </c>
      <c r="AT52" s="407" t="s">
        <v>840</v>
      </c>
      <c r="AU52" s="407"/>
      <c r="AV52" s="407"/>
      <c r="AW52" s="407"/>
      <c r="AX52" s="231" t="s">
        <v>174</v>
      </c>
      <c r="AY52"/>
    </row>
    <row r="53" spans="1:51" x14ac:dyDescent="0.25">
      <c r="A53" s="421" t="s">
        <v>192</v>
      </c>
      <c r="B53" s="37" t="s">
        <v>487</v>
      </c>
      <c r="C53" s="291">
        <v>480018</v>
      </c>
      <c r="D53" s="37">
        <v>17</v>
      </c>
      <c r="E53" s="48" t="s">
        <v>24</v>
      </c>
      <c r="F53" s="48" t="s">
        <v>1102</v>
      </c>
      <c r="G53" s="48" t="s">
        <v>1102</v>
      </c>
      <c r="H53" s="38">
        <v>48</v>
      </c>
      <c r="I53" s="38">
        <v>55990</v>
      </c>
      <c r="J53" s="38">
        <v>20</v>
      </c>
      <c r="K53" s="38" t="s">
        <v>751</v>
      </c>
      <c r="L53" s="38">
        <v>2</v>
      </c>
      <c r="M53" s="38">
        <v>7</v>
      </c>
      <c r="N53" s="38"/>
      <c r="O53" s="38"/>
      <c r="P53" s="38"/>
      <c r="Q53" s="38"/>
      <c r="R53" s="38"/>
      <c r="S53" s="38"/>
      <c r="T53" s="38"/>
      <c r="U53" s="38"/>
      <c r="V53" s="38"/>
      <c r="W53" s="38"/>
      <c r="X53" s="38"/>
      <c r="Y53" s="38"/>
      <c r="Z53" s="38"/>
      <c r="AA53" s="38"/>
      <c r="AB53" s="38"/>
      <c r="AC53" s="38"/>
      <c r="AD53" s="38"/>
      <c r="AE53" s="38"/>
      <c r="AF53" s="38">
        <v>14</v>
      </c>
      <c r="AG53" s="38" t="s">
        <v>486</v>
      </c>
      <c r="AH53" s="101" t="s">
        <v>49</v>
      </c>
      <c r="AI53" s="122">
        <v>-117</v>
      </c>
      <c r="AJ53" s="101">
        <v>8</v>
      </c>
      <c r="AK53" s="101" t="s">
        <v>48</v>
      </c>
      <c r="AL53" s="101" t="s">
        <v>391</v>
      </c>
      <c r="AM53" s="406" t="s">
        <v>66</v>
      </c>
      <c r="AN53" s="101" t="s">
        <v>307</v>
      </c>
      <c r="AO53" s="101">
        <v>180</v>
      </c>
      <c r="AP53" s="101">
        <v>1</v>
      </c>
      <c r="AQ53" s="101" t="s">
        <v>170</v>
      </c>
      <c r="AR53" s="406"/>
      <c r="AS53" s="550">
        <v>5579.3499999999995</v>
      </c>
      <c r="AT53" s="407" t="s">
        <v>840</v>
      </c>
      <c r="AU53" s="407"/>
      <c r="AV53" s="407"/>
      <c r="AW53" s="407"/>
      <c r="AX53" s="231" t="s">
        <v>174</v>
      </c>
      <c r="AY53"/>
    </row>
    <row r="54" spans="1:51" x14ac:dyDescent="0.25">
      <c r="A54" s="421" t="s">
        <v>192</v>
      </c>
      <c r="B54" s="37" t="s">
        <v>487</v>
      </c>
      <c r="C54" s="291">
        <v>480018</v>
      </c>
      <c r="D54" s="37">
        <v>18</v>
      </c>
      <c r="E54" s="48" t="s">
        <v>24</v>
      </c>
      <c r="F54" s="48" t="s">
        <v>1102</v>
      </c>
      <c r="G54" s="48" t="s">
        <v>1102</v>
      </c>
      <c r="H54" s="38">
        <v>48</v>
      </c>
      <c r="I54" s="38">
        <v>55990</v>
      </c>
      <c r="J54" s="38">
        <v>20</v>
      </c>
      <c r="K54" s="38" t="s">
        <v>751</v>
      </c>
      <c r="L54" s="38">
        <v>2</v>
      </c>
      <c r="M54" s="38">
        <v>7</v>
      </c>
      <c r="N54" s="38"/>
      <c r="O54" s="38"/>
      <c r="P54" s="38"/>
      <c r="Q54" s="38"/>
      <c r="R54" s="38"/>
      <c r="S54" s="38"/>
      <c r="T54" s="38"/>
      <c r="U54" s="38"/>
      <c r="V54" s="38"/>
      <c r="W54" s="38"/>
      <c r="X54" s="38"/>
      <c r="Y54" s="38"/>
      <c r="Z54" s="38"/>
      <c r="AA54" s="38"/>
      <c r="AB54" s="38"/>
      <c r="AC54" s="38"/>
      <c r="AD54" s="38"/>
      <c r="AE54" s="38"/>
      <c r="AF54" s="38">
        <v>14</v>
      </c>
      <c r="AG54" s="38" t="s">
        <v>486</v>
      </c>
      <c r="AH54" s="101" t="s">
        <v>49</v>
      </c>
      <c r="AI54" s="122">
        <v>-119</v>
      </c>
      <c r="AJ54" s="101">
        <v>6</v>
      </c>
      <c r="AK54" s="101" t="s">
        <v>48</v>
      </c>
      <c r="AL54" s="101" t="s">
        <v>391</v>
      </c>
      <c r="AM54" s="406" t="s">
        <v>66</v>
      </c>
      <c r="AN54" s="101" t="s">
        <v>307</v>
      </c>
      <c r="AO54" s="101">
        <v>180</v>
      </c>
      <c r="AP54" s="101">
        <v>1</v>
      </c>
      <c r="AQ54" s="101" t="s">
        <v>170</v>
      </c>
      <c r="AR54" s="406"/>
      <c r="AS54" s="550">
        <v>4838.3499999999995</v>
      </c>
      <c r="AT54" s="407" t="s">
        <v>840</v>
      </c>
      <c r="AU54" s="407"/>
      <c r="AV54" s="407"/>
      <c r="AW54" s="407"/>
      <c r="AX54" s="231" t="s">
        <v>174</v>
      </c>
      <c r="AY54"/>
    </row>
    <row r="55" spans="1:51" ht="15.75" thickBot="1" x14ac:dyDescent="0.3">
      <c r="A55" s="422" t="s">
        <v>192</v>
      </c>
      <c r="B55" s="214" t="s">
        <v>487</v>
      </c>
      <c r="C55" s="432">
        <v>480018</v>
      </c>
      <c r="D55" s="214">
        <v>19</v>
      </c>
      <c r="E55" s="424" t="s">
        <v>24</v>
      </c>
      <c r="F55" s="424" t="s">
        <v>1102</v>
      </c>
      <c r="G55" s="424" t="s">
        <v>1102</v>
      </c>
      <c r="H55" s="425">
        <v>48</v>
      </c>
      <c r="I55" s="425">
        <v>55990</v>
      </c>
      <c r="J55" s="425">
        <v>20</v>
      </c>
      <c r="K55" s="425" t="s">
        <v>751</v>
      </c>
      <c r="L55" s="425">
        <v>2</v>
      </c>
      <c r="M55" s="425">
        <v>7</v>
      </c>
      <c r="N55" s="425"/>
      <c r="O55" s="425"/>
      <c r="P55" s="425"/>
      <c r="Q55" s="425"/>
      <c r="R55" s="425"/>
      <c r="S55" s="425"/>
      <c r="T55" s="425"/>
      <c r="U55" s="425"/>
      <c r="V55" s="425"/>
      <c r="W55" s="425"/>
      <c r="X55" s="425"/>
      <c r="Y55" s="425"/>
      <c r="Z55" s="425"/>
      <c r="AA55" s="425"/>
      <c r="AB55" s="425"/>
      <c r="AC55" s="425"/>
      <c r="AD55" s="425"/>
      <c r="AE55" s="425"/>
      <c r="AF55" s="425">
        <v>14</v>
      </c>
      <c r="AG55" s="425" t="s">
        <v>486</v>
      </c>
      <c r="AH55" s="230" t="s">
        <v>49</v>
      </c>
      <c r="AI55" s="426">
        <v>-121</v>
      </c>
      <c r="AJ55" s="230">
        <v>4</v>
      </c>
      <c r="AK55" s="230" t="s">
        <v>48</v>
      </c>
      <c r="AL55" s="230" t="s">
        <v>391</v>
      </c>
      <c r="AM55" s="427" t="s">
        <v>66</v>
      </c>
      <c r="AN55" s="230" t="s">
        <v>307</v>
      </c>
      <c r="AO55" s="230">
        <v>180</v>
      </c>
      <c r="AP55" s="230">
        <v>1</v>
      </c>
      <c r="AQ55" s="230" t="s">
        <v>170</v>
      </c>
      <c r="AR55" s="427"/>
      <c r="AS55" s="551">
        <v>2800.6</v>
      </c>
      <c r="AT55" s="428" t="s">
        <v>840</v>
      </c>
      <c r="AU55" s="428"/>
      <c r="AV55" s="428"/>
      <c r="AW55" s="428"/>
      <c r="AX55" s="282" t="s">
        <v>174</v>
      </c>
      <c r="AY55"/>
    </row>
    <row r="56" spans="1:51" x14ac:dyDescent="0.25">
      <c r="A56" s="411" t="s">
        <v>213</v>
      </c>
      <c r="B56" s="412" t="s">
        <v>911</v>
      </c>
      <c r="C56" s="429">
        <v>480019</v>
      </c>
      <c r="D56" s="412"/>
      <c r="E56" s="48" t="s">
        <v>24</v>
      </c>
      <c r="F56" s="48" t="s">
        <v>1102</v>
      </c>
      <c r="G56" s="48" t="s">
        <v>1102</v>
      </c>
      <c r="H56" s="38">
        <v>48</v>
      </c>
      <c r="I56" s="415">
        <v>55990</v>
      </c>
      <c r="J56" s="415">
        <v>10</v>
      </c>
      <c r="K56" s="415" t="s">
        <v>913</v>
      </c>
      <c r="L56" s="415">
        <v>2</v>
      </c>
      <c r="M56" s="415">
        <v>7</v>
      </c>
      <c r="N56" s="415"/>
      <c r="O56" s="415"/>
      <c r="P56" s="415"/>
      <c r="Q56" s="415"/>
      <c r="R56" s="415"/>
      <c r="S56" s="415"/>
      <c r="T56" s="415"/>
      <c r="U56" s="415"/>
      <c r="V56" s="415"/>
      <c r="W56" s="415"/>
      <c r="X56" s="415"/>
      <c r="Y56" s="415"/>
      <c r="Z56" s="415"/>
      <c r="AA56" s="415"/>
      <c r="AB56" s="415"/>
      <c r="AC56" s="415"/>
      <c r="AD56" s="415"/>
      <c r="AE56" s="415"/>
      <c r="AF56" s="415">
        <v>14</v>
      </c>
      <c r="AG56" s="415" t="s">
        <v>486</v>
      </c>
      <c r="AH56" s="416" t="s">
        <v>21</v>
      </c>
      <c r="AI56" s="436">
        <v>-93</v>
      </c>
      <c r="AJ56" s="416" t="s">
        <v>41</v>
      </c>
      <c r="AK56" s="416" t="s">
        <v>42</v>
      </c>
      <c r="AL56" s="416" t="s">
        <v>391</v>
      </c>
      <c r="AM56" s="416" t="s">
        <v>43</v>
      </c>
      <c r="AN56" s="416" t="s">
        <v>386</v>
      </c>
      <c r="AO56" s="416">
        <v>60</v>
      </c>
      <c r="AP56" s="416">
        <v>3</v>
      </c>
      <c r="AQ56" s="416" t="s">
        <v>168</v>
      </c>
      <c r="AR56" s="437"/>
      <c r="AS56" s="552">
        <v>89076.75</v>
      </c>
      <c r="AT56" s="419" t="s">
        <v>843</v>
      </c>
      <c r="AU56" s="419"/>
      <c r="AV56" s="419"/>
      <c r="AW56" s="419"/>
      <c r="AX56" s="420" t="s">
        <v>174</v>
      </c>
      <c r="AY56"/>
    </row>
    <row r="57" spans="1:51" x14ac:dyDescent="0.25">
      <c r="A57" s="421" t="s">
        <v>191</v>
      </c>
      <c r="B57" s="37" t="s">
        <v>911</v>
      </c>
      <c r="C57" s="291">
        <v>480020</v>
      </c>
      <c r="E57" s="48" t="s">
        <v>24</v>
      </c>
      <c r="F57" s="48" t="s">
        <v>1102</v>
      </c>
      <c r="G57" s="48" t="s">
        <v>1102</v>
      </c>
      <c r="H57" s="38">
        <v>48</v>
      </c>
      <c r="I57" s="38">
        <v>55990</v>
      </c>
      <c r="J57" s="38">
        <v>15</v>
      </c>
      <c r="K57" s="38" t="s">
        <v>913</v>
      </c>
      <c r="L57" s="38">
        <v>2</v>
      </c>
      <c r="M57" s="38">
        <v>7</v>
      </c>
      <c r="N57" s="38"/>
      <c r="O57" s="38"/>
      <c r="P57" s="38"/>
      <c r="Q57" s="38"/>
      <c r="R57" s="38"/>
      <c r="S57" s="38"/>
      <c r="T57" s="38"/>
      <c r="U57" s="38"/>
      <c r="V57" s="38"/>
      <c r="W57" s="38"/>
      <c r="X57" s="38"/>
      <c r="Y57" s="38"/>
      <c r="Z57" s="38"/>
      <c r="AA57" s="38"/>
      <c r="AB57" s="38"/>
      <c r="AC57" s="38"/>
      <c r="AD57" s="38"/>
      <c r="AE57" s="38"/>
      <c r="AF57" s="38">
        <v>14</v>
      </c>
      <c r="AG57" s="38" t="s">
        <v>486</v>
      </c>
      <c r="AH57" s="101" t="s">
        <v>21</v>
      </c>
      <c r="AI57" s="408">
        <v>-93</v>
      </c>
      <c r="AJ57" s="101" t="s">
        <v>41</v>
      </c>
      <c r="AK57" s="101" t="s">
        <v>42</v>
      </c>
      <c r="AL57" s="101" t="s">
        <v>391</v>
      </c>
      <c r="AM57" s="101" t="s">
        <v>43</v>
      </c>
      <c r="AN57" s="101" t="s">
        <v>386</v>
      </c>
      <c r="AO57" s="101">
        <v>60</v>
      </c>
      <c r="AP57" s="101">
        <v>3</v>
      </c>
      <c r="AQ57" s="101" t="s">
        <v>168</v>
      </c>
      <c r="AR57" s="409"/>
      <c r="AS57" s="553">
        <v>133092.15</v>
      </c>
      <c r="AT57" s="407" t="s">
        <v>844</v>
      </c>
      <c r="AU57" s="407"/>
      <c r="AV57" s="407"/>
      <c r="AW57" s="407"/>
      <c r="AX57" s="231" t="s">
        <v>174</v>
      </c>
      <c r="AY57"/>
    </row>
    <row r="58" spans="1:51" x14ac:dyDescent="0.25">
      <c r="A58" s="421" t="s">
        <v>192</v>
      </c>
      <c r="B58" s="37" t="s">
        <v>911</v>
      </c>
      <c r="C58" s="291">
        <v>480021</v>
      </c>
      <c r="E58" s="48" t="s">
        <v>24</v>
      </c>
      <c r="F58" s="48" t="s">
        <v>1102</v>
      </c>
      <c r="G58" s="48" t="s">
        <v>1102</v>
      </c>
      <c r="H58" s="38">
        <v>48</v>
      </c>
      <c r="I58" s="38">
        <v>55990</v>
      </c>
      <c r="J58" s="38">
        <v>20</v>
      </c>
      <c r="K58" s="38" t="s">
        <v>913</v>
      </c>
      <c r="L58" s="38">
        <v>2</v>
      </c>
      <c r="M58" s="38">
        <v>7</v>
      </c>
      <c r="N58" s="38"/>
      <c r="O58" s="38"/>
      <c r="P58" s="38"/>
      <c r="Q58" s="38"/>
      <c r="R58" s="38"/>
      <c r="S58" s="38"/>
      <c r="T58" s="38"/>
      <c r="U58" s="38"/>
      <c r="V58" s="38"/>
      <c r="W58" s="38"/>
      <c r="X58" s="38"/>
      <c r="Y58" s="38"/>
      <c r="Z58" s="38"/>
      <c r="AA58" s="38"/>
      <c r="AB58" s="38"/>
      <c r="AC58" s="38"/>
      <c r="AD58" s="38"/>
      <c r="AE58" s="38"/>
      <c r="AF58" s="38">
        <v>14</v>
      </c>
      <c r="AG58" s="38" t="s">
        <v>486</v>
      </c>
      <c r="AH58" s="101" t="s">
        <v>21</v>
      </c>
      <c r="AI58" s="408">
        <v>-93</v>
      </c>
      <c r="AJ58" s="101" t="s">
        <v>41</v>
      </c>
      <c r="AK58" s="101" t="s">
        <v>42</v>
      </c>
      <c r="AL58" s="101" t="s">
        <v>391</v>
      </c>
      <c r="AM58" s="101" t="s">
        <v>43</v>
      </c>
      <c r="AN58" s="101" t="s">
        <v>386</v>
      </c>
      <c r="AO58" s="101">
        <v>60</v>
      </c>
      <c r="AP58" s="101">
        <v>3</v>
      </c>
      <c r="AQ58" s="101" t="s">
        <v>168</v>
      </c>
      <c r="AR58" s="409"/>
      <c r="AS58" s="553">
        <v>179408.44999999998</v>
      </c>
      <c r="AT58" s="407" t="s">
        <v>841</v>
      </c>
      <c r="AU58" s="101"/>
      <c r="AV58" s="101"/>
      <c r="AW58" s="101"/>
      <c r="AX58" s="231" t="s">
        <v>174</v>
      </c>
      <c r="AY58"/>
    </row>
    <row r="59" spans="1:51" x14ac:dyDescent="0.25">
      <c r="A59" s="421" t="s">
        <v>192</v>
      </c>
      <c r="B59" s="37" t="s">
        <v>911</v>
      </c>
      <c r="C59" s="291">
        <v>480022</v>
      </c>
      <c r="E59" s="48" t="s">
        <v>24</v>
      </c>
      <c r="F59" s="48" t="s">
        <v>1102</v>
      </c>
      <c r="G59" s="48" t="s">
        <v>1102</v>
      </c>
      <c r="H59" s="38">
        <v>48</v>
      </c>
      <c r="I59" s="38">
        <v>55990</v>
      </c>
      <c r="J59" s="38">
        <v>5</v>
      </c>
      <c r="K59" s="38" t="s">
        <v>913</v>
      </c>
      <c r="L59" s="38">
        <v>2</v>
      </c>
      <c r="M59" s="38">
        <v>7</v>
      </c>
      <c r="N59" s="38"/>
      <c r="O59" s="38"/>
      <c r="P59" s="38"/>
      <c r="Q59" s="38"/>
      <c r="R59" s="38"/>
      <c r="S59" s="38"/>
      <c r="T59" s="38"/>
      <c r="U59" s="38"/>
      <c r="V59" s="38"/>
      <c r="W59" s="38"/>
      <c r="X59" s="38"/>
      <c r="Y59" s="38"/>
      <c r="Z59" s="38"/>
      <c r="AA59" s="38"/>
      <c r="AB59" s="38"/>
      <c r="AC59" s="38"/>
      <c r="AD59" s="38"/>
      <c r="AE59" s="38"/>
      <c r="AF59" s="38">
        <v>14</v>
      </c>
      <c r="AG59" s="38" t="s">
        <v>486</v>
      </c>
      <c r="AH59" s="101" t="s">
        <v>21</v>
      </c>
      <c r="AI59" s="408">
        <v>-90</v>
      </c>
      <c r="AJ59" s="101" t="s">
        <v>41</v>
      </c>
      <c r="AK59" s="101" t="s">
        <v>42</v>
      </c>
      <c r="AL59" s="101" t="s">
        <v>391</v>
      </c>
      <c r="AM59" s="101" t="s">
        <v>43</v>
      </c>
      <c r="AN59" s="101" t="s">
        <v>386</v>
      </c>
      <c r="AO59" s="101">
        <v>60</v>
      </c>
      <c r="AP59" s="101">
        <v>3</v>
      </c>
      <c r="AQ59" s="101" t="s">
        <v>168</v>
      </c>
      <c r="AR59" s="409"/>
      <c r="AS59" s="553">
        <v>34855.5</v>
      </c>
      <c r="AT59" s="407" t="s">
        <v>842</v>
      </c>
      <c r="AU59" s="407"/>
      <c r="AV59" s="407"/>
      <c r="AW59" s="407"/>
      <c r="AX59" s="231" t="s">
        <v>174</v>
      </c>
      <c r="AY59"/>
    </row>
    <row r="60" spans="1:51" x14ac:dyDescent="0.25">
      <c r="A60" s="421" t="s">
        <v>192</v>
      </c>
      <c r="B60" s="37" t="s">
        <v>102</v>
      </c>
      <c r="C60" s="291">
        <v>480023</v>
      </c>
      <c r="E60" s="48" t="s">
        <v>24</v>
      </c>
      <c r="F60" s="48" t="s">
        <v>1102</v>
      </c>
      <c r="G60" s="48" t="s">
        <v>1102</v>
      </c>
      <c r="H60" s="38">
        <v>48</v>
      </c>
      <c r="I60" s="38">
        <v>55990</v>
      </c>
      <c r="J60" s="38">
        <v>20</v>
      </c>
      <c r="K60" s="38" t="s">
        <v>913</v>
      </c>
      <c r="L60" s="38">
        <v>2</v>
      </c>
      <c r="M60" s="38">
        <v>7</v>
      </c>
      <c r="N60" s="38"/>
      <c r="O60" s="38"/>
      <c r="P60" s="38"/>
      <c r="Q60" s="38"/>
      <c r="R60" s="38"/>
      <c r="S60" s="38"/>
      <c r="T60" s="38"/>
      <c r="U60" s="38"/>
      <c r="V60" s="38"/>
      <c r="W60" s="38"/>
      <c r="X60" s="38"/>
      <c r="Y60" s="38"/>
      <c r="Z60" s="38"/>
      <c r="AA60" s="38"/>
      <c r="AB60" s="38"/>
      <c r="AC60" s="38"/>
      <c r="AD60" s="38"/>
      <c r="AE60" s="38"/>
      <c r="AF60" s="38">
        <v>14</v>
      </c>
      <c r="AG60" s="38" t="s">
        <v>486</v>
      </c>
      <c r="AH60" s="101" t="s">
        <v>49</v>
      </c>
      <c r="AI60" s="408">
        <v>-99</v>
      </c>
      <c r="AJ60" s="101">
        <v>0</v>
      </c>
      <c r="AK60" s="101" t="s">
        <v>50</v>
      </c>
      <c r="AL60" s="101" t="s">
        <v>391</v>
      </c>
      <c r="AM60" s="101" t="s">
        <v>43</v>
      </c>
      <c r="AN60" s="101" t="s">
        <v>386</v>
      </c>
      <c r="AO60" s="101">
        <v>60</v>
      </c>
      <c r="AP60" s="101">
        <v>3</v>
      </c>
      <c r="AQ60" s="101" t="s">
        <v>168</v>
      </c>
      <c r="AR60" s="409"/>
      <c r="AS60" s="553">
        <v>13674.3</v>
      </c>
      <c r="AT60" s="407" t="s">
        <v>840</v>
      </c>
      <c r="AU60" s="407"/>
      <c r="AV60" s="407"/>
      <c r="AW60" s="407"/>
      <c r="AX60" s="231" t="s">
        <v>174</v>
      </c>
      <c r="AY60"/>
    </row>
    <row r="61" spans="1:51" x14ac:dyDescent="0.25">
      <c r="A61" s="421" t="s">
        <v>192</v>
      </c>
      <c r="B61" s="37" t="s">
        <v>911</v>
      </c>
      <c r="C61" s="291">
        <v>480024</v>
      </c>
      <c r="E61" s="48" t="s">
        <v>24</v>
      </c>
      <c r="F61" s="48" t="s">
        <v>1102</v>
      </c>
      <c r="G61" s="48" t="s">
        <v>1102</v>
      </c>
      <c r="H61" s="38">
        <v>48</v>
      </c>
      <c r="I61" s="38">
        <v>55990</v>
      </c>
      <c r="J61" s="38">
        <v>20</v>
      </c>
      <c r="K61" s="38" t="s">
        <v>913</v>
      </c>
      <c r="L61" s="38">
        <v>2</v>
      </c>
      <c r="M61" s="38">
        <v>7</v>
      </c>
      <c r="N61" s="38"/>
      <c r="O61" s="38"/>
      <c r="P61" s="38"/>
      <c r="Q61" s="38"/>
      <c r="R61" s="38"/>
      <c r="S61" s="38"/>
      <c r="T61" s="38"/>
      <c r="U61" s="38"/>
      <c r="V61" s="38"/>
      <c r="W61" s="38"/>
      <c r="X61" s="38"/>
      <c r="Y61" s="38"/>
      <c r="Z61" s="38"/>
      <c r="AA61" s="38"/>
      <c r="AB61" s="38"/>
      <c r="AC61" s="38"/>
      <c r="AD61" s="38"/>
      <c r="AE61" s="38"/>
      <c r="AF61" s="38">
        <v>14</v>
      </c>
      <c r="AG61" s="38" t="s">
        <v>486</v>
      </c>
      <c r="AH61" s="101" t="s">
        <v>49</v>
      </c>
      <c r="AI61" s="408">
        <v>-99</v>
      </c>
      <c r="AJ61" s="101">
        <v>10</v>
      </c>
      <c r="AK61" s="101" t="s">
        <v>48</v>
      </c>
      <c r="AL61" s="101" t="s">
        <v>391</v>
      </c>
      <c r="AM61" s="101" t="s">
        <v>43</v>
      </c>
      <c r="AN61" s="101" t="s">
        <v>386</v>
      </c>
      <c r="AO61" s="101">
        <v>60</v>
      </c>
      <c r="AP61" s="101">
        <v>3</v>
      </c>
      <c r="AQ61" s="101" t="s">
        <v>168</v>
      </c>
      <c r="AR61" s="409"/>
      <c r="AS61" s="553">
        <v>11324.949999999999</v>
      </c>
      <c r="AT61" s="407" t="s">
        <v>840</v>
      </c>
      <c r="AU61" s="407"/>
      <c r="AV61" s="407"/>
      <c r="AW61" s="407"/>
      <c r="AX61" s="231" t="s">
        <v>174</v>
      </c>
      <c r="AY61"/>
    </row>
    <row r="62" spans="1:51" x14ac:dyDescent="0.25">
      <c r="A62" s="421" t="s">
        <v>192</v>
      </c>
      <c r="B62" s="37" t="s">
        <v>911</v>
      </c>
      <c r="C62" s="291">
        <v>480025</v>
      </c>
      <c r="E62" s="48" t="s">
        <v>24</v>
      </c>
      <c r="F62" s="48" t="s">
        <v>1102</v>
      </c>
      <c r="G62" s="48" t="s">
        <v>1102</v>
      </c>
      <c r="H62" s="38">
        <v>48</v>
      </c>
      <c r="I62" s="38">
        <v>55990</v>
      </c>
      <c r="J62" s="38">
        <v>20</v>
      </c>
      <c r="K62" s="38" t="s">
        <v>913</v>
      </c>
      <c r="L62" s="38">
        <v>2</v>
      </c>
      <c r="M62" s="38">
        <v>7</v>
      </c>
      <c r="N62" s="38"/>
      <c r="O62" s="38"/>
      <c r="P62" s="38"/>
      <c r="Q62" s="38"/>
      <c r="R62" s="38"/>
      <c r="S62" s="38"/>
      <c r="T62" s="38"/>
      <c r="U62" s="38"/>
      <c r="V62" s="38"/>
      <c r="W62" s="38"/>
      <c r="X62" s="38"/>
      <c r="Y62" s="38"/>
      <c r="Z62" s="38"/>
      <c r="AA62" s="38"/>
      <c r="AB62" s="38"/>
      <c r="AC62" s="38"/>
      <c r="AD62" s="38"/>
      <c r="AE62" s="38"/>
      <c r="AF62" s="38">
        <v>14</v>
      </c>
      <c r="AG62" s="38" t="s">
        <v>486</v>
      </c>
      <c r="AH62" s="101" t="s">
        <v>49</v>
      </c>
      <c r="AI62" s="408">
        <v>-99</v>
      </c>
      <c r="AJ62" s="101">
        <v>20</v>
      </c>
      <c r="AK62" s="101" t="s">
        <v>47</v>
      </c>
      <c r="AL62" s="101" t="s">
        <v>391</v>
      </c>
      <c r="AM62" s="101" t="s">
        <v>43</v>
      </c>
      <c r="AN62" s="101" t="s">
        <v>386</v>
      </c>
      <c r="AO62" s="101">
        <v>60</v>
      </c>
      <c r="AP62" s="101">
        <v>3</v>
      </c>
      <c r="AQ62" s="101" t="s">
        <v>168</v>
      </c>
      <c r="AR62" s="409"/>
      <c r="AS62" s="581">
        <v>74000</v>
      </c>
      <c r="AT62" s="582" t="s">
        <v>1182</v>
      </c>
      <c r="AU62" s="407"/>
      <c r="AV62" s="407"/>
      <c r="AW62" s="407"/>
      <c r="AX62" s="231" t="s">
        <v>174</v>
      </c>
      <c r="AY62"/>
    </row>
    <row r="63" spans="1:51" ht="15.75" thickBot="1" x14ac:dyDescent="0.3">
      <c r="A63" s="422" t="s">
        <v>192</v>
      </c>
      <c r="B63" s="214" t="s">
        <v>912</v>
      </c>
      <c r="C63" s="432">
        <v>480026</v>
      </c>
      <c r="D63" s="214"/>
      <c r="E63" s="424" t="s">
        <v>24</v>
      </c>
      <c r="F63" s="424" t="s">
        <v>1102</v>
      </c>
      <c r="G63" s="424" t="s">
        <v>1102</v>
      </c>
      <c r="H63" s="425">
        <v>48</v>
      </c>
      <c r="I63" s="425">
        <v>55990</v>
      </c>
      <c r="J63" s="425">
        <v>20</v>
      </c>
      <c r="K63" s="425" t="s">
        <v>913</v>
      </c>
      <c r="L63" s="425">
        <v>2</v>
      </c>
      <c r="M63" s="425">
        <v>7</v>
      </c>
      <c r="N63" s="425"/>
      <c r="O63" s="425"/>
      <c r="P63" s="425"/>
      <c r="Q63" s="425"/>
      <c r="R63" s="425"/>
      <c r="S63" s="425"/>
      <c r="T63" s="425"/>
      <c r="U63" s="425"/>
      <c r="V63" s="425"/>
      <c r="W63" s="425"/>
      <c r="X63" s="425"/>
      <c r="Y63" s="425"/>
      <c r="Z63" s="425"/>
      <c r="AA63" s="425"/>
      <c r="AB63" s="425"/>
      <c r="AC63" s="425"/>
      <c r="AD63" s="425"/>
      <c r="AE63" s="425"/>
      <c r="AF63" s="425">
        <v>14</v>
      </c>
      <c r="AG63" s="425" t="s">
        <v>486</v>
      </c>
      <c r="AH63" s="230" t="s">
        <v>21</v>
      </c>
      <c r="AI63" s="433">
        <v>-93</v>
      </c>
      <c r="AJ63" s="230" t="s">
        <v>41</v>
      </c>
      <c r="AK63" s="230" t="s">
        <v>42</v>
      </c>
      <c r="AL63" s="230" t="s">
        <v>391</v>
      </c>
      <c r="AM63" s="230" t="s">
        <v>66</v>
      </c>
      <c r="AN63" s="230" t="s">
        <v>386</v>
      </c>
      <c r="AO63" s="230">
        <v>60</v>
      </c>
      <c r="AP63" s="230">
        <v>3</v>
      </c>
      <c r="AQ63" s="230" t="s">
        <v>168</v>
      </c>
      <c r="AR63" s="438"/>
      <c r="AS63" s="554">
        <v>182300.25</v>
      </c>
      <c r="AT63" s="428" t="s">
        <v>841</v>
      </c>
      <c r="AU63" s="428"/>
      <c r="AV63" s="428"/>
      <c r="AW63" s="428"/>
      <c r="AX63" s="282" t="s">
        <v>174</v>
      </c>
      <c r="AY63"/>
    </row>
    <row r="64" spans="1:51" x14ac:dyDescent="0.25">
      <c r="A64" s="411" t="s">
        <v>192</v>
      </c>
      <c r="B64" s="412" t="s">
        <v>103</v>
      </c>
      <c r="C64" s="429">
        <v>480027</v>
      </c>
      <c r="D64" s="412"/>
      <c r="E64" s="48" t="s">
        <v>24</v>
      </c>
      <c r="F64" s="48" t="s">
        <v>914</v>
      </c>
      <c r="G64" s="48" t="s">
        <v>210</v>
      </c>
      <c r="H64" s="38">
        <v>48</v>
      </c>
      <c r="I64" s="415">
        <v>55990</v>
      </c>
      <c r="J64" s="415">
        <v>10</v>
      </c>
      <c r="K64" s="415" t="s">
        <v>751</v>
      </c>
      <c r="L64" s="415">
        <v>2</v>
      </c>
      <c r="M64" s="415">
        <v>7</v>
      </c>
      <c r="N64" s="415">
        <v>48</v>
      </c>
      <c r="O64" s="415">
        <v>56640</v>
      </c>
      <c r="P64" s="415">
        <v>10</v>
      </c>
      <c r="Q64" s="415" t="s">
        <v>751</v>
      </c>
      <c r="R64" s="415">
        <v>2</v>
      </c>
      <c r="S64" s="415">
        <v>7</v>
      </c>
      <c r="T64" s="415"/>
      <c r="U64" s="415"/>
      <c r="V64" s="415"/>
      <c r="W64" s="415"/>
      <c r="X64" s="415"/>
      <c r="Y64" s="415"/>
      <c r="Z64" s="415"/>
      <c r="AA64" s="415"/>
      <c r="AB64" s="415"/>
      <c r="AC64" s="415"/>
      <c r="AD64" s="415"/>
      <c r="AE64" s="415"/>
      <c r="AF64" s="415">
        <v>14</v>
      </c>
      <c r="AG64" s="415" t="s">
        <v>58</v>
      </c>
      <c r="AH64" s="416" t="s">
        <v>21</v>
      </c>
      <c r="AI64" s="417">
        <v>-85</v>
      </c>
      <c r="AJ64" s="416" t="s">
        <v>41</v>
      </c>
      <c r="AK64" s="416" t="s">
        <v>42</v>
      </c>
      <c r="AL64" s="416"/>
      <c r="AM64" s="416" t="s">
        <v>43</v>
      </c>
      <c r="AN64" s="416" t="s">
        <v>386</v>
      </c>
      <c r="AO64" s="416">
        <v>60</v>
      </c>
      <c r="AP64" s="416">
        <v>3</v>
      </c>
      <c r="AQ64" s="416" t="s">
        <v>168</v>
      </c>
      <c r="AR64" s="430"/>
      <c r="AS64" s="555">
        <v>85013.599999999991</v>
      </c>
      <c r="AT64" s="419" t="s">
        <v>837</v>
      </c>
      <c r="AU64" s="419" t="s">
        <v>837</v>
      </c>
      <c r="AV64" s="419"/>
      <c r="AW64" s="419"/>
      <c r="AX64" s="420" t="s">
        <v>174</v>
      </c>
      <c r="AY64"/>
    </row>
    <row r="65" spans="1:51" x14ac:dyDescent="0.25">
      <c r="A65" s="421" t="s">
        <v>224</v>
      </c>
      <c r="B65" s="37" t="s">
        <v>104</v>
      </c>
      <c r="C65" s="291">
        <v>480028</v>
      </c>
      <c r="E65" s="48" t="s">
        <v>24</v>
      </c>
      <c r="F65" s="48" t="s">
        <v>914</v>
      </c>
      <c r="G65" s="48" t="s">
        <v>226</v>
      </c>
      <c r="H65" s="38">
        <v>48</v>
      </c>
      <c r="I65" s="38">
        <v>55990</v>
      </c>
      <c r="J65" s="38">
        <v>20</v>
      </c>
      <c r="K65" s="38" t="s">
        <v>751</v>
      </c>
      <c r="L65" s="38">
        <v>2</v>
      </c>
      <c r="M65" s="38">
        <v>7</v>
      </c>
      <c r="N65" s="38">
        <v>48</v>
      </c>
      <c r="O65" s="38">
        <v>56640</v>
      </c>
      <c r="P65" s="38">
        <v>10</v>
      </c>
      <c r="Q65" s="38" t="s">
        <v>751</v>
      </c>
      <c r="R65" s="38">
        <v>2</v>
      </c>
      <c r="S65" s="38">
        <v>7</v>
      </c>
      <c r="T65" s="38"/>
      <c r="U65" s="38"/>
      <c r="V65" s="38"/>
      <c r="W65" s="38"/>
      <c r="X65" s="38"/>
      <c r="Y65" s="38"/>
      <c r="Z65" s="38"/>
      <c r="AA65" s="38"/>
      <c r="AB65" s="38"/>
      <c r="AC65" s="38"/>
      <c r="AD65" s="38"/>
      <c r="AE65" s="38"/>
      <c r="AF65" s="38">
        <v>14</v>
      </c>
      <c r="AG65" s="38" t="s">
        <v>62</v>
      </c>
      <c r="AH65" s="101" t="s">
        <v>49</v>
      </c>
      <c r="AI65" s="122">
        <v>-78</v>
      </c>
      <c r="AJ65">
        <v>20</v>
      </c>
      <c r="AK65" t="s">
        <v>47</v>
      </c>
      <c r="AL65"/>
      <c r="AM65" s="101" t="s">
        <v>43</v>
      </c>
      <c r="AN65" s="101" t="s">
        <v>386</v>
      </c>
      <c r="AO65" s="101">
        <v>60</v>
      </c>
      <c r="AP65" s="101">
        <v>3</v>
      </c>
      <c r="AQ65" s="101" t="s">
        <v>168</v>
      </c>
      <c r="AR65" s="54"/>
      <c r="AS65" s="556">
        <v>75282.75</v>
      </c>
      <c r="AT65" s="407" t="s">
        <v>835</v>
      </c>
      <c r="AU65" s="407" t="s">
        <v>954</v>
      </c>
      <c r="AV65" s="407"/>
      <c r="AW65" s="407"/>
      <c r="AX65" s="231" t="s">
        <v>174</v>
      </c>
    </row>
    <row r="66" spans="1:51" x14ac:dyDescent="0.25">
      <c r="A66" s="421" t="s">
        <v>227</v>
      </c>
      <c r="B66" s="37" t="s">
        <v>104</v>
      </c>
      <c r="C66" s="291">
        <v>480029</v>
      </c>
      <c r="E66" s="48" t="s">
        <v>24</v>
      </c>
      <c r="F66" s="48" t="s">
        <v>915</v>
      </c>
      <c r="G66" s="48" t="s">
        <v>229</v>
      </c>
      <c r="H66" s="38">
        <v>48</v>
      </c>
      <c r="I66" s="38">
        <v>55990</v>
      </c>
      <c r="J66" s="38">
        <v>20</v>
      </c>
      <c r="K66" s="38" t="s">
        <v>751</v>
      </c>
      <c r="L66" s="38">
        <v>2</v>
      </c>
      <c r="M66" s="38">
        <v>7</v>
      </c>
      <c r="N66" s="38">
        <v>48</v>
      </c>
      <c r="O66" s="38">
        <v>56188</v>
      </c>
      <c r="P66" s="38">
        <v>20</v>
      </c>
      <c r="Q66" s="38" t="s">
        <v>751</v>
      </c>
      <c r="R66" s="38">
        <v>2</v>
      </c>
      <c r="S66" s="38">
        <v>7</v>
      </c>
      <c r="T66" s="38"/>
      <c r="U66" s="38"/>
      <c r="V66" s="38"/>
      <c r="W66" s="38"/>
      <c r="X66" s="38"/>
      <c r="Y66" s="38"/>
      <c r="Z66" s="38"/>
      <c r="AA66" s="38"/>
      <c r="AB66" s="38"/>
      <c r="AC66" s="38"/>
      <c r="AD66" s="38"/>
      <c r="AE66" s="38"/>
      <c r="AF66" s="38">
        <v>14</v>
      </c>
      <c r="AG66" s="38" t="s">
        <v>62</v>
      </c>
      <c r="AH66" s="101" t="s">
        <v>49</v>
      </c>
      <c r="AI66" s="122">
        <v>-78</v>
      </c>
      <c r="AJ66">
        <v>20</v>
      </c>
      <c r="AK66" t="s">
        <v>47</v>
      </c>
      <c r="AL66"/>
      <c r="AM66" s="101" t="s">
        <v>43</v>
      </c>
      <c r="AN66" s="101" t="s">
        <v>386</v>
      </c>
      <c r="AO66" s="101">
        <v>60</v>
      </c>
      <c r="AP66" s="101">
        <v>3</v>
      </c>
      <c r="AQ66" s="101" t="s">
        <v>168</v>
      </c>
      <c r="AR66" s="54"/>
      <c r="AS66" s="556">
        <v>98467.5</v>
      </c>
      <c r="AT66" s="407" t="s">
        <v>835</v>
      </c>
      <c r="AU66" s="407" t="s">
        <v>835</v>
      </c>
      <c r="AV66" s="407"/>
      <c r="AW66" s="407"/>
      <c r="AX66" s="231" t="s">
        <v>174</v>
      </c>
    </row>
    <row r="67" spans="1:51" x14ac:dyDescent="0.25">
      <c r="A67" s="421" t="s">
        <v>223</v>
      </c>
      <c r="B67" s="37" t="s">
        <v>105</v>
      </c>
      <c r="C67" s="291">
        <v>480030</v>
      </c>
      <c r="E67" s="48" t="s">
        <v>24</v>
      </c>
      <c r="F67" s="48" t="s">
        <v>916</v>
      </c>
      <c r="G67" s="48" t="s">
        <v>375</v>
      </c>
      <c r="H67" s="38" t="s">
        <v>871</v>
      </c>
      <c r="I67" s="38"/>
      <c r="J67" s="38">
        <v>5</v>
      </c>
      <c r="K67" s="38" t="s">
        <v>751</v>
      </c>
      <c r="L67" s="38"/>
      <c r="M67" s="38"/>
      <c r="N67" s="38">
        <v>48</v>
      </c>
      <c r="O67" s="38">
        <v>56640</v>
      </c>
      <c r="P67" s="38">
        <v>20</v>
      </c>
      <c r="Q67" s="38" t="s">
        <v>751</v>
      </c>
      <c r="R67" s="38">
        <v>2</v>
      </c>
      <c r="S67" s="38">
        <v>7</v>
      </c>
      <c r="T67" s="38"/>
      <c r="U67" s="38"/>
      <c r="V67" s="38"/>
      <c r="W67" s="38"/>
      <c r="X67" s="38"/>
      <c r="Y67" s="38"/>
      <c r="Z67" s="38"/>
      <c r="AA67" s="38"/>
      <c r="AB67" s="38"/>
      <c r="AC67" s="38"/>
      <c r="AD67" s="38"/>
      <c r="AE67" s="38"/>
      <c r="AF67" s="38">
        <v>14</v>
      </c>
      <c r="AG67" s="38" t="s">
        <v>62</v>
      </c>
      <c r="AH67" s="101" t="s">
        <v>21</v>
      </c>
      <c r="AI67" s="122">
        <v>-85</v>
      </c>
      <c r="AJ67" t="s">
        <v>41</v>
      </c>
      <c r="AK67" t="s">
        <v>42</v>
      </c>
      <c r="AL67"/>
      <c r="AM67" s="101" t="s">
        <v>66</v>
      </c>
      <c r="AN67" s="101" t="s">
        <v>386</v>
      </c>
      <c r="AO67" s="101">
        <v>60</v>
      </c>
      <c r="AP67" s="101">
        <v>3</v>
      </c>
      <c r="AQ67" s="101" t="s">
        <v>168</v>
      </c>
      <c r="AR67" s="54"/>
      <c r="AS67" s="556">
        <v>115281.54999999999</v>
      </c>
      <c r="AT67" s="407" t="s">
        <v>799</v>
      </c>
      <c r="AU67" s="407" t="s">
        <v>839</v>
      </c>
      <c r="AV67" s="407"/>
      <c r="AW67" s="407"/>
      <c r="AX67" s="231" t="s">
        <v>174</v>
      </c>
    </row>
    <row r="68" spans="1:51" x14ac:dyDescent="0.25">
      <c r="A68" s="421" t="s">
        <v>224</v>
      </c>
      <c r="B68" s="37" t="s">
        <v>105</v>
      </c>
      <c r="C68" s="291">
        <v>480031</v>
      </c>
      <c r="E68" s="48" t="s">
        <v>24</v>
      </c>
      <c r="F68" s="48" t="s">
        <v>916</v>
      </c>
      <c r="G68" s="48" t="s">
        <v>351</v>
      </c>
      <c r="H68" s="38" t="s">
        <v>871</v>
      </c>
      <c r="I68" s="38"/>
      <c r="J68" s="38">
        <v>10</v>
      </c>
      <c r="K68" s="38" t="s">
        <v>751</v>
      </c>
      <c r="L68" s="38"/>
      <c r="M68" s="38"/>
      <c r="N68" s="38">
        <v>48</v>
      </c>
      <c r="O68" s="38">
        <v>56640</v>
      </c>
      <c r="P68" s="38">
        <v>20</v>
      </c>
      <c r="Q68" s="38" t="s">
        <v>751</v>
      </c>
      <c r="R68" s="38">
        <v>2</v>
      </c>
      <c r="S68" s="38">
        <v>7</v>
      </c>
      <c r="T68" s="38"/>
      <c r="U68" s="38"/>
      <c r="V68" s="38"/>
      <c r="W68" s="38"/>
      <c r="X68" s="38"/>
      <c r="Y68" s="38"/>
      <c r="Z68" s="38"/>
      <c r="AA68" s="38"/>
      <c r="AB68" s="38"/>
      <c r="AC68" s="38"/>
      <c r="AD68" s="38"/>
      <c r="AE68" s="38"/>
      <c r="AF68" s="38">
        <v>14</v>
      </c>
      <c r="AG68" s="38" t="s">
        <v>62</v>
      </c>
      <c r="AH68" s="101" t="s">
        <v>21</v>
      </c>
      <c r="AI68" s="122">
        <v>-85</v>
      </c>
      <c r="AJ68" t="s">
        <v>41</v>
      </c>
      <c r="AK68" t="s">
        <v>42</v>
      </c>
      <c r="AL68"/>
      <c r="AM68" s="101" t="s">
        <v>66</v>
      </c>
      <c r="AN68" s="101" t="s">
        <v>386</v>
      </c>
      <c r="AO68" s="101">
        <v>60</v>
      </c>
      <c r="AP68" s="101">
        <v>3</v>
      </c>
      <c r="AQ68" s="101" t="s">
        <v>168</v>
      </c>
      <c r="AR68" s="54"/>
      <c r="AS68" s="556">
        <v>153779.35</v>
      </c>
      <c r="AT68" s="407" t="s">
        <v>784</v>
      </c>
      <c r="AU68" s="407" t="s">
        <v>839</v>
      </c>
      <c r="AV68" s="407"/>
      <c r="AW68" s="407"/>
      <c r="AX68" s="231" t="s">
        <v>174</v>
      </c>
    </row>
    <row r="69" spans="1:51" x14ac:dyDescent="0.25">
      <c r="A69" s="421" t="s">
        <v>231</v>
      </c>
      <c r="B69" s="37" t="s">
        <v>105</v>
      </c>
      <c r="C69" s="291">
        <v>480032</v>
      </c>
      <c r="E69" s="48" t="s">
        <v>24</v>
      </c>
      <c r="F69" s="48" t="s">
        <v>916</v>
      </c>
      <c r="G69" s="48" t="s">
        <v>232</v>
      </c>
      <c r="H69" s="38" t="s">
        <v>871</v>
      </c>
      <c r="I69" s="38"/>
      <c r="J69" s="38">
        <v>15</v>
      </c>
      <c r="K69" s="38" t="s">
        <v>751</v>
      </c>
      <c r="L69" s="38"/>
      <c r="M69" s="38"/>
      <c r="N69" s="38">
        <v>48</v>
      </c>
      <c r="O69" s="38">
        <v>56640</v>
      </c>
      <c r="P69" s="38">
        <v>20</v>
      </c>
      <c r="Q69" s="38" t="s">
        <v>751</v>
      </c>
      <c r="R69" s="38">
        <v>2</v>
      </c>
      <c r="S69" s="38">
        <v>7</v>
      </c>
      <c r="T69" s="38"/>
      <c r="U69" s="38"/>
      <c r="V69" s="38"/>
      <c r="W69" s="38"/>
      <c r="X69" s="38"/>
      <c r="Y69" s="38"/>
      <c r="Z69" s="38"/>
      <c r="AA69" s="38"/>
      <c r="AB69" s="38"/>
      <c r="AC69" s="38"/>
      <c r="AD69" s="38"/>
      <c r="AE69" s="38"/>
      <c r="AF69" s="38">
        <v>14</v>
      </c>
      <c r="AG69" s="38" t="s">
        <v>62</v>
      </c>
      <c r="AH69" s="101" t="s">
        <v>21</v>
      </c>
      <c r="AI69" s="122">
        <v>-85</v>
      </c>
      <c r="AJ69" t="s">
        <v>41</v>
      </c>
      <c r="AK69" t="s">
        <v>42</v>
      </c>
      <c r="AL69"/>
      <c r="AM69" s="101" t="s">
        <v>66</v>
      </c>
      <c r="AN69" s="101" t="s">
        <v>386</v>
      </c>
      <c r="AO69" s="101">
        <v>60</v>
      </c>
      <c r="AP69" s="101">
        <v>3</v>
      </c>
      <c r="AQ69" s="101" t="s">
        <v>168</v>
      </c>
      <c r="AR69" s="54"/>
      <c r="AS69" s="556">
        <v>187399.84999999998</v>
      </c>
      <c r="AT69" s="407" t="s">
        <v>784</v>
      </c>
      <c r="AU69" s="407" t="s">
        <v>839</v>
      </c>
      <c r="AV69" s="407"/>
      <c r="AW69" s="407"/>
      <c r="AX69" s="231" t="s">
        <v>174</v>
      </c>
    </row>
    <row r="70" spans="1:51" x14ac:dyDescent="0.25">
      <c r="A70" s="421" t="s">
        <v>227</v>
      </c>
      <c r="B70" s="37" t="s">
        <v>105</v>
      </c>
      <c r="C70" s="291">
        <v>480033</v>
      </c>
      <c r="E70" s="48" t="s">
        <v>24</v>
      </c>
      <c r="F70" s="48" t="s">
        <v>916</v>
      </c>
      <c r="G70" s="48" t="s">
        <v>229</v>
      </c>
      <c r="H70" s="38" t="s">
        <v>871</v>
      </c>
      <c r="I70" s="38"/>
      <c r="J70" s="38">
        <v>20</v>
      </c>
      <c r="K70" s="38" t="s">
        <v>751</v>
      </c>
      <c r="L70" s="38"/>
      <c r="M70" s="38"/>
      <c r="N70" s="38">
        <v>48</v>
      </c>
      <c r="O70" s="38">
        <v>56640</v>
      </c>
      <c r="P70" s="38">
        <v>20</v>
      </c>
      <c r="Q70" s="38" t="s">
        <v>751</v>
      </c>
      <c r="R70" s="38">
        <v>2</v>
      </c>
      <c r="S70" s="38">
        <v>7</v>
      </c>
      <c r="T70" s="38"/>
      <c r="U70" s="38"/>
      <c r="V70" s="38"/>
      <c r="W70" s="38"/>
      <c r="X70" s="38"/>
      <c r="Y70" s="38"/>
      <c r="Z70" s="38"/>
      <c r="AA70" s="38"/>
      <c r="AB70" s="38"/>
      <c r="AC70" s="38"/>
      <c r="AD70" s="38"/>
      <c r="AE70" s="38"/>
      <c r="AF70" s="38">
        <v>14</v>
      </c>
      <c r="AG70" s="38" t="s">
        <v>62</v>
      </c>
      <c r="AH70" s="101" t="s">
        <v>21</v>
      </c>
      <c r="AI70" s="122">
        <v>-85</v>
      </c>
      <c r="AJ70" t="s">
        <v>41</v>
      </c>
      <c r="AK70" t="s">
        <v>42</v>
      </c>
      <c r="AL70"/>
      <c r="AM70" s="101" t="s">
        <v>66</v>
      </c>
      <c r="AN70" s="101" t="s">
        <v>386</v>
      </c>
      <c r="AO70" s="101">
        <v>60</v>
      </c>
      <c r="AP70" s="101">
        <v>3</v>
      </c>
      <c r="AQ70" s="101" t="s">
        <v>168</v>
      </c>
      <c r="AR70" s="54"/>
      <c r="AS70" s="556">
        <v>224607.55</v>
      </c>
      <c r="AT70" s="407" t="s">
        <v>784</v>
      </c>
      <c r="AU70" s="407" t="s">
        <v>839</v>
      </c>
      <c r="AV70" s="407"/>
      <c r="AW70" s="407"/>
      <c r="AX70" s="231" t="s">
        <v>174</v>
      </c>
      <c r="AY70"/>
    </row>
    <row r="71" spans="1:51" x14ac:dyDescent="0.25">
      <c r="A71" s="421" t="s">
        <v>267</v>
      </c>
      <c r="B71" s="37" t="s">
        <v>104</v>
      </c>
      <c r="C71" s="291">
        <v>480034</v>
      </c>
      <c r="E71" s="48" t="s">
        <v>24</v>
      </c>
      <c r="F71" s="48" t="s">
        <v>917</v>
      </c>
      <c r="G71" s="48" t="s">
        <v>281</v>
      </c>
      <c r="H71" s="38">
        <v>48</v>
      </c>
      <c r="I71" s="38">
        <v>55990</v>
      </c>
      <c r="J71" s="38">
        <v>20</v>
      </c>
      <c r="K71" s="38" t="s">
        <v>751</v>
      </c>
      <c r="L71" s="38">
        <v>2</v>
      </c>
      <c r="M71" s="38">
        <v>7</v>
      </c>
      <c r="N71" s="38">
        <v>48</v>
      </c>
      <c r="O71" s="38">
        <v>56188</v>
      </c>
      <c r="P71" s="38">
        <v>20</v>
      </c>
      <c r="Q71" s="38" t="s">
        <v>751</v>
      </c>
      <c r="R71" s="38">
        <v>2</v>
      </c>
      <c r="S71" s="38">
        <v>7</v>
      </c>
      <c r="T71" s="38">
        <v>48</v>
      </c>
      <c r="U71" s="38">
        <v>56386</v>
      </c>
      <c r="V71" s="38">
        <v>20</v>
      </c>
      <c r="W71" s="38" t="s">
        <v>751</v>
      </c>
      <c r="X71" s="38">
        <v>2</v>
      </c>
      <c r="Y71" s="38">
        <v>7</v>
      </c>
      <c r="Z71" s="38"/>
      <c r="AA71" s="38"/>
      <c r="AB71" s="38"/>
      <c r="AC71" s="38"/>
      <c r="AD71" s="38"/>
      <c r="AE71" s="38"/>
      <c r="AF71" s="38">
        <v>14</v>
      </c>
      <c r="AG71" s="38" t="s">
        <v>62</v>
      </c>
      <c r="AH71" s="101" t="s">
        <v>49</v>
      </c>
      <c r="AI71" s="122">
        <v>-78</v>
      </c>
      <c r="AJ71">
        <v>20</v>
      </c>
      <c r="AK71" t="s">
        <v>47</v>
      </c>
      <c r="AL71" s="101"/>
      <c r="AM71" s="101" t="s">
        <v>43</v>
      </c>
      <c r="AN71" s="101" t="s">
        <v>386</v>
      </c>
      <c r="AO71" s="101">
        <v>60</v>
      </c>
      <c r="AP71" s="101">
        <v>3</v>
      </c>
      <c r="AQ71" s="101" t="s">
        <v>168</v>
      </c>
      <c r="AR71" s="54"/>
      <c r="AS71" s="556">
        <v>155789.54999999999</v>
      </c>
      <c r="AT71" s="407" t="s">
        <v>835</v>
      </c>
      <c r="AU71" s="407" t="s">
        <v>835</v>
      </c>
      <c r="AV71" s="407" t="s">
        <v>835</v>
      </c>
      <c r="AW71" s="407"/>
      <c r="AX71" s="231" t="s">
        <v>174</v>
      </c>
      <c r="AY71"/>
    </row>
    <row r="72" spans="1:51" x14ac:dyDescent="0.25">
      <c r="A72" s="421" t="s">
        <v>267</v>
      </c>
      <c r="B72" s="37" t="s">
        <v>104</v>
      </c>
      <c r="C72" s="291">
        <v>480035</v>
      </c>
      <c r="E72" s="48" t="s">
        <v>24</v>
      </c>
      <c r="F72" s="48" t="s">
        <v>918</v>
      </c>
      <c r="G72" s="48" t="s">
        <v>281</v>
      </c>
      <c r="H72" s="38">
        <v>48</v>
      </c>
      <c r="I72" s="38">
        <v>55990</v>
      </c>
      <c r="J72" s="38">
        <v>20</v>
      </c>
      <c r="K72" s="38" t="s">
        <v>751</v>
      </c>
      <c r="L72" s="38">
        <v>2</v>
      </c>
      <c r="M72" s="38">
        <v>7</v>
      </c>
      <c r="N72" s="38">
        <v>48</v>
      </c>
      <c r="O72" s="38">
        <v>56188</v>
      </c>
      <c r="P72" s="38">
        <v>20</v>
      </c>
      <c r="Q72" s="38" t="s">
        <v>751</v>
      </c>
      <c r="R72" s="38">
        <v>2</v>
      </c>
      <c r="S72" s="38">
        <v>7</v>
      </c>
      <c r="T72" s="38">
        <v>48</v>
      </c>
      <c r="U72" s="38">
        <v>56640</v>
      </c>
      <c r="V72" s="38">
        <v>20</v>
      </c>
      <c r="W72" s="38" t="s">
        <v>751</v>
      </c>
      <c r="X72" s="38">
        <v>2</v>
      </c>
      <c r="Y72" s="38">
        <v>7</v>
      </c>
      <c r="Z72" s="38"/>
      <c r="AA72" s="38"/>
      <c r="AB72" s="38"/>
      <c r="AC72" s="38"/>
      <c r="AD72" s="38"/>
      <c r="AE72" s="38"/>
      <c r="AF72" s="38">
        <v>14</v>
      </c>
      <c r="AG72" s="38" t="s">
        <v>62</v>
      </c>
      <c r="AH72" s="101" t="s">
        <v>49</v>
      </c>
      <c r="AI72" s="122">
        <v>-78</v>
      </c>
      <c r="AJ72">
        <v>20</v>
      </c>
      <c r="AK72" t="s">
        <v>47</v>
      </c>
      <c r="AL72"/>
      <c r="AM72" s="101" t="s">
        <v>43</v>
      </c>
      <c r="AN72" s="101" t="s">
        <v>386</v>
      </c>
      <c r="AO72" s="101">
        <v>60</v>
      </c>
      <c r="AP72" s="101">
        <v>3</v>
      </c>
      <c r="AQ72" s="101" t="s">
        <v>168</v>
      </c>
      <c r="AR72" s="54"/>
      <c r="AS72" s="556">
        <v>155527.35</v>
      </c>
      <c r="AT72" s="407" t="s">
        <v>835</v>
      </c>
      <c r="AU72" s="407" t="s">
        <v>835</v>
      </c>
      <c r="AV72" s="407" t="s">
        <v>835</v>
      </c>
      <c r="AW72" s="407"/>
      <c r="AX72" s="231" t="s">
        <v>174</v>
      </c>
      <c r="AY72"/>
    </row>
    <row r="73" spans="1:51" x14ac:dyDescent="0.25">
      <c r="A73" s="421" t="s">
        <v>267</v>
      </c>
      <c r="B73" s="37" t="s">
        <v>104</v>
      </c>
      <c r="C73" s="291">
        <v>480036</v>
      </c>
      <c r="E73" s="48" t="s">
        <v>24</v>
      </c>
      <c r="F73" s="48" t="s">
        <v>919</v>
      </c>
      <c r="G73" s="48" t="s">
        <v>281</v>
      </c>
      <c r="H73" s="38" t="s">
        <v>871</v>
      </c>
      <c r="I73" s="38">
        <v>55990</v>
      </c>
      <c r="J73" s="38">
        <v>20</v>
      </c>
      <c r="K73" s="38" t="s">
        <v>751</v>
      </c>
      <c r="L73" s="38"/>
      <c r="M73" s="38"/>
      <c r="N73" s="38">
        <v>48</v>
      </c>
      <c r="O73" s="38">
        <v>56640</v>
      </c>
      <c r="P73" s="38">
        <v>20</v>
      </c>
      <c r="Q73" s="38" t="s">
        <v>751</v>
      </c>
      <c r="R73" s="38">
        <v>2</v>
      </c>
      <c r="S73" s="38">
        <v>7</v>
      </c>
      <c r="T73" s="38">
        <v>48</v>
      </c>
      <c r="U73" s="38">
        <v>56640</v>
      </c>
      <c r="V73" s="38">
        <v>20</v>
      </c>
      <c r="W73" s="38" t="s">
        <v>751</v>
      </c>
      <c r="X73" s="38">
        <v>2</v>
      </c>
      <c r="Y73" s="38">
        <v>7</v>
      </c>
      <c r="Z73" s="38"/>
      <c r="AA73" s="38"/>
      <c r="AB73" s="38"/>
      <c r="AC73" s="38"/>
      <c r="AD73" s="38"/>
      <c r="AE73" s="38"/>
      <c r="AF73" s="38">
        <v>14</v>
      </c>
      <c r="AG73" s="38" t="s">
        <v>62</v>
      </c>
      <c r="AH73" s="101" t="s">
        <v>49</v>
      </c>
      <c r="AI73" s="122">
        <v>-78</v>
      </c>
      <c r="AJ73">
        <v>20</v>
      </c>
      <c r="AK73" t="s">
        <v>47</v>
      </c>
      <c r="AL73"/>
      <c r="AM73" s="101" t="s">
        <v>43</v>
      </c>
      <c r="AN73" s="101" t="s">
        <v>386</v>
      </c>
      <c r="AO73" s="101">
        <v>60</v>
      </c>
      <c r="AP73" s="101">
        <v>3</v>
      </c>
      <c r="AQ73" s="101" t="s">
        <v>168</v>
      </c>
      <c r="AR73" s="54"/>
      <c r="AS73" s="556">
        <v>127172.7</v>
      </c>
      <c r="AT73" s="407" t="s">
        <v>533</v>
      </c>
      <c r="AU73" s="407" t="s">
        <v>998</v>
      </c>
      <c r="AV73" s="407" t="s">
        <v>998</v>
      </c>
      <c r="AW73" s="407"/>
      <c r="AX73" s="231" t="s">
        <v>174</v>
      </c>
      <c r="AY73"/>
    </row>
    <row r="74" spans="1:51" x14ac:dyDescent="0.25">
      <c r="A74" s="421" t="s">
        <v>267</v>
      </c>
      <c r="B74" s="37" t="s">
        <v>105</v>
      </c>
      <c r="C74" s="291">
        <v>480037</v>
      </c>
      <c r="E74" s="48" t="s">
        <v>24</v>
      </c>
      <c r="F74" s="48" t="s">
        <v>920</v>
      </c>
      <c r="G74" s="48" t="s">
        <v>281</v>
      </c>
      <c r="H74" s="38" t="s">
        <v>871</v>
      </c>
      <c r="I74" s="38"/>
      <c r="J74" s="38">
        <v>20</v>
      </c>
      <c r="K74" s="38" t="s">
        <v>751</v>
      </c>
      <c r="L74" s="38"/>
      <c r="M74" s="38"/>
      <c r="N74" s="38">
        <v>48</v>
      </c>
      <c r="O74" s="38">
        <v>56640</v>
      </c>
      <c r="P74" s="38">
        <v>20</v>
      </c>
      <c r="Q74" s="38" t="s">
        <v>751</v>
      </c>
      <c r="R74" s="38">
        <v>2</v>
      </c>
      <c r="S74" s="38">
        <v>7</v>
      </c>
      <c r="T74" s="38" t="s">
        <v>435</v>
      </c>
      <c r="U74" s="38"/>
      <c r="V74" s="38">
        <v>20</v>
      </c>
      <c r="W74" s="38" t="s">
        <v>751</v>
      </c>
      <c r="X74" s="38"/>
      <c r="Y74" s="38"/>
      <c r="Z74" s="38"/>
      <c r="AA74" s="38"/>
      <c r="AB74" s="38"/>
      <c r="AC74" s="38"/>
      <c r="AD74" s="38"/>
      <c r="AE74" s="38"/>
      <c r="AF74" s="38">
        <v>14</v>
      </c>
      <c r="AG74" s="38" t="s">
        <v>62</v>
      </c>
      <c r="AH74" s="101" t="s">
        <v>49</v>
      </c>
      <c r="AI74" s="122">
        <v>-78</v>
      </c>
      <c r="AJ74">
        <v>20</v>
      </c>
      <c r="AK74" t="s">
        <v>47</v>
      </c>
      <c r="AL74"/>
      <c r="AM74" s="101" t="s">
        <v>66</v>
      </c>
      <c r="AN74" s="101" t="s">
        <v>386</v>
      </c>
      <c r="AO74" s="101">
        <v>60</v>
      </c>
      <c r="AP74" s="101">
        <v>3</v>
      </c>
      <c r="AQ74" s="101" t="s">
        <v>168</v>
      </c>
      <c r="AR74" s="54"/>
      <c r="AS74" s="547"/>
      <c r="AT74" s="407" t="s">
        <v>533</v>
      </c>
      <c r="AU74" s="407" t="s">
        <v>998</v>
      </c>
      <c r="AV74" s="407" t="s">
        <v>533</v>
      </c>
      <c r="AW74" s="407"/>
      <c r="AX74" s="231" t="s">
        <v>174</v>
      </c>
      <c r="AY74"/>
    </row>
    <row r="75" spans="1:51" x14ac:dyDescent="0.25">
      <c r="A75" s="421" t="s">
        <v>267</v>
      </c>
      <c r="B75" s="37" t="s">
        <v>105</v>
      </c>
      <c r="C75" s="291">
        <v>480038</v>
      </c>
      <c r="E75" s="48" t="s">
        <v>24</v>
      </c>
      <c r="F75" s="48" t="s">
        <v>921</v>
      </c>
      <c r="G75" s="48" t="s">
        <v>281</v>
      </c>
      <c r="H75" s="38" t="s">
        <v>871</v>
      </c>
      <c r="I75" s="38"/>
      <c r="J75" s="38">
        <v>20</v>
      </c>
      <c r="K75" s="38" t="s">
        <v>751</v>
      </c>
      <c r="L75" s="38"/>
      <c r="M75" s="38"/>
      <c r="N75" s="38">
        <v>48</v>
      </c>
      <c r="O75" s="38">
        <v>56640</v>
      </c>
      <c r="P75" s="38">
        <v>20</v>
      </c>
      <c r="Q75" s="38" t="s">
        <v>751</v>
      </c>
      <c r="R75" s="38">
        <v>2</v>
      </c>
      <c r="S75" s="38">
        <v>7</v>
      </c>
      <c r="T75" s="38">
        <v>48</v>
      </c>
      <c r="U75" s="38">
        <v>56640</v>
      </c>
      <c r="V75" s="38">
        <v>20</v>
      </c>
      <c r="W75" s="38" t="s">
        <v>751</v>
      </c>
      <c r="X75" s="38">
        <v>2</v>
      </c>
      <c r="Y75" s="38">
        <v>7</v>
      </c>
      <c r="Z75" s="38"/>
      <c r="AA75" s="38"/>
      <c r="AB75" s="38"/>
      <c r="AC75" s="38"/>
      <c r="AD75" s="38"/>
      <c r="AE75" s="38"/>
      <c r="AF75" s="38">
        <v>14</v>
      </c>
      <c r="AG75" s="38" t="s">
        <v>62</v>
      </c>
      <c r="AH75" s="101" t="s">
        <v>49</v>
      </c>
      <c r="AI75" s="122">
        <v>-78</v>
      </c>
      <c r="AJ75">
        <v>20</v>
      </c>
      <c r="AK75" t="s">
        <v>47</v>
      </c>
      <c r="AL75"/>
      <c r="AM75" s="101" t="s">
        <v>66</v>
      </c>
      <c r="AN75" s="101" t="s">
        <v>386</v>
      </c>
      <c r="AO75" s="101">
        <v>60</v>
      </c>
      <c r="AP75" s="101">
        <v>3</v>
      </c>
      <c r="AQ75" s="101" t="s">
        <v>168</v>
      </c>
      <c r="AR75" s="54"/>
      <c r="AS75" s="556">
        <v>131547.44999999998</v>
      </c>
      <c r="AT75" s="407" t="s">
        <v>533</v>
      </c>
      <c r="AU75" s="407" t="s">
        <v>998</v>
      </c>
      <c r="AV75" s="407" t="s">
        <v>998</v>
      </c>
      <c r="AW75" s="407"/>
      <c r="AX75" s="231" t="s">
        <v>174</v>
      </c>
      <c r="AY75"/>
    </row>
    <row r="76" spans="1:51" x14ac:dyDescent="0.25">
      <c r="A76" s="421" t="s">
        <v>267</v>
      </c>
      <c r="B76" s="37" t="s">
        <v>105</v>
      </c>
      <c r="C76" s="291">
        <v>480039</v>
      </c>
      <c r="E76" s="48" t="s">
        <v>24</v>
      </c>
      <c r="F76" s="48" t="s">
        <v>922</v>
      </c>
      <c r="G76" s="48" t="s">
        <v>281</v>
      </c>
      <c r="H76" s="38" t="s">
        <v>435</v>
      </c>
      <c r="I76" s="38"/>
      <c r="J76" s="38">
        <v>20</v>
      </c>
      <c r="K76" s="38" t="s">
        <v>751</v>
      </c>
      <c r="L76" s="38"/>
      <c r="M76" s="38"/>
      <c r="N76" s="38">
        <v>48</v>
      </c>
      <c r="O76" s="38">
        <v>56640</v>
      </c>
      <c r="P76" s="38">
        <v>20</v>
      </c>
      <c r="Q76" s="38" t="s">
        <v>751</v>
      </c>
      <c r="R76" s="38">
        <v>2</v>
      </c>
      <c r="S76" s="38">
        <v>7</v>
      </c>
      <c r="T76" s="38">
        <v>48</v>
      </c>
      <c r="U76" s="38">
        <v>56640</v>
      </c>
      <c r="V76" s="38">
        <v>20</v>
      </c>
      <c r="W76" s="38" t="s">
        <v>751</v>
      </c>
      <c r="X76" s="38">
        <v>2</v>
      </c>
      <c r="Y76" s="38">
        <v>7</v>
      </c>
      <c r="Z76" s="38"/>
      <c r="AA76" s="38"/>
      <c r="AB76" s="38"/>
      <c r="AC76" s="38"/>
      <c r="AD76" s="38"/>
      <c r="AE76" s="38"/>
      <c r="AF76" s="38">
        <v>14</v>
      </c>
      <c r="AG76" s="38" t="s">
        <v>62</v>
      </c>
      <c r="AH76" s="101" t="s">
        <v>49</v>
      </c>
      <c r="AI76" s="122">
        <v>-78</v>
      </c>
      <c r="AJ76">
        <v>20</v>
      </c>
      <c r="AK76" t="s">
        <v>47</v>
      </c>
      <c r="AL76"/>
      <c r="AM76" s="101" t="s">
        <v>66</v>
      </c>
      <c r="AN76" s="101" t="s">
        <v>386</v>
      </c>
      <c r="AO76" s="101">
        <v>60</v>
      </c>
      <c r="AP76" s="101">
        <v>3</v>
      </c>
      <c r="AQ76" s="101" t="s">
        <v>168</v>
      </c>
      <c r="AR76" s="54"/>
      <c r="AS76" s="556">
        <v>132273.25</v>
      </c>
      <c r="AT76" s="407" t="s">
        <v>533</v>
      </c>
      <c r="AU76" s="407" t="s">
        <v>998</v>
      </c>
      <c r="AV76" s="407" t="s">
        <v>998</v>
      </c>
      <c r="AW76" s="407"/>
      <c r="AX76" s="231" t="s">
        <v>174</v>
      </c>
      <c r="AY76"/>
    </row>
    <row r="77" spans="1:51" x14ac:dyDescent="0.25">
      <c r="A77" s="421" t="s">
        <v>267</v>
      </c>
      <c r="B77" s="37" t="s">
        <v>105</v>
      </c>
      <c r="C77" s="291">
        <v>480040</v>
      </c>
      <c r="E77" s="48" t="s">
        <v>24</v>
      </c>
      <c r="F77" s="48" t="s">
        <v>923</v>
      </c>
      <c r="G77" s="48" t="s">
        <v>281</v>
      </c>
      <c r="H77" s="38">
        <v>48</v>
      </c>
      <c r="I77" s="38">
        <v>55990</v>
      </c>
      <c r="J77" s="38">
        <v>20</v>
      </c>
      <c r="K77" s="38" t="s">
        <v>751</v>
      </c>
      <c r="L77" s="38">
        <v>2</v>
      </c>
      <c r="M77" s="38">
        <v>7</v>
      </c>
      <c r="N77" s="38">
        <v>48</v>
      </c>
      <c r="O77" s="38">
        <v>56640</v>
      </c>
      <c r="P77" s="38">
        <v>20</v>
      </c>
      <c r="Q77" s="38" t="s">
        <v>751</v>
      </c>
      <c r="R77" s="38">
        <v>2</v>
      </c>
      <c r="S77" s="38">
        <v>7</v>
      </c>
      <c r="T77" s="38" t="s">
        <v>435</v>
      </c>
      <c r="U77" s="38"/>
      <c r="V77" s="38">
        <v>20</v>
      </c>
      <c r="W77" s="38" t="s">
        <v>751</v>
      </c>
      <c r="X77" s="38"/>
      <c r="Y77" s="38"/>
      <c r="Z77" s="38"/>
      <c r="AA77" s="38"/>
      <c r="AB77" s="38"/>
      <c r="AC77" s="38"/>
      <c r="AD77" s="38"/>
      <c r="AE77" s="38"/>
      <c r="AF77" s="38">
        <v>14</v>
      </c>
      <c r="AG77" s="38" t="s">
        <v>62</v>
      </c>
      <c r="AH77" s="101" t="s">
        <v>49</v>
      </c>
      <c r="AI77" s="122">
        <v>-78</v>
      </c>
      <c r="AJ77">
        <v>20</v>
      </c>
      <c r="AK77" t="s">
        <v>47</v>
      </c>
      <c r="AL77"/>
      <c r="AM77" s="101" t="s">
        <v>66</v>
      </c>
      <c r="AN77" s="101" t="s">
        <v>386</v>
      </c>
      <c r="AO77" s="101">
        <v>60</v>
      </c>
      <c r="AP77" s="101">
        <v>3</v>
      </c>
      <c r="AQ77" s="101" t="s">
        <v>168</v>
      </c>
      <c r="AR77" s="54"/>
      <c r="AS77" s="556">
        <v>130591.75</v>
      </c>
      <c r="AT77" s="407" t="s">
        <v>998</v>
      </c>
      <c r="AU77" s="407" t="s">
        <v>998</v>
      </c>
      <c r="AV77" s="407" t="s">
        <v>533</v>
      </c>
      <c r="AW77" s="407"/>
      <c r="AX77" s="231" t="s">
        <v>174</v>
      </c>
    </row>
    <row r="78" spans="1:51" x14ac:dyDescent="0.25">
      <c r="A78" s="421" t="s">
        <v>878</v>
      </c>
      <c r="B78" s="37" t="s">
        <v>105</v>
      </c>
      <c r="C78" s="291">
        <v>480041</v>
      </c>
      <c r="E78" s="48" t="s">
        <v>24</v>
      </c>
      <c r="F78" s="48" t="s">
        <v>921</v>
      </c>
      <c r="G78" s="48" t="s">
        <v>376</v>
      </c>
      <c r="H78" s="38" t="s">
        <v>871</v>
      </c>
      <c r="I78" s="38"/>
      <c r="J78" s="38">
        <v>5</v>
      </c>
      <c r="K78" s="38" t="s">
        <v>751</v>
      </c>
      <c r="L78" s="38"/>
      <c r="M78" s="38"/>
      <c r="N78" s="38">
        <v>48</v>
      </c>
      <c r="O78" s="38">
        <v>56640</v>
      </c>
      <c r="P78" s="38">
        <v>20</v>
      </c>
      <c r="Q78" s="38" t="s">
        <v>751</v>
      </c>
      <c r="R78" s="38">
        <v>2</v>
      </c>
      <c r="S78" s="38">
        <v>7</v>
      </c>
      <c r="T78" s="38">
        <v>48</v>
      </c>
      <c r="U78" s="38">
        <v>56640</v>
      </c>
      <c r="V78" s="38">
        <v>20</v>
      </c>
      <c r="W78" s="38" t="s">
        <v>751</v>
      </c>
      <c r="X78" s="38">
        <v>2</v>
      </c>
      <c r="Y78" s="38">
        <v>7</v>
      </c>
      <c r="Z78" s="38"/>
      <c r="AA78" s="38"/>
      <c r="AB78" s="38"/>
      <c r="AC78" s="38"/>
      <c r="AD78" s="38"/>
      <c r="AE78" s="38"/>
      <c r="AF78" s="38">
        <v>14</v>
      </c>
      <c r="AG78" s="38" t="s">
        <v>62</v>
      </c>
      <c r="AH78" s="101" t="s">
        <v>21</v>
      </c>
      <c r="AI78" s="122">
        <v>-85</v>
      </c>
      <c r="AJ78" t="s">
        <v>41</v>
      </c>
      <c r="AK78" t="s">
        <v>42</v>
      </c>
      <c r="AL78"/>
      <c r="AM78" s="101" t="s">
        <v>66</v>
      </c>
      <c r="AN78" s="101" t="s">
        <v>386</v>
      </c>
      <c r="AO78" s="101">
        <v>60</v>
      </c>
      <c r="AP78" s="101">
        <v>3</v>
      </c>
      <c r="AQ78" s="101" t="s">
        <v>168</v>
      </c>
      <c r="AR78" s="54"/>
      <c r="AS78" s="556">
        <v>115233.09999999999</v>
      </c>
      <c r="AT78" s="407" t="s">
        <v>799</v>
      </c>
      <c r="AU78" s="407" t="s">
        <v>839</v>
      </c>
      <c r="AV78" s="407" t="s">
        <v>839</v>
      </c>
      <c r="AW78" s="407"/>
      <c r="AX78" s="231" t="s">
        <v>174</v>
      </c>
      <c r="AY78"/>
    </row>
    <row r="79" spans="1:51" x14ac:dyDescent="0.25">
      <c r="A79" s="421" t="s">
        <v>266</v>
      </c>
      <c r="B79" s="37" t="s">
        <v>105</v>
      </c>
      <c r="C79" s="291">
        <v>480042</v>
      </c>
      <c r="E79" s="48" t="s">
        <v>24</v>
      </c>
      <c r="F79" s="48" t="s">
        <v>921</v>
      </c>
      <c r="G79" s="48" t="s">
        <v>279</v>
      </c>
      <c r="H79" s="38" t="s">
        <v>871</v>
      </c>
      <c r="I79" s="38"/>
      <c r="J79" s="38">
        <v>10</v>
      </c>
      <c r="K79" s="38" t="s">
        <v>751</v>
      </c>
      <c r="L79" s="38"/>
      <c r="M79" s="38"/>
      <c r="N79" s="38">
        <v>48</v>
      </c>
      <c r="O79" s="38">
        <v>56640</v>
      </c>
      <c r="P79" s="38">
        <v>20</v>
      </c>
      <c r="Q79" s="38" t="s">
        <v>751</v>
      </c>
      <c r="R79" s="38">
        <v>2</v>
      </c>
      <c r="S79" s="38">
        <v>7</v>
      </c>
      <c r="T79" s="38">
        <v>48</v>
      </c>
      <c r="U79" s="38">
        <v>56640</v>
      </c>
      <c r="V79" s="38">
        <v>20</v>
      </c>
      <c r="W79" s="38" t="s">
        <v>751</v>
      </c>
      <c r="X79" s="38">
        <v>2</v>
      </c>
      <c r="Y79" s="38">
        <v>7</v>
      </c>
      <c r="Z79" s="38"/>
      <c r="AA79" s="38"/>
      <c r="AB79" s="38"/>
      <c r="AC79" s="38"/>
      <c r="AD79" s="38"/>
      <c r="AE79" s="38"/>
      <c r="AF79" s="38">
        <v>14</v>
      </c>
      <c r="AG79" s="38" t="s">
        <v>62</v>
      </c>
      <c r="AH79" s="101" t="s">
        <v>21</v>
      </c>
      <c r="AI79" s="122">
        <v>-85</v>
      </c>
      <c r="AJ79" t="s">
        <v>41</v>
      </c>
      <c r="AK79" t="s">
        <v>42</v>
      </c>
      <c r="AL79"/>
      <c r="AM79" s="101" t="s">
        <v>66</v>
      </c>
      <c r="AN79" s="101" t="s">
        <v>386</v>
      </c>
      <c r="AO79" s="101">
        <v>60</v>
      </c>
      <c r="AP79" s="101">
        <v>3</v>
      </c>
      <c r="AQ79" s="101" t="s">
        <v>168</v>
      </c>
      <c r="AR79" s="54"/>
      <c r="AS79" s="556">
        <v>153437.35</v>
      </c>
      <c r="AT79" s="407" t="s">
        <v>784</v>
      </c>
      <c r="AU79" s="407" t="s">
        <v>839</v>
      </c>
      <c r="AV79" s="407" t="s">
        <v>839</v>
      </c>
      <c r="AW79" s="407"/>
      <c r="AX79" s="231" t="s">
        <v>174</v>
      </c>
      <c r="AY79"/>
    </row>
    <row r="80" spans="1:51" x14ac:dyDescent="0.25">
      <c r="A80" s="421" t="s">
        <v>926</v>
      </c>
      <c r="B80" s="37" t="s">
        <v>105</v>
      </c>
      <c r="C80" s="291">
        <v>480043</v>
      </c>
      <c r="E80" s="48" t="s">
        <v>24</v>
      </c>
      <c r="F80" s="48" t="s">
        <v>921</v>
      </c>
      <c r="G80" s="48" t="s">
        <v>280</v>
      </c>
      <c r="H80" s="38" t="s">
        <v>871</v>
      </c>
      <c r="I80" s="38"/>
      <c r="J80" s="38">
        <v>15</v>
      </c>
      <c r="K80" s="38" t="s">
        <v>751</v>
      </c>
      <c r="L80" s="38"/>
      <c r="M80" s="38"/>
      <c r="N80" s="38">
        <v>48</v>
      </c>
      <c r="O80" s="38">
        <v>56640</v>
      </c>
      <c r="P80" s="38">
        <v>20</v>
      </c>
      <c r="Q80" s="38" t="s">
        <v>751</v>
      </c>
      <c r="R80" s="38">
        <v>2</v>
      </c>
      <c r="S80" s="38">
        <v>7</v>
      </c>
      <c r="T80" s="38">
        <v>48</v>
      </c>
      <c r="U80" s="38">
        <v>56640</v>
      </c>
      <c r="V80" s="38">
        <v>20</v>
      </c>
      <c r="W80" s="38" t="s">
        <v>751</v>
      </c>
      <c r="X80" s="38">
        <v>2</v>
      </c>
      <c r="Y80" s="38">
        <v>7</v>
      </c>
      <c r="Z80" s="38"/>
      <c r="AA80" s="38"/>
      <c r="AB80" s="38"/>
      <c r="AC80" s="38"/>
      <c r="AD80" s="38"/>
      <c r="AE80" s="38"/>
      <c r="AF80" s="38">
        <v>14</v>
      </c>
      <c r="AG80" s="38" t="s">
        <v>62</v>
      </c>
      <c r="AH80" s="101" t="s">
        <v>21</v>
      </c>
      <c r="AI80" s="122">
        <v>-85</v>
      </c>
      <c r="AJ80" t="s">
        <v>41</v>
      </c>
      <c r="AK80" t="s">
        <v>42</v>
      </c>
      <c r="AL80"/>
      <c r="AM80" s="101" t="s">
        <v>66</v>
      </c>
      <c r="AN80" s="101" t="s">
        <v>386</v>
      </c>
      <c r="AO80" s="101">
        <v>60</v>
      </c>
      <c r="AP80" s="101">
        <v>3</v>
      </c>
      <c r="AQ80" s="101" t="s">
        <v>168</v>
      </c>
      <c r="AR80" s="54"/>
      <c r="AS80" s="556">
        <v>187372.3</v>
      </c>
      <c r="AT80" s="407" t="s">
        <v>784</v>
      </c>
      <c r="AU80" s="407" t="s">
        <v>839</v>
      </c>
      <c r="AV80" s="407" t="s">
        <v>839</v>
      </c>
      <c r="AW80" s="407"/>
      <c r="AX80" s="231" t="s">
        <v>174</v>
      </c>
      <c r="AY80"/>
    </row>
    <row r="81" spans="1:52" x14ac:dyDescent="0.25">
      <c r="A81" s="421" t="s">
        <v>267</v>
      </c>
      <c r="B81" s="37" t="s">
        <v>105</v>
      </c>
      <c r="C81" s="291">
        <v>480044</v>
      </c>
      <c r="E81" s="48" t="s">
        <v>24</v>
      </c>
      <c r="F81" s="48" t="s">
        <v>921</v>
      </c>
      <c r="G81" s="48" t="s">
        <v>281</v>
      </c>
      <c r="H81" s="38" t="s">
        <v>871</v>
      </c>
      <c r="I81" s="38"/>
      <c r="J81" s="38">
        <v>20</v>
      </c>
      <c r="K81" s="38" t="s">
        <v>751</v>
      </c>
      <c r="L81" s="38"/>
      <c r="M81" s="38"/>
      <c r="N81" s="38">
        <v>48</v>
      </c>
      <c r="O81" s="38">
        <v>56640</v>
      </c>
      <c r="P81" s="38">
        <v>20</v>
      </c>
      <c r="Q81" s="38" t="s">
        <v>751</v>
      </c>
      <c r="R81" s="38">
        <v>2</v>
      </c>
      <c r="S81" s="38">
        <v>7</v>
      </c>
      <c r="T81" s="38">
        <v>48</v>
      </c>
      <c r="U81" s="38">
        <v>56640</v>
      </c>
      <c r="V81" s="38">
        <v>20</v>
      </c>
      <c r="W81" s="38" t="s">
        <v>751</v>
      </c>
      <c r="X81" s="38">
        <v>2</v>
      </c>
      <c r="Y81" s="38">
        <v>7</v>
      </c>
      <c r="Z81" s="38"/>
      <c r="AA81" s="38"/>
      <c r="AB81" s="38"/>
      <c r="AC81" s="38"/>
      <c r="AD81" s="38"/>
      <c r="AE81" s="38"/>
      <c r="AF81" s="38">
        <v>14</v>
      </c>
      <c r="AG81" s="38" t="s">
        <v>62</v>
      </c>
      <c r="AH81" s="101" t="s">
        <v>21</v>
      </c>
      <c r="AI81" s="122">
        <v>-85</v>
      </c>
      <c r="AJ81" t="s">
        <v>41</v>
      </c>
      <c r="AK81" t="s">
        <v>42</v>
      </c>
      <c r="AL81"/>
      <c r="AM81" s="101" t="s">
        <v>66</v>
      </c>
      <c r="AN81" s="101" t="s">
        <v>386</v>
      </c>
      <c r="AO81" s="101">
        <v>60</v>
      </c>
      <c r="AP81" s="101">
        <v>3</v>
      </c>
      <c r="AQ81" s="101" t="s">
        <v>168</v>
      </c>
      <c r="AR81" s="54"/>
      <c r="AS81" s="556">
        <v>224600.9</v>
      </c>
      <c r="AT81" s="407" t="s">
        <v>784</v>
      </c>
      <c r="AU81" s="407" t="s">
        <v>839</v>
      </c>
      <c r="AV81" s="407" t="s">
        <v>839</v>
      </c>
      <c r="AW81" s="407"/>
      <c r="AX81" s="231" t="s">
        <v>174</v>
      </c>
      <c r="AY81"/>
    </row>
    <row r="82" spans="1:52" x14ac:dyDescent="0.25">
      <c r="A82" s="421" t="s">
        <v>894</v>
      </c>
      <c r="B82" s="37" t="s">
        <v>104</v>
      </c>
      <c r="C82" s="291">
        <v>480045</v>
      </c>
      <c r="E82" s="48" t="s">
        <v>24</v>
      </c>
      <c r="F82" s="48" t="s">
        <v>924</v>
      </c>
      <c r="G82" s="48" t="s">
        <v>891</v>
      </c>
      <c r="H82" s="38">
        <v>48</v>
      </c>
      <c r="I82" s="38">
        <v>55990</v>
      </c>
      <c r="J82" s="38">
        <v>20</v>
      </c>
      <c r="K82" s="38" t="s">
        <v>751</v>
      </c>
      <c r="L82" s="38">
        <v>2</v>
      </c>
      <c r="M82" s="38">
        <v>7</v>
      </c>
      <c r="N82" s="38">
        <v>48</v>
      </c>
      <c r="O82" s="38">
        <v>56188</v>
      </c>
      <c r="P82" s="38">
        <v>20</v>
      </c>
      <c r="Q82" s="38" t="s">
        <v>751</v>
      </c>
      <c r="R82" s="38">
        <v>2</v>
      </c>
      <c r="S82" s="38">
        <v>7</v>
      </c>
      <c r="T82" s="38">
        <v>48</v>
      </c>
      <c r="U82" s="38">
        <v>56386</v>
      </c>
      <c r="V82" s="38">
        <v>20</v>
      </c>
      <c r="W82" s="38" t="s">
        <v>751</v>
      </c>
      <c r="X82" s="38">
        <v>2</v>
      </c>
      <c r="Y82" s="38">
        <v>7</v>
      </c>
      <c r="Z82" s="38">
        <v>48</v>
      </c>
      <c r="AA82" s="38">
        <v>56584</v>
      </c>
      <c r="AB82" s="38">
        <v>20</v>
      </c>
      <c r="AC82" s="38" t="s">
        <v>751</v>
      </c>
      <c r="AD82" s="38">
        <v>2</v>
      </c>
      <c r="AE82" s="38">
        <v>7</v>
      </c>
      <c r="AF82" s="38">
        <v>14</v>
      </c>
      <c r="AG82" s="38" t="s">
        <v>62</v>
      </c>
      <c r="AH82" s="101" t="s">
        <v>49</v>
      </c>
      <c r="AI82" s="122">
        <v>-78</v>
      </c>
      <c r="AJ82">
        <v>20</v>
      </c>
      <c r="AK82" t="s">
        <v>47</v>
      </c>
      <c r="AL82"/>
      <c r="AM82" s="101" t="s">
        <v>43</v>
      </c>
      <c r="AN82" s="101" t="s">
        <v>386</v>
      </c>
      <c r="AO82" s="101">
        <v>60</v>
      </c>
      <c r="AP82" s="101">
        <v>3</v>
      </c>
      <c r="AQ82" s="101" t="s">
        <v>168</v>
      </c>
      <c r="AR82" s="54"/>
      <c r="AS82" s="556">
        <v>199341.34999999998</v>
      </c>
      <c r="AT82" s="407" t="s">
        <v>835</v>
      </c>
      <c r="AU82" s="407" t="s">
        <v>835</v>
      </c>
      <c r="AV82" s="407" t="s">
        <v>835</v>
      </c>
      <c r="AW82" s="407" t="s">
        <v>835</v>
      </c>
      <c r="AX82" s="231" t="s">
        <v>174</v>
      </c>
      <c r="AY82"/>
    </row>
    <row r="83" spans="1:52" x14ac:dyDescent="0.25">
      <c r="A83" s="421" t="s">
        <v>894</v>
      </c>
      <c r="B83" s="37" t="s">
        <v>105</v>
      </c>
      <c r="C83" s="291">
        <v>480046</v>
      </c>
      <c r="E83" s="48" t="s">
        <v>24</v>
      </c>
      <c r="F83" s="48" t="s">
        <v>925</v>
      </c>
      <c r="G83" s="48" t="s">
        <v>891</v>
      </c>
      <c r="H83" s="38">
        <v>48</v>
      </c>
      <c r="I83" s="38">
        <v>55990</v>
      </c>
      <c r="J83" s="38">
        <v>20</v>
      </c>
      <c r="K83" s="38" t="s">
        <v>751</v>
      </c>
      <c r="L83" s="38">
        <v>2</v>
      </c>
      <c r="M83" s="38">
        <v>7</v>
      </c>
      <c r="N83" s="38">
        <v>48</v>
      </c>
      <c r="O83" s="38">
        <v>56640</v>
      </c>
      <c r="P83" s="38">
        <v>20</v>
      </c>
      <c r="Q83" s="38" t="s">
        <v>751</v>
      </c>
      <c r="R83" s="38">
        <v>2</v>
      </c>
      <c r="S83" s="38">
        <v>7</v>
      </c>
      <c r="T83" s="38">
        <v>48</v>
      </c>
      <c r="U83" s="38">
        <v>56640</v>
      </c>
      <c r="V83" s="38">
        <v>20</v>
      </c>
      <c r="W83" s="38" t="s">
        <v>751</v>
      </c>
      <c r="X83" s="38">
        <v>2</v>
      </c>
      <c r="Y83" s="38">
        <v>7</v>
      </c>
      <c r="Z83" s="38" t="s">
        <v>435</v>
      </c>
      <c r="AA83" s="38"/>
      <c r="AB83" s="38">
        <v>20</v>
      </c>
      <c r="AC83" s="38" t="s">
        <v>751</v>
      </c>
      <c r="AD83" s="38"/>
      <c r="AE83" s="38"/>
      <c r="AF83" s="38">
        <v>14</v>
      </c>
      <c r="AG83" s="38" t="s">
        <v>62</v>
      </c>
      <c r="AH83" s="101" t="s">
        <v>49</v>
      </c>
      <c r="AI83" s="122">
        <v>-78</v>
      </c>
      <c r="AJ83">
        <v>20</v>
      </c>
      <c r="AK83" t="s">
        <v>47</v>
      </c>
      <c r="AL83"/>
      <c r="AM83" s="101" t="s">
        <v>66</v>
      </c>
      <c r="AN83" s="101" t="s">
        <v>386</v>
      </c>
      <c r="AO83" s="101">
        <v>60</v>
      </c>
      <c r="AP83" s="101">
        <v>3</v>
      </c>
      <c r="AQ83" s="101" t="s">
        <v>168</v>
      </c>
      <c r="AR83" s="54"/>
      <c r="AS83" s="556">
        <v>175332</v>
      </c>
      <c r="AT83" s="407" t="s">
        <v>998</v>
      </c>
      <c r="AU83" s="407" t="s">
        <v>998</v>
      </c>
      <c r="AV83" s="407" t="s">
        <v>998</v>
      </c>
      <c r="AW83" s="407" t="s">
        <v>533</v>
      </c>
      <c r="AX83" s="231" t="s">
        <v>174</v>
      </c>
      <c r="AY83"/>
    </row>
    <row r="84" spans="1:52" x14ac:dyDescent="0.25">
      <c r="A84" s="421" t="s">
        <v>894</v>
      </c>
      <c r="B84" s="37" t="s">
        <v>105</v>
      </c>
      <c r="C84" s="291">
        <v>480047</v>
      </c>
      <c r="E84" s="48" t="s">
        <v>24</v>
      </c>
      <c r="F84" s="48" t="s">
        <v>924</v>
      </c>
      <c r="G84" s="48" t="s">
        <v>891</v>
      </c>
      <c r="H84" s="38">
        <v>48</v>
      </c>
      <c r="I84" s="38">
        <v>55990</v>
      </c>
      <c r="J84" s="38">
        <v>20</v>
      </c>
      <c r="K84" s="38" t="s">
        <v>751</v>
      </c>
      <c r="L84" s="38">
        <v>2</v>
      </c>
      <c r="M84" s="38">
        <v>7</v>
      </c>
      <c r="N84" s="38">
        <v>48</v>
      </c>
      <c r="O84" s="38">
        <v>56188</v>
      </c>
      <c r="P84" s="38">
        <v>20</v>
      </c>
      <c r="Q84" s="38" t="s">
        <v>751</v>
      </c>
      <c r="R84" s="38">
        <v>2</v>
      </c>
      <c r="S84" s="38">
        <v>7</v>
      </c>
      <c r="T84" s="38">
        <v>48</v>
      </c>
      <c r="U84" s="38">
        <v>56386</v>
      </c>
      <c r="V84" s="38">
        <v>20</v>
      </c>
      <c r="W84" s="38" t="s">
        <v>751</v>
      </c>
      <c r="X84" s="38">
        <v>2</v>
      </c>
      <c r="Y84" s="38">
        <v>7</v>
      </c>
      <c r="Z84" s="38">
        <v>48</v>
      </c>
      <c r="AA84" s="38">
        <v>56584</v>
      </c>
      <c r="AB84" s="38">
        <v>20</v>
      </c>
      <c r="AC84" s="38" t="s">
        <v>751</v>
      </c>
      <c r="AD84" s="38">
        <v>2</v>
      </c>
      <c r="AE84" s="38">
        <v>7</v>
      </c>
      <c r="AF84" s="38">
        <v>14</v>
      </c>
      <c r="AG84" s="38" t="s">
        <v>62</v>
      </c>
      <c r="AH84" s="101" t="s">
        <v>21</v>
      </c>
      <c r="AI84" s="122">
        <v>-85</v>
      </c>
      <c r="AJ84" t="s">
        <v>41</v>
      </c>
      <c r="AK84" t="s">
        <v>42</v>
      </c>
      <c r="AL84"/>
      <c r="AM84" s="101" t="s">
        <v>66</v>
      </c>
      <c r="AN84" s="101" t="s">
        <v>386</v>
      </c>
      <c r="AO84" s="101">
        <v>60</v>
      </c>
      <c r="AP84" s="101">
        <v>3</v>
      </c>
      <c r="AQ84" s="101" t="s">
        <v>168</v>
      </c>
      <c r="AR84" s="54"/>
      <c r="AS84" s="556">
        <v>346563.8</v>
      </c>
      <c r="AT84" s="407" t="s">
        <v>839</v>
      </c>
      <c r="AU84" s="407" t="s">
        <v>839</v>
      </c>
      <c r="AV84" s="407" t="s">
        <v>839</v>
      </c>
      <c r="AW84" s="407" t="s">
        <v>839</v>
      </c>
      <c r="AX84" s="231" t="s">
        <v>174</v>
      </c>
      <c r="AY84"/>
    </row>
    <row r="85" spans="1:52" x14ac:dyDescent="0.25">
      <c r="A85" s="421" t="s">
        <v>894</v>
      </c>
      <c r="B85" s="37" t="s">
        <v>105</v>
      </c>
      <c r="C85" s="291">
        <v>480048</v>
      </c>
      <c r="E85" s="48" t="s">
        <v>24</v>
      </c>
      <c r="F85" s="48" t="s">
        <v>1005</v>
      </c>
      <c r="G85" s="48" t="s">
        <v>891</v>
      </c>
      <c r="H85" s="38" t="s">
        <v>871</v>
      </c>
      <c r="I85" s="38"/>
      <c r="J85" s="38">
        <v>20</v>
      </c>
      <c r="K85" s="38" t="s">
        <v>751</v>
      </c>
      <c r="L85" s="38"/>
      <c r="M85" s="38"/>
      <c r="N85" s="38">
        <v>48</v>
      </c>
      <c r="O85" s="38">
        <v>56640</v>
      </c>
      <c r="P85" s="38">
        <v>20</v>
      </c>
      <c r="Q85" s="38" t="s">
        <v>751</v>
      </c>
      <c r="R85" s="38">
        <v>2</v>
      </c>
      <c r="S85" s="38">
        <v>7</v>
      </c>
      <c r="T85" s="38">
        <v>48</v>
      </c>
      <c r="U85" s="38">
        <v>56640</v>
      </c>
      <c r="V85" s="38">
        <v>20</v>
      </c>
      <c r="W85" s="38" t="s">
        <v>751</v>
      </c>
      <c r="X85" s="38">
        <v>2</v>
      </c>
      <c r="Y85" s="38">
        <v>7</v>
      </c>
      <c r="Z85" s="38" t="s">
        <v>435</v>
      </c>
      <c r="AA85" s="38"/>
      <c r="AB85" s="38">
        <v>20</v>
      </c>
      <c r="AC85" s="38" t="s">
        <v>751</v>
      </c>
      <c r="AD85" s="38"/>
      <c r="AE85" s="38"/>
      <c r="AF85" s="38">
        <v>14</v>
      </c>
      <c r="AG85" s="38" t="s">
        <v>62</v>
      </c>
      <c r="AH85" s="101" t="s">
        <v>21</v>
      </c>
      <c r="AI85" s="122">
        <v>-85</v>
      </c>
      <c r="AJ85" t="s">
        <v>41</v>
      </c>
      <c r="AK85" t="s">
        <v>42</v>
      </c>
      <c r="AL85"/>
      <c r="AM85" s="101" t="s">
        <v>66</v>
      </c>
      <c r="AN85" s="101" t="s">
        <v>386</v>
      </c>
      <c r="AO85" s="101">
        <v>60</v>
      </c>
      <c r="AP85" s="101">
        <v>3</v>
      </c>
      <c r="AQ85" s="101" t="s">
        <v>168</v>
      </c>
      <c r="AR85" s="54"/>
      <c r="AS85" s="547"/>
      <c r="AT85" s="407" t="s">
        <v>784</v>
      </c>
      <c r="AU85" s="407" t="s">
        <v>839</v>
      </c>
      <c r="AV85" s="407" t="s">
        <v>839</v>
      </c>
      <c r="AW85" s="407" t="s">
        <v>784</v>
      </c>
      <c r="AX85" s="231" t="s">
        <v>174</v>
      </c>
      <c r="AY85"/>
    </row>
    <row r="86" spans="1:52" x14ac:dyDescent="0.25">
      <c r="A86" s="421" t="s">
        <v>223</v>
      </c>
      <c r="B86" s="37" t="s">
        <v>105</v>
      </c>
      <c r="C86" s="291">
        <v>480049</v>
      </c>
      <c r="E86" s="48" t="s">
        <v>24</v>
      </c>
      <c r="F86" s="48" t="s">
        <v>978</v>
      </c>
      <c r="G86" s="48" t="s">
        <v>375</v>
      </c>
      <c r="H86" s="38" t="s">
        <v>435</v>
      </c>
      <c r="I86" s="38"/>
      <c r="J86" s="38">
        <v>5</v>
      </c>
      <c r="K86" s="38" t="s">
        <v>751</v>
      </c>
      <c r="L86" s="38"/>
      <c r="M86" s="38"/>
      <c r="N86" s="38">
        <v>48</v>
      </c>
      <c r="O86" s="38">
        <v>56640</v>
      </c>
      <c r="P86" s="38">
        <v>20</v>
      </c>
      <c r="Q86" s="38" t="s">
        <v>751</v>
      </c>
      <c r="R86" s="38">
        <v>2</v>
      </c>
      <c r="S86" s="38">
        <v>7</v>
      </c>
      <c r="T86" s="38"/>
      <c r="U86" s="38"/>
      <c r="V86" s="38"/>
      <c r="W86" s="38"/>
      <c r="X86" s="38"/>
      <c r="Y86" s="38"/>
      <c r="Z86" s="38"/>
      <c r="AA86" s="38"/>
      <c r="AB86" s="38"/>
      <c r="AC86" s="38"/>
      <c r="AD86" s="38"/>
      <c r="AE86" s="38"/>
      <c r="AF86" s="38">
        <v>14</v>
      </c>
      <c r="AG86" s="38" t="s">
        <v>62</v>
      </c>
      <c r="AH86" s="101" t="s">
        <v>21</v>
      </c>
      <c r="AI86" s="122">
        <v>-85</v>
      </c>
      <c r="AJ86" t="s">
        <v>41</v>
      </c>
      <c r="AK86" t="s">
        <v>42</v>
      </c>
      <c r="AL86"/>
      <c r="AM86" s="101" t="s">
        <v>66</v>
      </c>
      <c r="AN86" s="101" t="s">
        <v>386</v>
      </c>
      <c r="AO86" s="101">
        <v>60</v>
      </c>
      <c r="AP86" s="101">
        <v>3</v>
      </c>
      <c r="AQ86" s="101" t="s">
        <v>168</v>
      </c>
      <c r="AR86" s="54"/>
      <c r="AS86" s="556">
        <v>115297.7</v>
      </c>
      <c r="AT86" s="407" t="s">
        <v>799</v>
      </c>
      <c r="AU86" s="407" t="s">
        <v>839</v>
      </c>
      <c r="AV86" s="407"/>
      <c r="AW86" s="407"/>
      <c r="AX86" s="231" t="s">
        <v>174</v>
      </c>
      <c r="AY86"/>
    </row>
    <row r="87" spans="1:52" x14ac:dyDescent="0.25">
      <c r="A87" s="421" t="s">
        <v>224</v>
      </c>
      <c r="B87" s="37" t="s">
        <v>105</v>
      </c>
      <c r="C87" s="291">
        <v>480050</v>
      </c>
      <c r="E87" s="48" t="s">
        <v>24</v>
      </c>
      <c r="F87" s="48" t="s">
        <v>978</v>
      </c>
      <c r="G87" s="48" t="s">
        <v>351</v>
      </c>
      <c r="H87" s="38" t="s">
        <v>435</v>
      </c>
      <c r="I87" s="38"/>
      <c r="J87" s="38">
        <v>10</v>
      </c>
      <c r="K87" s="38" t="s">
        <v>751</v>
      </c>
      <c r="L87" s="38"/>
      <c r="M87" s="38"/>
      <c r="N87" s="38">
        <v>48</v>
      </c>
      <c r="O87" s="38">
        <v>56640</v>
      </c>
      <c r="P87" s="38">
        <v>20</v>
      </c>
      <c r="Q87" s="38" t="s">
        <v>751</v>
      </c>
      <c r="R87" s="38">
        <v>2</v>
      </c>
      <c r="S87" s="38">
        <v>7</v>
      </c>
      <c r="T87" s="38"/>
      <c r="U87" s="38"/>
      <c r="V87" s="38"/>
      <c r="W87" s="38"/>
      <c r="X87" s="38"/>
      <c r="Y87" s="38"/>
      <c r="Z87" s="38"/>
      <c r="AA87" s="38"/>
      <c r="AB87" s="38"/>
      <c r="AC87" s="38"/>
      <c r="AD87" s="38"/>
      <c r="AE87" s="38"/>
      <c r="AF87" s="38">
        <v>14</v>
      </c>
      <c r="AG87" s="38" t="s">
        <v>62</v>
      </c>
      <c r="AH87" s="101" t="s">
        <v>21</v>
      </c>
      <c r="AI87" s="122">
        <v>-85</v>
      </c>
      <c r="AJ87" t="s">
        <v>41</v>
      </c>
      <c r="AK87" t="s">
        <v>42</v>
      </c>
      <c r="AL87"/>
      <c r="AM87" s="101" t="s">
        <v>66</v>
      </c>
      <c r="AN87" s="101" t="s">
        <v>386</v>
      </c>
      <c r="AO87" s="101">
        <v>60</v>
      </c>
      <c r="AP87" s="101">
        <v>3</v>
      </c>
      <c r="AQ87" s="101" t="s">
        <v>168</v>
      </c>
      <c r="AR87" s="54"/>
      <c r="AS87" s="556">
        <v>153776.5</v>
      </c>
      <c r="AT87" s="407" t="s">
        <v>784</v>
      </c>
      <c r="AU87" s="407" t="s">
        <v>839</v>
      </c>
      <c r="AV87" s="407"/>
      <c r="AW87" s="407"/>
      <c r="AX87" s="231" t="s">
        <v>174</v>
      </c>
      <c r="AY87"/>
    </row>
    <row r="88" spans="1:52" x14ac:dyDescent="0.25">
      <c r="A88" s="421" t="s">
        <v>231</v>
      </c>
      <c r="B88" s="37" t="s">
        <v>105</v>
      </c>
      <c r="C88" s="291">
        <v>480051</v>
      </c>
      <c r="E88" s="48" t="s">
        <v>24</v>
      </c>
      <c r="F88" s="48" t="s">
        <v>978</v>
      </c>
      <c r="G88" s="48" t="s">
        <v>232</v>
      </c>
      <c r="H88" s="38" t="s">
        <v>435</v>
      </c>
      <c r="I88" s="38"/>
      <c r="J88" s="38">
        <v>15</v>
      </c>
      <c r="K88" s="38" t="s">
        <v>751</v>
      </c>
      <c r="L88" s="38"/>
      <c r="M88" s="38"/>
      <c r="N88" s="38">
        <v>48</v>
      </c>
      <c r="O88" s="38">
        <v>56640</v>
      </c>
      <c r="P88" s="38">
        <v>20</v>
      </c>
      <c r="Q88" s="38" t="s">
        <v>751</v>
      </c>
      <c r="R88" s="38">
        <v>2</v>
      </c>
      <c r="S88" s="38">
        <v>7</v>
      </c>
      <c r="T88" s="38"/>
      <c r="U88" s="38"/>
      <c r="V88" s="38"/>
      <c r="W88" s="38"/>
      <c r="X88" s="38"/>
      <c r="Y88" s="38"/>
      <c r="Z88" s="38"/>
      <c r="AA88" s="38"/>
      <c r="AB88" s="38"/>
      <c r="AC88" s="38"/>
      <c r="AD88" s="38"/>
      <c r="AE88" s="38"/>
      <c r="AF88" s="38">
        <v>14</v>
      </c>
      <c r="AG88" s="38" t="s">
        <v>62</v>
      </c>
      <c r="AH88" s="101" t="s">
        <v>21</v>
      </c>
      <c r="AI88" s="122">
        <v>-85</v>
      </c>
      <c r="AJ88" t="s">
        <v>41</v>
      </c>
      <c r="AK88" t="s">
        <v>42</v>
      </c>
      <c r="AL88"/>
      <c r="AM88" s="101" t="s">
        <v>66</v>
      </c>
      <c r="AN88" s="101" t="s">
        <v>386</v>
      </c>
      <c r="AO88" s="101">
        <v>60</v>
      </c>
      <c r="AP88" s="101">
        <v>3</v>
      </c>
      <c r="AQ88" s="101" t="s">
        <v>168</v>
      </c>
      <c r="AR88" s="54"/>
      <c r="AS88" s="556">
        <v>187392.25</v>
      </c>
      <c r="AT88" s="407" t="s">
        <v>784</v>
      </c>
      <c r="AU88" s="407" t="s">
        <v>839</v>
      </c>
      <c r="AV88" s="407"/>
      <c r="AW88" s="407"/>
      <c r="AX88" s="231" t="s">
        <v>174</v>
      </c>
      <c r="AY88"/>
    </row>
    <row r="89" spans="1:52" x14ac:dyDescent="0.25">
      <c r="A89" s="421" t="s">
        <v>227</v>
      </c>
      <c r="B89" s="37" t="s">
        <v>105</v>
      </c>
      <c r="C89" s="291">
        <v>480052</v>
      </c>
      <c r="E89" s="48" t="s">
        <v>24</v>
      </c>
      <c r="F89" s="48" t="s">
        <v>978</v>
      </c>
      <c r="G89" s="48" t="s">
        <v>229</v>
      </c>
      <c r="H89" s="38" t="s">
        <v>435</v>
      </c>
      <c r="I89" s="38"/>
      <c r="J89" s="38">
        <v>20</v>
      </c>
      <c r="K89" s="38" t="s">
        <v>751</v>
      </c>
      <c r="L89" s="38"/>
      <c r="M89" s="38"/>
      <c r="N89" s="38">
        <v>48</v>
      </c>
      <c r="O89" s="38">
        <v>56640</v>
      </c>
      <c r="P89" s="38">
        <v>20</v>
      </c>
      <c r="Q89" s="38" t="s">
        <v>751</v>
      </c>
      <c r="R89" s="38">
        <v>2</v>
      </c>
      <c r="S89" s="38">
        <v>7</v>
      </c>
      <c r="T89" s="38"/>
      <c r="U89" s="38"/>
      <c r="V89" s="38"/>
      <c r="W89" s="38"/>
      <c r="X89" s="38"/>
      <c r="Y89" s="38"/>
      <c r="Z89" s="38"/>
      <c r="AA89" s="38"/>
      <c r="AB89" s="38"/>
      <c r="AC89" s="38"/>
      <c r="AD89" s="38"/>
      <c r="AE89" s="38"/>
      <c r="AF89" s="38">
        <v>14</v>
      </c>
      <c r="AG89" s="38" t="s">
        <v>62</v>
      </c>
      <c r="AH89" s="101" t="s">
        <v>21</v>
      </c>
      <c r="AI89" s="122">
        <v>-85</v>
      </c>
      <c r="AJ89" t="s">
        <v>41</v>
      </c>
      <c r="AK89" t="s">
        <v>42</v>
      </c>
      <c r="AL89"/>
      <c r="AM89" s="101" t="s">
        <v>66</v>
      </c>
      <c r="AN89" s="101" t="s">
        <v>386</v>
      </c>
      <c r="AO89" s="101">
        <v>60</v>
      </c>
      <c r="AP89" s="101">
        <v>3</v>
      </c>
      <c r="AQ89" s="101" t="s">
        <v>168</v>
      </c>
      <c r="AR89" s="54"/>
      <c r="AS89" s="556">
        <v>224604.69999999998</v>
      </c>
      <c r="AT89" s="407" t="s">
        <v>784</v>
      </c>
      <c r="AU89" s="407" t="s">
        <v>839</v>
      </c>
      <c r="AV89" s="407"/>
      <c r="AW89" s="407"/>
      <c r="AX89" s="231" t="s">
        <v>174</v>
      </c>
    </row>
    <row r="90" spans="1:52" x14ac:dyDescent="0.25">
      <c r="A90" s="421" t="s">
        <v>267</v>
      </c>
      <c r="B90" s="37" t="s">
        <v>105</v>
      </c>
      <c r="C90" s="291">
        <v>480053</v>
      </c>
      <c r="E90" s="48" t="s">
        <v>24</v>
      </c>
      <c r="F90" s="48" t="s">
        <v>979</v>
      </c>
      <c r="G90" s="48" t="s">
        <v>281</v>
      </c>
      <c r="H90" s="38" t="s">
        <v>435</v>
      </c>
      <c r="I90" s="38"/>
      <c r="J90" s="38">
        <v>20</v>
      </c>
      <c r="K90" s="38" t="s">
        <v>751</v>
      </c>
      <c r="L90" s="38"/>
      <c r="M90" s="38"/>
      <c r="N90" s="38">
        <v>48</v>
      </c>
      <c r="O90" s="38">
        <v>56640</v>
      </c>
      <c r="P90" s="38">
        <v>20</v>
      </c>
      <c r="Q90" s="38" t="s">
        <v>751</v>
      </c>
      <c r="R90" s="38">
        <v>2</v>
      </c>
      <c r="S90" s="38">
        <v>7</v>
      </c>
      <c r="T90" s="38">
        <v>48</v>
      </c>
      <c r="U90" s="38">
        <v>56640</v>
      </c>
      <c r="V90" s="38">
        <v>20</v>
      </c>
      <c r="W90" s="38" t="s">
        <v>751</v>
      </c>
      <c r="X90" s="38">
        <v>2</v>
      </c>
      <c r="Y90" s="38">
        <v>7</v>
      </c>
      <c r="Z90" s="38"/>
      <c r="AA90" s="38"/>
      <c r="AB90" s="38"/>
      <c r="AC90" s="38"/>
      <c r="AD90" s="38"/>
      <c r="AE90" s="38"/>
      <c r="AF90" s="38">
        <v>14</v>
      </c>
      <c r="AG90" s="38" t="s">
        <v>62</v>
      </c>
      <c r="AH90" s="101" t="s">
        <v>49</v>
      </c>
      <c r="AI90" s="122">
        <v>-78</v>
      </c>
      <c r="AJ90">
        <v>20</v>
      </c>
      <c r="AK90" t="s">
        <v>47</v>
      </c>
      <c r="AL90"/>
      <c r="AM90" s="101" t="s">
        <v>66</v>
      </c>
      <c r="AN90" s="101" t="s">
        <v>386</v>
      </c>
      <c r="AO90" s="101">
        <v>60</v>
      </c>
      <c r="AP90" s="101">
        <v>3</v>
      </c>
      <c r="AQ90" s="101" t="s">
        <v>168</v>
      </c>
      <c r="AR90" s="54"/>
      <c r="AS90" s="556">
        <v>137477.35</v>
      </c>
      <c r="AT90" s="407" t="s">
        <v>533</v>
      </c>
      <c r="AU90" s="407" t="s">
        <v>835</v>
      </c>
      <c r="AV90" s="407" t="s">
        <v>835</v>
      </c>
      <c r="AW90" s="407"/>
      <c r="AX90" s="231" t="s">
        <v>174</v>
      </c>
      <c r="AY90"/>
    </row>
    <row r="91" spans="1:52" x14ac:dyDescent="0.25">
      <c r="A91" s="421" t="s">
        <v>878</v>
      </c>
      <c r="B91" s="37" t="s">
        <v>105</v>
      </c>
      <c r="C91" s="291">
        <v>480054</v>
      </c>
      <c r="E91" s="48" t="s">
        <v>24</v>
      </c>
      <c r="F91" s="48" t="s">
        <v>979</v>
      </c>
      <c r="G91" s="48" t="s">
        <v>376</v>
      </c>
      <c r="H91" s="38" t="s">
        <v>435</v>
      </c>
      <c r="I91" s="38"/>
      <c r="J91" s="38">
        <v>5</v>
      </c>
      <c r="K91" s="38" t="s">
        <v>751</v>
      </c>
      <c r="L91" s="38"/>
      <c r="M91" s="38"/>
      <c r="N91" s="38">
        <v>48</v>
      </c>
      <c r="O91" s="38">
        <v>56640</v>
      </c>
      <c r="P91" s="38">
        <v>20</v>
      </c>
      <c r="Q91" s="38" t="s">
        <v>751</v>
      </c>
      <c r="R91" s="38">
        <v>2</v>
      </c>
      <c r="S91" s="38">
        <v>7</v>
      </c>
      <c r="T91" s="38">
        <v>48</v>
      </c>
      <c r="U91" s="38">
        <v>56640</v>
      </c>
      <c r="V91" s="38">
        <v>20</v>
      </c>
      <c r="W91" s="38" t="s">
        <v>751</v>
      </c>
      <c r="X91" s="38">
        <v>2</v>
      </c>
      <c r="Y91" s="38">
        <v>7</v>
      </c>
      <c r="Z91" s="38"/>
      <c r="AA91" s="38"/>
      <c r="AB91" s="38"/>
      <c r="AC91" s="38"/>
      <c r="AD91" s="38"/>
      <c r="AE91" s="38"/>
      <c r="AF91" s="38">
        <v>14</v>
      </c>
      <c r="AG91" s="38" t="s">
        <v>62</v>
      </c>
      <c r="AH91" s="101" t="s">
        <v>21</v>
      </c>
      <c r="AI91" s="122">
        <v>-85</v>
      </c>
      <c r="AJ91" t="s">
        <v>41</v>
      </c>
      <c r="AK91" t="s">
        <v>42</v>
      </c>
      <c r="AL91"/>
      <c r="AM91" s="101" t="s">
        <v>66</v>
      </c>
      <c r="AN91" s="101" t="s">
        <v>386</v>
      </c>
      <c r="AO91" s="101">
        <v>60</v>
      </c>
      <c r="AP91" s="101">
        <v>3</v>
      </c>
      <c r="AQ91" s="101" t="s">
        <v>168</v>
      </c>
      <c r="AR91" s="54"/>
      <c r="AS91" s="556">
        <v>201912.05</v>
      </c>
      <c r="AT91" s="407" t="s">
        <v>799</v>
      </c>
      <c r="AU91" s="407" t="s">
        <v>839</v>
      </c>
      <c r="AV91" s="407" t="s">
        <v>839</v>
      </c>
      <c r="AW91" s="407"/>
      <c r="AX91" s="231" t="s">
        <v>174</v>
      </c>
      <c r="AY91"/>
    </row>
    <row r="92" spans="1:52" x14ac:dyDescent="0.25">
      <c r="A92" s="421" t="s">
        <v>266</v>
      </c>
      <c r="B92" s="37" t="s">
        <v>105</v>
      </c>
      <c r="C92" s="291">
        <v>480055</v>
      </c>
      <c r="E92" s="48" t="s">
        <v>24</v>
      </c>
      <c r="F92" s="48" t="s">
        <v>979</v>
      </c>
      <c r="G92" s="48" t="s">
        <v>279</v>
      </c>
      <c r="H92" s="38" t="s">
        <v>435</v>
      </c>
      <c r="I92" s="38"/>
      <c r="J92" s="38">
        <v>10</v>
      </c>
      <c r="K92" s="38" t="s">
        <v>751</v>
      </c>
      <c r="L92" s="38"/>
      <c r="M92" s="38"/>
      <c r="N92" s="38">
        <v>48</v>
      </c>
      <c r="O92" s="38">
        <v>56640</v>
      </c>
      <c r="P92" s="38">
        <v>20</v>
      </c>
      <c r="Q92" s="38" t="s">
        <v>751</v>
      </c>
      <c r="R92" s="38">
        <v>2</v>
      </c>
      <c r="S92" s="38">
        <v>7</v>
      </c>
      <c r="T92" s="38">
        <v>48</v>
      </c>
      <c r="U92" s="38">
        <v>56640</v>
      </c>
      <c r="V92" s="38">
        <v>20</v>
      </c>
      <c r="W92" s="38" t="s">
        <v>751</v>
      </c>
      <c r="X92" s="38">
        <v>2</v>
      </c>
      <c r="Y92" s="38">
        <v>7</v>
      </c>
      <c r="Z92" s="38"/>
      <c r="AA92" s="38"/>
      <c r="AB92" s="38"/>
      <c r="AC92" s="38"/>
      <c r="AD92" s="38"/>
      <c r="AE92" s="38"/>
      <c r="AF92" s="38">
        <v>14</v>
      </c>
      <c r="AG92" s="38" t="s">
        <v>62</v>
      </c>
      <c r="AH92" s="101" t="s">
        <v>21</v>
      </c>
      <c r="AI92" s="122">
        <v>-85</v>
      </c>
      <c r="AJ92" t="s">
        <v>41</v>
      </c>
      <c r="AK92" t="s">
        <v>42</v>
      </c>
      <c r="AL92"/>
      <c r="AM92" s="101" t="s">
        <v>66</v>
      </c>
      <c r="AN92" s="101" t="s">
        <v>386</v>
      </c>
      <c r="AO92" s="101">
        <v>60</v>
      </c>
      <c r="AP92" s="101">
        <v>3</v>
      </c>
      <c r="AQ92" s="101" t="s">
        <v>168</v>
      </c>
      <c r="AR92" s="54"/>
      <c r="AS92" s="556">
        <v>240418.4</v>
      </c>
      <c r="AT92" s="407" t="s">
        <v>784</v>
      </c>
      <c r="AU92" s="407" t="s">
        <v>839</v>
      </c>
      <c r="AV92" s="407" t="s">
        <v>839</v>
      </c>
      <c r="AW92" s="407"/>
      <c r="AX92" s="231" t="s">
        <v>174</v>
      </c>
      <c r="AY92"/>
    </row>
    <row r="93" spans="1:52" x14ac:dyDescent="0.25">
      <c r="A93" s="421" t="s">
        <v>926</v>
      </c>
      <c r="B93" s="37" t="s">
        <v>105</v>
      </c>
      <c r="C93" s="291">
        <v>480056</v>
      </c>
      <c r="E93" s="48" t="s">
        <v>24</v>
      </c>
      <c r="F93" s="48" t="s">
        <v>979</v>
      </c>
      <c r="G93" s="48" t="s">
        <v>280</v>
      </c>
      <c r="H93" s="38" t="s">
        <v>435</v>
      </c>
      <c r="I93" s="38"/>
      <c r="J93" s="38">
        <v>15</v>
      </c>
      <c r="K93" s="38" t="s">
        <v>751</v>
      </c>
      <c r="L93" s="38"/>
      <c r="M93" s="38"/>
      <c r="N93" s="38">
        <v>48</v>
      </c>
      <c r="O93" s="38">
        <v>56640</v>
      </c>
      <c r="P93" s="38">
        <v>20</v>
      </c>
      <c r="Q93" s="38" t="s">
        <v>751</v>
      </c>
      <c r="R93" s="38">
        <v>2</v>
      </c>
      <c r="S93" s="38">
        <v>7</v>
      </c>
      <c r="T93" s="38">
        <v>48</v>
      </c>
      <c r="U93" s="38">
        <v>56640</v>
      </c>
      <c r="V93" s="38">
        <v>20</v>
      </c>
      <c r="W93" s="38" t="s">
        <v>751</v>
      </c>
      <c r="X93" s="38">
        <v>2</v>
      </c>
      <c r="Y93" s="38">
        <v>7</v>
      </c>
      <c r="Z93" s="38"/>
      <c r="AA93" s="38"/>
      <c r="AB93" s="38"/>
      <c r="AC93" s="38"/>
      <c r="AD93" s="38"/>
      <c r="AE93" s="38"/>
      <c r="AF93" s="38">
        <v>14</v>
      </c>
      <c r="AG93" s="38" t="s">
        <v>62</v>
      </c>
      <c r="AH93" s="101" t="s">
        <v>21</v>
      </c>
      <c r="AI93" s="122">
        <v>-85</v>
      </c>
      <c r="AJ93" t="s">
        <v>41</v>
      </c>
      <c r="AK93" t="s">
        <v>42</v>
      </c>
      <c r="AL93"/>
      <c r="AM93" s="101" t="s">
        <v>66</v>
      </c>
      <c r="AN93" s="101" t="s">
        <v>386</v>
      </c>
      <c r="AO93" s="101">
        <v>60</v>
      </c>
      <c r="AP93" s="101">
        <v>3</v>
      </c>
      <c r="AQ93" s="101" t="s">
        <v>168</v>
      </c>
      <c r="AR93" s="54"/>
      <c r="AS93" s="556">
        <v>274005.64999999997</v>
      </c>
      <c r="AT93" s="407" t="s">
        <v>784</v>
      </c>
      <c r="AU93" s="407" t="s">
        <v>839</v>
      </c>
      <c r="AV93" s="407" t="s">
        <v>839</v>
      </c>
      <c r="AW93" s="407"/>
      <c r="AX93" s="231" t="s">
        <v>174</v>
      </c>
      <c r="AY93"/>
    </row>
    <row r="94" spans="1:52" ht="15.75" thickBot="1" x14ac:dyDescent="0.3">
      <c r="A94" s="422" t="s">
        <v>267</v>
      </c>
      <c r="B94" s="214" t="s">
        <v>105</v>
      </c>
      <c r="C94" s="432">
        <v>480057</v>
      </c>
      <c r="D94" s="214"/>
      <c r="E94" s="424" t="s">
        <v>24</v>
      </c>
      <c r="F94" s="424" t="s">
        <v>979</v>
      </c>
      <c r="G94" s="424" t="s">
        <v>281</v>
      </c>
      <c r="H94" s="425" t="s">
        <v>435</v>
      </c>
      <c r="I94" s="425"/>
      <c r="J94" s="425">
        <v>20</v>
      </c>
      <c r="K94" s="425" t="s">
        <v>751</v>
      </c>
      <c r="L94" s="425"/>
      <c r="M94" s="425"/>
      <c r="N94" s="425">
        <v>48</v>
      </c>
      <c r="O94" s="425">
        <v>56640</v>
      </c>
      <c r="P94" s="425">
        <v>20</v>
      </c>
      <c r="Q94" s="425" t="s">
        <v>751</v>
      </c>
      <c r="R94" s="425">
        <v>2</v>
      </c>
      <c r="S94" s="425">
        <v>7</v>
      </c>
      <c r="T94" s="425">
        <v>48</v>
      </c>
      <c r="U94" s="425">
        <v>56640</v>
      </c>
      <c r="V94" s="425">
        <v>20</v>
      </c>
      <c r="W94" s="425" t="s">
        <v>751</v>
      </c>
      <c r="X94" s="425">
        <v>2</v>
      </c>
      <c r="Y94" s="425">
        <v>7</v>
      </c>
      <c r="Z94" s="425"/>
      <c r="AA94" s="425"/>
      <c r="AB94" s="425"/>
      <c r="AC94" s="425"/>
      <c r="AD94" s="425"/>
      <c r="AE94" s="425"/>
      <c r="AF94" s="425">
        <v>14</v>
      </c>
      <c r="AG94" s="425" t="s">
        <v>62</v>
      </c>
      <c r="AH94" s="230" t="s">
        <v>21</v>
      </c>
      <c r="AI94" s="426">
        <v>-85</v>
      </c>
      <c r="AJ94" s="381" t="s">
        <v>41</v>
      </c>
      <c r="AK94" s="381" t="s">
        <v>42</v>
      </c>
      <c r="AL94" s="381"/>
      <c r="AM94" s="230" t="s">
        <v>66</v>
      </c>
      <c r="AN94" s="230" t="s">
        <v>386</v>
      </c>
      <c r="AO94" s="230">
        <v>60</v>
      </c>
      <c r="AP94" s="230">
        <v>3</v>
      </c>
      <c r="AQ94" s="230" t="s">
        <v>168</v>
      </c>
      <c r="AR94" s="439"/>
      <c r="AS94" s="557">
        <v>311273.2</v>
      </c>
      <c r="AT94" s="428" t="s">
        <v>784</v>
      </c>
      <c r="AU94" s="428" t="s">
        <v>839</v>
      </c>
      <c r="AV94" s="428" t="s">
        <v>839</v>
      </c>
      <c r="AW94" s="428"/>
      <c r="AX94" s="282" t="s">
        <v>174</v>
      </c>
      <c r="AY94" s="38"/>
      <c r="AZ94" s="38"/>
    </row>
    <row r="95" spans="1:52" x14ac:dyDescent="0.25">
      <c r="E95" s="48"/>
      <c r="F95" s="48"/>
      <c r="G95" s="4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c r="AH95" s="101"/>
      <c r="AI95" s="122"/>
      <c r="AJ95" s="101"/>
      <c r="AK95" s="101"/>
      <c r="AL95" s="101"/>
      <c r="AM95" s="101"/>
      <c r="AN95" s="101"/>
      <c r="AO95" s="101"/>
      <c r="AP95" s="101"/>
      <c r="AQ95" s="101"/>
      <c r="AR95" s="54"/>
      <c r="AS95" s="540"/>
      <c r="AT95" s="407"/>
      <c r="AU95" s="407"/>
      <c r="AV95" s="407"/>
      <c r="AW95" s="407"/>
      <c r="AX95" s="410"/>
    </row>
    <row r="96" spans="1:52" x14ac:dyDescent="0.25">
      <c r="E96" s="48"/>
      <c r="F96" s="48"/>
      <c r="G96" s="4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c r="AH96" s="101"/>
      <c r="AI96" s="122" t="s">
        <v>308</v>
      </c>
      <c r="AJ96"/>
      <c r="AK96"/>
      <c r="AL96"/>
      <c r="AM96" s="101"/>
      <c r="AN96" s="101"/>
      <c r="AO96" s="101"/>
      <c r="AP96" s="101"/>
      <c r="AQ96" s="101"/>
      <c r="AR96" s="54"/>
      <c r="AS96" s="540"/>
      <c r="AT96" s="407"/>
      <c r="AU96" s="407"/>
      <c r="AV96" s="407"/>
      <c r="AW96" s="407"/>
      <c r="AX96" s="101"/>
    </row>
    <row r="97" spans="5:50" x14ac:dyDescent="0.25">
      <c r="E97" s="48"/>
      <c r="F97" s="48"/>
      <c r="G97" s="4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c r="AH97" s="101"/>
      <c r="AI97" s="122"/>
      <c r="AJ97" s="101"/>
      <c r="AK97" s="101"/>
      <c r="AL97" s="101"/>
      <c r="AM97" s="101"/>
      <c r="AN97" s="101"/>
      <c r="AO97" s="101"/>
      <c r="AP97" s="101"/>
      <c r="AQ97" s="101"/>
      <c r="AR97" s="54"/>
      <c r="AS97" s="540"/>
      <c r="AT97" s="407"/>
      <c r="AU97" s="407"/>
      <c r="AV97" s="407"/>
      <c r="AW97" s="407"/>
      <c r="AX97" s="410"/>
    </row>
    <row r="98" spans="5:50" x14ac:dyDescent="0.25">
      <c r="I98" s="37"/>
      <c r="AR98" s="29"/>
      <c r="AS98" s="541"/>
    </row>
    <row r="99" spans="5:50" x14ac:dyDescent="0.25">
      <c r="I99" s="37"/>
      <c r="AR99" s="27"/>
      <c r="AS99" s="541"/>
    </row>
    <row r="100" spans="5:50" x14ac:dyDescent="0.25">
      <c r="I100" s="37"/>
      <c r="K100" s="38"/>
      <c r="L100" s="38"/>
      <c r="M100" s="38"/>
      <c r="N100" s="38"/>
      <c r="O100" s="38"/>
      <c r="P100" s="38"/>
      <c r="Q100" s="38"/>
      <c r="R100" s="38"/>
      <c r="S100" s="38"/>
      <c r="T100" s="38"/>
      <c r="U100" s="38"/>
      <c r="V100" s="38"/>
      <c r="W100" s="38"/>
      <c r="X100" s="38"/>
      <c r="Y100" s="38"/>
      <c r="Z100" s="38"/>
      <c r="AA100" s="38"/>
      <c r="AB100" s="38"/>
      <c r="AC100" s="38"/>
      <c r="AD100" s="38"/>
      <c r="AE100" s="38"/>
      <c r="AG100" s="38"/>
      <c r="AR100" s="27"/>
      <c r="AS100" s="541"/>
    </row>
    <row r="101" spans="5:50" x14ac:dyDescent="0.25">
      <c r="I101" s="37"/>
      <c r="AR101" s="27"/>
      <c r="AS101" s="541"/>
    </row>
    <row r="102" spans="5:50" x14ac:dyDescent="0.25">
      <c r="I102" s="37"/>
      <c r="AR102" s="27"/>
      <c r="AS102" s="541"/>
    </row>
    <row r="103" spans="5:50" x14ac:dyDescent="0.25">
      <c r="I103" s="37"/>
      <c r="AQ103" s="37"/>
      <c r="AR103" s="37"/>
      <c r="AS103" s="455"/>
      <c r="AT103" s="27"/>
      <c r="AU103" s="27"/>
    </row>
    <row r="104" spans="5:50" x14ac:dyDescent="0.25">
      <c r="AR104" s="27"/>
      <c r="AS104" s="541"/>
    </row>
    <row r="105" spans="5:50" x14ac:dyDescent="0.25">
      <c r="AR105" s="27"/>
      <c r="AS105" s="541"/>
    </row>
    <row r="106" spans="5:50" x14ac:dyDescent="0.25">
      <c r="AR106" s="27"/>
      <c r="AS106" s="541"/>
    </row>
    <row r="107" spans="5:50" x14ac:dyDescent="0.25">
      <c r="AR107" s="27"/>
      <c r="AS107" s="541"/>
    </row>
    <row r="108" spans="5:50" x14ac:dyDescent="0.25">
      <c r="AR108" s="27"/>
      <c r="AS108" s="541"/>
    </row>
    <row r="109" spans="5:50" x14ac:dyDescent="0.25">
      <c r="AR109" s="27"/>
      <c r="AS109" s="541"/>
    </row>
    <row r="110" spans="5:50" x14ac:dyDescent="0.25">
      <c r="AR110" s="27"/>
      <c r="AS110" s="541"/>
    </row>
    <row r="111" spans="5:50" x14ac:dyDescent="0.25">
      <c r="AR111" s="27"/>
      <c r="AS111" s="541"/>
    </row>
    <row r="112" spans="5:50" x14ac:dyDescent="0.25">
      <c r="AR112" s="27"/>
      <c r="AS112" s="541"/>
    </row>
    <row r="113" spans="1:45" x14ac:dyDescent="0.25">
      <c r="AR113" s="27"/>
      <c r="AS113" s="541"/>
    </row>
    <row r="114" spans="1:45" x14ac:dyDescent="0.25">
      <c r="AR114" s="27"/>
      <c r="AS114" s="541"/>
    </row>
    <row r="115" spans="1:45" x14ac:dyDescent="0.25">
      <c r="AR115" s="27"/>
      <c r="AS115" s="541"/>
    </row>
    <row r="116" spans="1:45" x14ac:dyDescent="0.25">
      <c r="AR116" s="27"/>
      <c r="AS116" s="541"/>
    </row>
    <row r="117" spans="1:45" x14ac:dyDescent="0.25">
      <c r="AR117" s="27"/>
      <c r="AS117" s="541"/>
    </row>
    <row r="118" spans="1:45" x14ac:dyDescent="0.25">
      <c r="A118" s="328" t="s">
        <v>127</v>
      </c>
      <c r="B118" s="194"/>
      <c r="AR118" s="27"/>
      <c r="AS118" s="541"/>
    </row>
    <row r="119" spans="1:45" x14ac:dyDescent="0.25">
      <c r="A119" s="199" t="s">
        <v>106</v>
      </c>
      <c r="B119" s="194"/>
      <c r="AR119" s="27"/>
      <c r="AS119" s="541"/>
    </row>
    <row r="120" spans="1:45" x14ac:dyDescent="0.25">
      <c r="A120" s="194" t="s">
        <v>107</v>
      </c>
      <c r="B120" s="194"/>
      <c r="AR120" s="27"/>
      <c r="AS120" s="541"/>
    </row>
    <row r="121" spans="1:45" x14ac:dyDescent="0.25">
      <c r="A121" s="199" t="s">
        <v>108</v>
      </c>
      <c r="B121" s="194"/>
      <c r="AR121" s="27"/>
      <c r="AS121" s="541"/>
    </row>
    <row r="122" spans="1:45" x14ac:dyDescent="0.25">
      <c r="A122" s="194" t="s">
        <v>109</v>
      </c>
      <c r="B122" s="194" t="s">
        <v>110</v>
      </c>
      <c r="AR122" s="27"/>
      <c r="AS122" s="541"/>
    </row>
    <row r="123" spans="1:45" x14ac:dyDescent="0.25">
      <c r="A123" s="194" t="s">
        <v>111</v>
      </c>
      <c r="B123" s="194" t="s">
        <v>110</v>
      </c>
      <c r="AR123" s="27"/>
      <c r="AS123" s="541"/>
    </row>
    <row r="124" spans="1:45" x14ac:dyDescent="0.25">
      <c r="A124" s="194" t="s">
        <v>112</v>
      </c>
      <c r="B124" s="194" t="s">
        <v>113</v>
      </c>
    </row>
    <row r="125" spans="1:45" x14ac:dyDescent="0.25">
      <c r="A125" s="194" t="s">
        <v>114</v>
      </c>
      <c r="B125" s="194" t="s">
        <v>115</v>
      </c>
    </row>
    <row r="126" spans="1:45" x14ac:dyDescent="0.25">
      <c r="A126" s="194" t="s">
        <v>116</v>
      </c>
      <c r="B126" s="194" t="s">
        <v>117</v>
      </c>
    </row>
    <row r="127" spans="1:45" x14ac:dyDescent="0.25">
      <c r="A127" s="194" t="s">
        <v>118</v>
      </c>
      <c r="B127" s="194" t="s">
        <v>119</v>
      </c>
    </row>
    <row r="128" spans="1:45" x14ac:dyDescent="0.25">
      <c r="A128" s="194" t="s">
        <v>120</v>
      </c>
      <c r="B128" s="194" t="s">
        <v>121</v>
      </c>
    </row>
    <row r="129" spans="1:2" x14ac:dyDescent="0.25">
      <c r="A129" s="199" t="s">
        <v>122</v>
      </c>
      <c r="B129" s="199"/>
    </row>
    <row r="130" spans="1:2" x14ac:dyDescent="0.25">
      <c r="A130" s="194" t="s">
        <v>123</v>
      </c>
      <c r="B130" s="194" t="s">
        <v>124</v>
      </c>
    </row>
    <row r="131" spans="1:2" x14ac:dyDescent="0.25">
      <c r="A131" s="194" t="s">
        <v>125</v>
      </c>
      <c r="B131" s="194" t="s">
        <v>126</v>
      </c>
    </row>
  </sheetData>
  <autoFilter ref="A1:AX94" xr:uid="{00000000-0009-0000-0000-00000A000000}"/>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C000"/>
  </sheetPr>
  <dimension ref="A1:AB96"/>
  <sheetViews>
    <sheetView topLeftCell="O1" zoomScale="70" zoomScaleNormal="70" workbookViewId="0">
      <selection activeCell="A75" sqref="A75:A79"/>
    </sheetView>
  </sheetViews>
  <sheetFormatPr defaultColWidth="9.42578125" defaultRowHeight="15" x14ac:dyDescent="0.25"/>
  <cols>
    <col min="1" max="1" width="84" bestFit="1" customWidth="1"/>
    <col min="2" max="2" width="10.42578125" customWidth="1"/>
    <col min="3" max="3" width="21.42578125" customWidth="1"/>
    <col min="4" max="4" width="14.42578125" customWidth="1"/>
    <col min="5" max="5" width="4.42578125" customWidth="1"/>
    <col min="6" max="6" width="5.42578125" customWidth="1"/>
    <col min="7" max="7" width="23.42578125" customWidth="1"/>
    <col min="8" max="8" width="3.42578125" customWidth="1"/>
    <col min="9" max="9" width="12" customWidth="1"/>
    <col min="10" max="10" width="11" customWidth="1"/>
    <col min="11" max="11" width="17.42578125" customWidth="1"/>
    <col min="12" max="12" width="7.42578125" customWidth="1"/>
    <col min="13" max="13" width="13.42578125" customWidth="1"/>
    <col min="14" max="15" width="23.42578125" customWidth="1"/>
    <col min="16" max="16" width="17.42578125" customWidth="1"/>
    <col min="17" max="17" width="11.42578125" customWidth="1"/>
    <col min="18" max="18" width="10.42578125" customWidth="1"/>
    <col min="19" max="19" width="14.42578125" style="27" customWidth="1"/>
    <col min="20" max="21" width="33.42578125" style="55" customWidth="1"/>
    <col min="22" max="22" width="28.42578125" bestFit="1" customWidth="1"/>
    <col min="23" max="23" width="12.42578125" bestFit="1" customWidth="1"/>
    <col min="24" max="24" width="21.42578125" bestFit="1" customWidth="1"/>
    <col min="25" max="25" width="12.42578125" bestFit="1" customWidth="1"/>
  </cols>
  <sheetData>
    <row r="1" spans="1:28" s="100" customFormat="1" ht="25.5" x14ac:dyDescent="0.25">
      <c r="A1" s="95" t="s">
        <v>1</v>
      </c>
      <c r="B1" s="95" t="s">
        <v>237</v>
      </c>
      <c r="C1" s="96" t="s">
        <v>183</v>
      </c>
      <c r="D1" s="30" t="s">
        <v>343</v>
      </c>
      <c r="E1" s="96" t="s">
        <v>26</v>
      </c>
      <c r="F1" s="97" t="s">
        <v>27</v>
      </c>
      <c r="G1" s="97" t="s">
        <v>28</v>
      </c>
      <c r="H1" s="97" t="s">
        <v>29</v>
      </c>
      <c r="I1" s="97" t="s">
        <v>184</v>
      </c>
      <c r="J1" s="97" t="s">
        <v>30</v>
      </c>
      <c r="K1" s="30" t="s">
        <v>358</v>
      </c>
      <c r="L1" s="97" t="s">
        <v>31</v>
      </c>
      <c r="M1" s="98" t="s">
        <v>32</v>
      </c>
      <c r="N1" s="97" t="s">
        <v>33</v>
      </c>
      <c r="O1" s="97" t="s">
        <v>387</v>
      </c>
      <c r="P1" s="97" t="s">
        <v>34</v>
      </c>
      <c r="Q1" s="97" t="s">
        <v>35</v>
      </c>
      <c r="R1" s="97" t="s">
        <v>36</v>
      </c>
      <c r="S1" s="99" t="s">
        <v>167</v>
      </c>
      <c r="T1" s="97" t="s">
        <v>424</v>
      </c>
      <c r="U1" s="97" t="s">
        <v>295</v>
      </c>
      <c r="V1" s="97" t="s">
        <v>37</v>
      </c>
      <c r="W1" s="97"/>
      <c r="X1" s="97" t="s">
        <v>171</v>
      </c>
      <c r="Y1" s="97" t="s">
        <v>172</v>
      </c>
      <c r="Z1" s="186" t="s">
        <v>1178</v>
      </c>
      <c r="AA1" s="186" t="s">
        <v>1179</v>
      </c>
      <c r="AB1" s="186" t="s">
        <v>1180</v>
      </c>
    </row>
    <row r="2" spans="1:28" x14ac:dyDescent="0.25">
      <c r="A2" s="681" t="s">
        <v>195</v>
      </c>
      <c r="B2" s="67"/>
      <c r="C2" s="159">
        <v>300001</v>
      </c>
      <c r="D2" s="3" t="s">
        <v>308</v>
      </c>
      <c r="E2" s="72" t="s">
        <v>24</v>
      </c>
      <c r="F2" s="73">
        <v>4</v>
      </c>
      <c r="G2" s="121">
        <v>10</v>
      </c>
      <c r="H2" s="121">
        <v>8</v>
      </c>
      <c r="I2" s="121" t="s">
        <v>54</v>
      </c>
      <c r="J2" s="121" t="s">
        <v>49</v>
      </c>
      <c r="K2" s="113">
        <v>-85</v>
      </c>
      <c r="L2" s="46">
        <v>0</v>
      </c>
      <c r="M2" s="46" t="s">
        <v>50</v>
      </c>
      <c r="N2" s="121" t="s">
        <v>43</v>
      </c>
      <c r="O2" s="121"/>
      <c r="P2" s="121" t="s">
        <v>386</v>
      </c>
      <c r="Q2" s="121">
        <v>60</v>
      </c>
      <c r="R2" s="121">
        <v>3</v>
      </c>
      <c r="S2" s="121" t="s">
        <v>168</v>
      </c>
      <c r="T2" s="76">
        <v>4000</v>
      </c>
      <c r="U2" s="76">
        <v>4000</v>
      </c>
      <c r="V2" s="76">
        <v>60215</v>
      </c>
      <c r="W2" s="76"/>
      <c r="X2" s="76" t="s">
        <v>175</v>
      </c>
      <c r="Y2" s="76" t="s">
        <v>174</v>
      </c>
    </row>
    <row r="3" spans="1:28" x14ac:dyDescent="0.25">
      <c r="A3" s="681"/>
      <c r="B3" s="67"/>
      <c r="C3" s="159">
        <v>300002</v>
      </c>
      <c r="D3" s="3" t="s">
        <v>308</v>
      </c>
      <c r="E3" s="72" t="s">
        <v>24</v>
      </c>
      <c r="F3" s="73">
        <v>4</v>
      </c>
      <c r="G3" s="121">
        <v>10</v>
      </c>
      <c r="H3" s="121">
        <v>8</v>
      </c>
      <c r="I3" s="121" t="s">
        <v>54</v>
      </c>
      <c r="J3" s="121" t="s">
        <v>49</v>
      </c>
      <c r="K3" s="113">
        <v>-85</v>
      </c>
      <c r="L3" s="46">
        <v>0</v>
      </c>
      <c r="M3" s="46" t="s">
        <v>51</v>
      </c>
      <c r="N3" s="121" t="s">
        <v>43</v>
      </c>
      <c r="O3" s="121"/>
      <c r="P3" s="121" t="s">
        <v>386</v>
      </c>
      <c r="Q3" s="121">
        <v>60</v>
      </c>
      <c r="R3" s="121">
        <v>3</v>
      </c>
      <c r="S3" s="121" t="s">
        <v>168</v>
      </c>
      <c r="T3" s="76">
        <v>3700</v>
      </c>
      <c r="U3" s="76">
        <v>3700</v>
      </c>
      <c r="V3" s="76">
        <v>60215</v>
      </c>
      <c r="W3" s="76"/>
      <c r="X3" s="76" t="s">
        <v>175</v>
      </c>
      <c r="Y3" s="76" t="s">
        <v>174</v>
      </c>
    </row>
    <row r="4" spans="1:28" x14ac:dyDescent="0.25">
      <c r="A4" s="681" t="s">
        <v>196</v>
      </c>
      <c r="B4" s="67">
        <v>60215</v>
      </c>
      <c r="C4" s="160">
        <v>300003</v>
      </c>
      <c r="D4" s="117">
        <v>1</v>
      </c>
      <c r="E4" s="72" t="s">
        <v>24</v>
      </c>
      <c r="F4" s="73">
        <v>4</v>
      </c>
      <c r="G4" s="121">
        <v>5</v>
      </c>
      <c r="H4" s="121">
        <v>8</v>
      </c>
      <c r="I4" s="121" t="s">
        <v>58</v>
      </c>
      <c r="J4" s="121" t="s">
        <v>21</v>
      </c>
      <c r="K4" s="113">
        <v>-85</v>
      </c>
      <c r="L4" s="121" t="s">
        <v>41</v>
      </c>
      <c r="M4" s="121" t="s">
        <v>42</v>
      </c>
      <c r="N4" s="121" t="s">
        <v>43</v>
      </c>
      <c r="O4" s="121"/>
      <c r="P4" s="121" t="s">
        <v>386</v>
      </c>
      <c r="Q4" s="121">
        <v>60</v>
      </c>
      <c r="R4" s="121">
        <v>3</v>
      </c>
      <c r="S4" s="121" t="s">
        <v>168</v>
      </c>
      <c r="T4" s="76">
        <v>27000</v>
      </c>
      <c r="U4" s="76">
        <v>27000</v>
      </c>
      <c r="V4" s="76">
        <v>60215</v>
      </c>
      <c r="W4" s="76"/>
      <c r="X4" s="121" t="s">
        <v>369</v>
      </c>
      <c r="Y4" s="76" t="s">
        <v>174</v>
      </c>
    </row>
    <row r="5" spans="1:28" x14ac:dyDescent="0.25">
      <c r="A5" s="681"/>
      <c r="B5" s="67">
        <v>60215</v>
      </c>
      <c r="C5" s="160">
        <v>300003</v>
      </c>
      <c r="D5" s="117">
        <v>2</v>
      </c>
      <c r="E5" s="72" t="s">
        <v>24</v>
      </c>
      <c r="F5" s="73">
        <v>4</v>
      </c>
      <c r="G5" s="121">
        <v>10</v>
      </c>
      <c r="H5" s="121">
        <v>8</v>
      </c>
      <c r="I5" s="121" t="s">
        <v>58</v>
      </c>
      <c r="J5" s="121" t="s">
        <v>21</v>
      </c>
      <c r="K5" s="113">
        <v>-85</v>
      </c>
      <c r="L5" s="121" t="s">
        <v>41</v>
      </c>
      <c r="M5" s="121" t="s">
        <v>42</v>
      </c>
      <c r="N5" s="121" t="s">
        <v>43</v>
      </c>
      <c r="O5" s="121"/>
      <c r="P5" s="121" t="s">
        <v>386</v>
      </c>
      <c r="Q5" s="121">
        <v>60</v>
      </c>
      <c r="R5" s="121">
        <v>3</v>
      </c>
      <c r="S5" s="121" t="s">
        <v>168</v>
      </c>
      <c r="T5" s="76">
        <v>68000</v>
      </c>
      <c r="U5" s="76">
        <v>68000</v>
      </c>
      <c r="V5" s="76">
        <v>60215</v>
      </c>
      <c r="W5" s="76"/>
      <c r="X5" s="76" t="s">
        <v>368</v>
      </c>
      <c r="Y5" s="76" t="s">
        <v>174</v>
      </c>
    </row>
    <row r="6" spans="1:28" x14ac:dyDescent="0.25">
      <c r="A6" s="681"/>
      <c r="B6" s="67">
        <v>60215</v>
      </c>
      <c r="C6" s="160">
        <v>300003</v>
      </c>
      <c r="D6" s="117">
        <v>3</v>
      </c>
      <c r="E6" s="72" t="s">
        <v>24</v>
      </c>
      <c r="F6" s="73">
        <v>4</v>
      </c>
      <c r="G6" s="121">
        <v>15</v>
      </c>
      <c r="H6" s="121">
        <v>8</v>
      </c>
      <c r="I6" s="121" t="s">
        <v>58</v>
      </c>
      <c r="J6" s="121" t="s">
        <v>21</v>
      </c>
      <c r="K6" s="113">
        <v>-85</v>
      </c>
      <c r="L6" s="121" t="s">
        <v>41</v>
      </c>
      <c r="M6" s="121" t="s">
        <v>42</v>
      </c>
      <c r="N6" s="121" t="s">
        <v>43</v>
      </c>
      <c r="O6" s="121"/>
      <c r="P6" s="121" t="s">
        <v>386</v>
      </c>
      <c r="Q6" s="121">
        <v>60</v>
      </c>
      <c r="R6" s="121">
        <v>3</v>
      </c>
      <c r="S6" s="121" t="s">
        <v>168</v>
      </c>
      <c r="T6" s="76" t="s">
        <v>584</v>
      </c>
      <c r="U6" s="76">
        <v>100000</v>
      </c>
      <c r="V6" s="76">
        <v>60215</v>
      </c>
      <c r="W6" s="76"/>
      <c r="X6" s="76" t="s">
        <v>368</v>
      </c>
      <c r="Y6" s="76" t="s">
        <v>174</v>
      </c>
    </row>
    <row r="7" spans="1:28" x14ac:dyDescent="0.25">
      <c r="A7" s="681"/>
      <c r="B7" s="67">
        <v>60215</v>
      </c>
      <c r="C7" s="160">
        <v>300003</v>
      </c>
      <c r="D7" s="117">
        <v>4</v>
      </c>
      <c r="E7" s="72" t="s">
        <v>24</v>
      </c>
      <c r="F7" s="73">
        <v>4</v>
      </c>
      <c r="G7" s="121">
        <v>20</v>
      </c>
      <c r="H7" s="121">
        <v>8</v>
      </c>
      <c r="I7" s="121" t="s">
        <v>58</v>
      </c>
      <c r="J7" s="121" t="s">
        <v>21</v>
      </c>
      <c r="K7" s="113">
        <v>-85</v>
      </c>
      <c r="L7" s="121" t="s">
        <v>41</v>
      </c>
      <c r="M7" s="121" t="s">
        <v>42</v>
      </c>
      <c r="N7" s="121" t="s">
        <v>43</v>
      </c>
      <c r="O7" s="121"/>
      <c r="P7" s="121" t="s">
        <v>386</v>
      </c>
      <c r="Q7" s="121">
        <v>60</v>
      </c>
      <c r="R7" s="121">
        <v>3</v>
      </c>
      <c r="S7" s="121" t="s">
        <v>168</v>
      </c>
      <c r="T7" s="76" t="s">
        <v>584</v>
      </c>
      <c r="U7" s="76">
        <v>136000</v>
      </c>
      <c r="V7" s="76">
        <v>60215</v>
      </c>
      <c r="W7" s="76"/>
      <c r="X7" s="76" t="s">
        <v>367</v>
      </c>
      <c r="Y7" s="76" t="s">
        <v>174</v>
      </c>
    </row>
    <row r="8" spans="1:28" x14ac:dyDescent="0.25">
      <c r="A8" s="681"/>
      <c r="B8" s="67"/>
      <c r="C8" s="159">
        <v>300004</v>
      </c>
      <c r="D8" s="3" t="s">
        <v>308</v>
      </c>
      <c r="E8" s="72" t="s">
        <v>24</v>
      </c>
      <c r="F8" s="73">
        <v>4</v>
      </c>
      <c r="G8" s="121">
        <v>10</v>
      </c>
      <c r="H8" s="121">
        <v>8</v>
      </c>
      <c r="I8" s="121" t="s">
        <v>58</v>
      </c>
      <c r="J8" s="121" t="s">
        <v>46</v>
      </c>
      <c r="K8" s="113">
        <v>-85</v>
      </c>
      <c r="L8" s="46">
        <v>20</v>
      </c>
      <c r="M8" s="46" t="s">
        <v>47</v>
      </c>
      <c r="N8" s="121" t="s">
        <v>43</v>
      </c>
      <c r="O8" s="121"/>
      <c r="P8" s="121" t="s">
        <v>386</v>
      </c>
      <c r="Q8" s="121">
        <v>60</v>
      </c>
      <c r="R8" s="121">
        <v>3</v>
      </c>
      <c r="S8" s="121" t="s">
        <v>168</v>
      </c>
      <c r="T8" s="76">
        <v>24500</v>
      </c>
      <c r="U8" s="76">
        <v>24500</v>
      </c>
      <c r="V8" s="76">
        <v>60215</v>
      </c>
      <c r="W8" s="76"/>
      <c r="X8" s="76" t="s">
        <v>175</v>
      </c>
      <c r="Y8" s="76" t="s">
        <v>174</v>
      </c>
    </row>
    <row r="9" spans="1:28" x14ac:dyDescent="0.25">
      <c r="A9" s="681"/>
      <c r="B9" s="67"/>
      <c r="C9" s="159">
        <v>300005</v>
      </c>
      <c r="D9" s="3">
        <v>1</v>
      </c>
      <c r="E9" s="72"/>
      <c r="F9" s="73">
        <v>4</v>
      </c>
      <c r="G9" s="121">
        <v>5</v>
      </c>
      <c r="H9" s="121">
        <v>8</v>
      </c>
      <c r="I9" s="121" t="s">
        <v>58</v>
      </c>
      <c r="J9" s="121" t="s">
        <v>46</v>
      </c>
      <c r="K9" s="113">
        <v>-85</v>
      </c>
      <c r="L9" s="46"/>
      <c r="M9" s="46"/>
      <c r="N9" s="121"/>
      <c r="O9" s="121"/>
      <c r="P9" s="121" t="s">
        <v>386</v>
      </c>
      <c r="Q9" s="121"/>
      <c r="R9" s="121"/>
      <c r="S9" s="121"/>
      <c r="T9" s="76"/>
      <c r="U9" s="76"/>
      <c r="V9" s="76"/>
      <c r="W9" s="76"/>
      <c r="X9" s="76"/>
      <c r="Y9" s="76"/>
    </row>
    <row r="10" spans="1:28" x14ac:dyDescent="0.25">
      <c r="A10" s="681"/>
      <c r="B10" s="67"/>
      <c r="C10" s="159">
        <v>300005</v>
      </c>
      <c r="D10" s="3">
        <v>2</v>
      </c>
      <c r="E10" s="72"/>
      <c r="F10" s="73">
        <v>4</v>
      </c>
      <c r="G10" s="121">
        <v>10</v>
      </c>
      <c r="H10" s="121">
        <v>8</v>
      </c>
      <c r="I10" s="121" t="s">
        <v>58</v>
      </c>
      <c r="J10" s="121" t="s">
        <v>46</v>
      </c>
      <c r="K10" s="113">
        <v>-85</v>
      </c>
      <c r="L10" s="46"/>
      <c r="M10" s="46"/>
      <c r="N10" s="121"/>
      <c r="O10" s="121"/>
      <c r="P10" s="121" t="s">
        <v>386</v>
      </c>
      <c r="Q10" s="121"/>
      <c r="R10" s="121"/>
      <c r="S10" s="121"/>
      <c r="T10" s="76"/>
      <c r="U10" s="76"/>
      <c r="V10" s="76"/>
      <c r="W10" s="76"/>
      <c r="X10" s="76"/>
      <c r="Y10" s="76"/>
    </row>
    <row r="11" spans="1:28" x14ac:dyDescent="0.25">
      <c r="A11" s="681"/>
      <c r="B11" s="67"/>
      <c r="C11" s="159">
        <v>300005</v>
      </c>
      <c r="D11" s="3">
        <v>3</v>
      </c>
      <c r="E11" s="72"/>
      <c r="F11" s="73">
        <v>4</v>
      </c>
      <c r="G11" s="121">
        <v>15</v>
      </c>
      <c r="H11" s="121">
        <v>8</v>
      </c>
      <c r="I11" s="121" t="s">
        <v>58</v>
      </c>
      <c r="J11" s="121" t="s">
        <v>46</v>
      </c>
      <c r="K11" s="113">
        <v>-85</v>
      </c>
      <c r="L11" s="46"/>
      <c r="M11" s="46"/>
      <c r="N11" s="121"/>
      <c r="O11" s="121"/>
      <c r="P11" s="121" t="s">
        <v>386</v>
      </c>
      <c r="Q11" s="121"/>
      <c r="R11" s="121"/>
      <c r="S11" s="121"/>
      <c r="T11" s="76"/>
      <c r="U11" s="76"/>
      <c r="V11" s="76"/>
      <c r="W11" s="76"/>
      <c r="X11" s="76"/>
      <c r="Y11" s="76"/>
    </row>
    <row r="12" spans="1:28" x14ac:dyDescent="0.25">
      <c r="A12" s="681"/>
      <c r="B12" s="67"/>
      <c r="C12" s="159">
        <v>300005</v>
      </c>
      <c r="D12" s="3">
        <v>4</v>
      </c>
      <c r="E12" s="72" t="s">
        <v>24</v>
      </c>
      <c r="F12" s="73">
        <v>4</v>
      </c>
      <c r="G12" s="121">
        <v>20</v>
      </c>
      <c r="H12" s="121">
        <v>8</v>
      </c>
      <c r="I12" s="121" t="s">
        <v>58</v>
      </c>
      <c r="J12" s="121" t="s">
        <v>46</v>
      </c>
      <c r="K12" s="113">
        <v>-85</v>
      </c>
      <c r="L12" s="46">
        <v>10</v>
      </c>
      <c r="M12" s="46" t="s">
        <v>48</v>
      </c>
      <c r="N12" s="121" t="s">
        <v>43</v>
      </c>
      <c r="O12" s="121"/>
      <c r="P12" s="121" t="s">
        <v>386</v>
      </c>
      <c r="Q12" s="121">
        <v>60</v>
      </c>
      <c r="R12" s="121">
        <v>3</v>
      </c>
      <c r="S12" s="121" t="s">
        <v>168</v>
      </c>
      <c r="T12" s="76" t="s">
        <v>476</v>
      </c>
      <c r="U12" s="76" t="s">
        <v>476</v>
      </c>
      <c r="V12" s="76">
        <v>60215</v>
      </c>
      <c r="W12" s="76"/>
      <c r="X12" s="76" t="s">
        <v>175</v>
      </c>
      <c r="Y12" s="76" t="s">
        <v>174</v>
      </c>
    </row>
    <row r="13" spans="1:28" x14ac:dyDescent="0.25">
      <c r="A13" s="681" t="s">
        <v>197</v>
      </c>
      <c r="B13" s="67">
        <v>60215</v>
      </c>
      <c r="C13" s="159">
        <v>300006</v>
      </c>
      <c r="D13" s="3" t="s">
        <v>308</v>
      </c>
      <c r="E13" s="72" t="s">
        <v>24</v>
      </c>
      <c r="F13" s="73">
        <v>4</v>
      </c>
      <c r="G13" s="121">
        <v>10</v>
      </c>
      <c r="H13" s="121">
        <v>8</v>
      </c>
      <c r="I13" s="121" t="s">
        <v>62</v>
      </c>
      <c r="J13" s="121" t="s">
        <v>21</v>
      </c>
      <c r="K13" s="113">
        <v>-85</v>
      </c>
      <c r="L13" s="121" t="s">
        <v>41</v>
      </c>
      <c r="M13" s="121" t="s">
        <v>42</v>
      </c>
      <c r="N13" s="121" t="s">
        <v>43</v>
      </c>
      <c r="O13" s="121"/>
      <c r="P13" s="121" t="s">
        <v>386</v>
      </c>
      <c r="Q13" s="121">
        <v>60</v>
      </c>
      <c r="R13" s="121">
        <v>3</v>
      </c>
      <c r="S13" s="121" t="s">
        <v>168</v>
      </c>
      <c r="T13" s="76">
        <v>68000</v>
      </c>
      <c r="U13" s="76">
        <v>68000</v>
      </c>
      <c r="V13" s="76">
        <v>60215</v>
      </c>
      <c r="W13" s="76"/>
      <c r="X13" s="76" t="s">
        <v>368</v>
      </c>
      <c r="Y13" s="76" t="s">
        <v>174</v>
      </c>
    </row>
    <row r="14" spans="1:28" x14ac:dyDescent="0.25">
      <c r="A14" s="681"/>
      <c r="B14" s="67"/>
      <c r="C14" s="159">
        <v>300007</v>
      </c>
      <c r="D14" s="3">
        <v>1</v>
      </c>
      <c r="E14" s="72" t="s">
        <v>24</v>
      </c>
      <c r="F14" s="73">
        <v>4</v>
      </c>
      <c r="G14" s="121">
        <v>5</v>
      </c>
      <c r="H14" s="121">
        <v>8</v>
      </c>
      <c r="I14" s="121" t="s">
        <v>62</v>
      </c>
      <c r="J14" s="121" t="s">
        <v>46</v>
      </c>
      <c r="K14" s="113">
        <v>-85</v>
      </c>
      <c r="L14" s="46">
        <v>10</v>
      </c>
      <c r="M14" s="46" t="s">
        <v>48</v>
      </c>
      <c r="N14" s="121" t="s">
        <v>43</v>
      </c>
      <c r="O14" s="121"/>
      <c r="P14" s="121" t="s">
        <v>386</v>
      </c>
      <c r="Q14" s="121">
        <v>60</v>
      </c>
      <c r="R14" s="121">
        <v>3</v>
      </c>
      <c r="S14" s="121" t="s">
        <v>168</v>
      </c>
      <c r="T14" s="76" t="s">
        <v>296</v>
      </c>
      <c r="U14" s="76" t="s">
        <v>296</v>
      </c>
      <c r="V14" s="76">
        <v>60215</v>
      </c>
      <c r="W14" s="76"/>
      <c r="X14" s="76" t="s">
        <v>175</v>
      </c>
      <c r="Y14" s="76" t="s">
        <v>174</v>
      </c>
    </row>
    <row r="15" spans="1:28" x14ac:dyDescent="0.25">
      <c r="A15" s="681"/>
      <c r="B15" s="67"/>
      <c r="C15" s="159">
        <v>300007</v>
      </c>
      <c r="D15" s="3">
        <v>2</v>
      </c>
      <c r="E15" s="72"/>
      <c r="F15" s="73">
        <v>4</v>
      </c>
      <c r="G15" s="121">
        <v>10</v>
      </c>
      <c r="H15" s="121">
        <v>8</v>
      </c>
      <c r="I15" s="121" t="s">
        <v>62</v>
      </c>
      <c r="J15" s="121" t="s">
        <v>46</v>
      </c>
      <c r="K15" s="113">
        <v>-85</v>
      </c>
      <c r="L15" s="46"/>
      <c r="M15" s="46"/>
      <c r="N15" s="121"/>
      <c r="O15" s="121"/>
      <c r="P15" s="121" t="s">
        <v>386</v>
      </c>
      <c r="Q15" s="121"/>
      <c r="R15" s="121"/>
      <c r="S15" s="121"/>
      <c r="T15" s="76"/>
      <c r="U15" s="76"/>
      <c r="V15" s="76"/>
      <c r="W15" s="76"/>
      <c r="X15" s="76"/>
      <c r="Y15" s="76"/>
    </row>
    <row r="16" spans="1:28" x14ac:dyDescent="0.25">
      <c r="A16" s="681"/>
      <c r="B16" s="67"/>
      <c r="C16" s="159">
        <v>300007</v>
      </c>
      <c r="D16" s="3">
        <v>3</v>
      </c>
      <c r="E16" s="72"/>
      <c r="F16" s="73">
        <v>4</v>
      </c>
      <c r="G16" s="121">
        <v>15</v>
      </c>
      <c r="H16" s="121">
        <v>8</v>
      </c>
      <c r="I16" s="121" t="s">
        <v>62</v>
      </c>
      <c r="J16" s="121" t="s">
        <v>46</v>
      </c>
      <c r="K16" s="113">
        <v>-85</v>
      </c>
      <c r="L16" s="46"/>
      <c r="M16" s="46"/>
      <c r="N16" s="121"/>
      <c r="O16" s="121"/>
      <c r="P16" s="121" t="s">
        <v>386</v>
      </c>
      <c r="Q16" s="121"/>
      <c r="R16" s="121"/>
      <c r="S16" s="121"/>
      <c r="T16" s="76"/>
      <c r="U16" s="76"/>
      <c r="V16" s="76"/>
      <c r="W16" s="76"/>
      <c r="X16" s="76"/>
      <c r="Y16" s="76"/>
    </row>
    <row r="17" spans="1:25" x14ac:dyDescent="0.25">
      <c r="A17" s="681"/>
      <c r="B17" s="67"/>
      <c r="C17" s="159">
        <v>300007</v>
      </c>
      <c r="D17" s="3">
        <v>4</v>
      </c>
      <c r="E17" s="72"/>
      <c r="F17" s="73">
        <v>4</v>
      </c>
      <c r="G17" s="121">
        <v>20</v>
      </c>
      <c r="H17" s="121">
        <v>8</v>
      </c>
      <c r="I17" s="121" t="s">
        <v>62</v>
      </c>
      <c r="J17" s="121" t="s">
        <v>46</v>
      </c>
      <c r="K17" s="113">
        <v>-85</v>
      </c>
      <c r="L17" s="46"/>
      <c r="M17" s="46"/>
      <c r="N17" s="121"/>
      <c r="O17" s="121"/>
      <c r="P17" s="121" t="s">
        <v>386</v>
      </c>
      <c r="Q17" s="121"/>
      <c r="R17" s="121"/>
      <c r="S17" s="121"/>
      <c r="T17" s="76"/>
      <c r="U17" s="76"/>
      <c r="V17" s="76"/>
      <c r="W17" s="76"/>
      <c r="X17" s="76"/>
      <c r="Y17" s="76"/>
    </row>
    <row r="18" spans="1:25" x14ac:dyDescent="0.25">
      <c r="A18" s="681"/>
      <c r="B18" s="67"/>
      <c r="C18" s="159">
        <v>300008</v>
      </c>
      <c r="D18" s="3" t="s">
        <v>308</v>
      </c>
      <c r="E18" s="72" t="s">
        <v>24</v>
      </c>
      <c r="F18" s="73">
        <v>4</v>
      </c>
      <c r="G18" s="121">
        <v>10</v>
      </c>
      <c r="H18" s="121">
        <v>8</v>
      </c>
      <c r="I18" s="121" t="s">
        <v>62</v>
      </c>
      <c r="J18" s="121" t="s">
        <v>46</v>
      </c>
      <c r="K18" s="113">
        <v>-85</v>
      </c>
      <c r="L18" s="46">
        <v>20</v>
      </c>
      <c r="M18" s="46" t="s">
        <v>47</v>
      </c>
      <c r="N18" s="121" t="s">
        <v>43</v>
      </c>
      <c r="O18" s="121"/>
      <c r="P18" s="121" t="s">
        <v>386</v>
      </c>
      <c r="Q18" s="121">
        <v>60</v>
      </c>
      <c r="R18" s="121">
        <v>3</v>
      </c>
      <c r="S18" s="121" t="s">
        <v>168</v>
      </c>
      <c r="T18" s="76">
        <v>25000</v>
      </c>
      <c r="U18" s="76">
        <v>25000</v>
      </c>
      <c r="V18" s="76">
        <v>60215</v>
      </c>
      <c r="W18" s="76"/>
      <c r="X18" s="76" t="s">
        <v>175</v>
      </c>
      <c r="Y18" s="76" t="s">
        <v>174</v>
      </c>
    </row>
    <row r="19" spans="1:25" x14ac:dyDescent="0.25">
      <c r="A19" s="681" t="s">
        <v>198</v>
      </c>
      <c r="B19" s="67"/>
      <c r="C19" s="159">
        <v>300009</v>
      </c>
      <c r="D19" s="3" t="s">
        <v>308</v>
      </c>
      <c r="E19" s="72" t="s">
        <v>24</v>
      </c>
      <c r="F19" s="73">
        <v>4</v>
      </c>
      <c r="G19" s="121">
        <v>10</v>
      </c>
      <c r="H19" s="121">
        <v>8</v>
      </c>
      <c r="I19" s="121" t="s">
        <v>54</v>
      </c>
      <c r="J19" s="121" t="s">
        <v>49</v>
      </c>
      <c r="K19" s="113">
        <v>-85</v>
      </c>
      <c r="L19" s="46">
        <v>0</v>
      </c>
      <c r="M19" s="46" t="s">
        <v>50</v>
      </c>
      <c r="N19" s="121" t="s">
        <v>66</v>
      </c>
      <c r="O19" s="121"/>
      <c r="P19" s="121" t="s">
        <v>386</v>
      </c>
      <c r="Q19" s="121">
        <v>60</v>
      </c>
      <c r="R19" s="121">
        <v>3</v>
      </c>
      <c r="S19" s="121" t="s">
        <v>168</v>
      </c>
      <c r="T19" s="76">
        <v>6500</v>
      </c>
      <c r="U19" s="76">
        <v>6500</v>
      </c>
      <c r="V19" s="76">
        <v>60215</v>
      </c>
      <c r="W19" s="76"/>
      <c r="X19" s="76" t="s">
        <v>175</v>
      </c>
      <c r="Y19" s="76" t="s">
        <v>174</v>
      </c>
    </row>
    <row r="20" spans="1:25" x14ac:dyDescent="0.25">
      <c r="A20" s="681"/>
      <c r="B20" s="67"/>
      <c r="C20" s="3" t="s">
        <v>478</v>
      </c>
      <c r="D20" s="3" t="s">
        <v>308</v>
      </c>
      <c r="E20" s="72" t="s">
        <v>24</v>
      </c>
      <c r="F20" s="73">
        <v>4</v>
      </c>
      <c r="G20" s="121">
        <v>10</v>
      </c>
      <c r="H20" s="121">
        <v>8</v>
      </c>
      <c r="I20" s="121" t="s">
        <v>54</v>
      </c>
      <c r="J20" s="121" t="s">
        <v>49</v>
      </c>
      <c r="K20" s="113">
        <v>-85</v>
      </c>
      <c r="L20" s="46">
        <v>0</v>
      </c>
      <c r="M20" s="46" t="s">
        <v>51</v>
      </c>
      <c r="N20" s="121" t="s">
        <v>66</v>
      </c>
      <c r="O20" s="121"/>
      <c r="P20" s="121" t="s">
        <v>386</v>
      </c>
      <c r="Q20" s="121">
        <v>60</v>
      </c>
      <c r="R20" s="121">
        <v>3</v>
      </c>
      <c r="S20" s="121" t="s">
        <v>168</v>
      </c>
      <c r="T20" s="76">
        <v>3700</v>
      </c>
      <c r="U20" s="76">
        <v>3700</v>
      </c>
      <c r="V20" s="76">
        <v>60215</v>
      </c>
      <c r="W20" s="76"/>
      <c r="X20" s="76" t="s">
        <v>175</v>
      </c>
      <c r="Y20" s="76" t="s">
        <v>174</v>
      </c>
    </row>
    <row r="21" spans="1:25" x14ac:dyDescent="0.25">
      <c r="A21" s="681" t="s">
        <v>199</v>
      </c>
      <c r="B21" s="67">
        <v>60215</v>
      </c>
      <c r="C21" s="160">
        <v>300011</v>
      </c>
      <c r="D21" s="117">
        <v>1</v>
      </c>
      <c r="E21" s="72" t="s">
        <v>24</v>
      </c>
      <c r="F21" s="73">
        <v>4</v>
      </c>
      <c r="G21" s="121">
        <v>5</v>
      </c>
      <c r="H21" s="121">
        <v>8</v>
      </c>
      <c r="I21" s="121" t="s">
        <v>58</v>
      </c>
      <c r="J21" s="121" t="s">
        <v>21</v>
      </c>
      <c r="K21" s="113">
        <v>-85</v>
      </c>
      <c r="L21" s="121" t="s">
        <v>41</v>
      </c>
      <c r="M21" s="121" t="s">
        <v>42</v>
      </c>
      <c r="N21" s="121" t="s">
        <v>66</v>
      </c>
      <c r="O21" s="121"/>
      <c r="P21" s="121" t="s">
        <v>386</v>
      </c>
      <c r="Q21" s="121">
        <v>60</v>
      </c>
      <c r="R21" s="121">
        <v>3</v>
      </c>
      <c r="S21" s="121" t="s">
        <v>168</v>
      </c>
      <c r="T21" s="76">
        <v>27000</v>
      </c>
      <c r="U21" s="76">
        <v>27000</v>
      </c>
      <c r="V21" s="76">
        <v>60215</v>
      </c>
      <c r="W21" s="76"/>
      <c r="X21" s="121" t="s">
        <v>369</v>
      </c>
      <c r="Y21" s="76" t="s">
        <v>174</v>
      </c>
    </row>
    <row r="22" spans="1:25" x14ac:dyDescent="0.25">
      <c r="A22" s="681"/>
      <c r="B22" s="67">
        <v>60215</v>
      </c>
      <c r="C22" s="160">
        <v>300011</v>
      </c>
      <c r="D22" s="117">
        <v>2</v>
      </c>
      <c r="E22" s="72" t="s">
        <v>24</v>
      </c>
      <c r="F22" s="73">
        <v>4</v>
      </c>
      <c r="G22" s="121">
        <v>10</v>
      </c>
      <c r="H22" s="121">
        <v>8</v>
      </c>
      <c r="I22" s="121" t="s">
        <v>58</v>
      </c>
      <c r="J22" s="121" t="s">
        <v>21</v>
      </c>
      <c r="K22" s="113">
        <v>-85</v>
      </c>
      <c r="L22" s="121" t="s">
        <v>41</v>
      </c>
      <c r="M22" s="121" t="s">
        <v>42</v>
      </c>
      <c r="N22" s="121" t="s">
        <v>66</v>
      </c>
      <c r="O22" s="121"/>
      <c r="P22" s="121" t="s">
        <v>386</v>
      </c>
      <c r="Q22" s="121">
        <v>60</v>
      </c>
      <c r="R22" s="121">
        <v>3</v>
      </c>
      <c r="S22" s="121" t="s">
        <v>168</v>
      </c>
      <c r="T22" s="76">
        <v>68000</v>
      </c>
      <c r="U22" s="76">
        <v>68000</v>
      </c>
      <c r="V22" s="76">
        <v>60215</v>
      </c>
      <c r="W22" s="76"/>
      <c r="X22" s="76" t="s">
        <v>368</v>
      </c>
      <c r="Y22" s="76" t="s">
        <v>174</v>
      </c>
    </row>
    <row r="23" spans="1:25" x14ac:dyDescent="0.25">
      <c r="A23" s="681"/>
      <c r="B23" s="67">
        <v>60215</v>
      </c>
      <c r="C23" s="160">
        <v>300011</v>
      </c>
      <c r="D23" s="117">
        <v>3</v>
      </c>
      <c r="E23" s="72" t="s">
        <v>24</v>
      </c>
      <c r="F23" s="73">
        <v>4</v>
      </c>
      <c r="G23" s="121">
        <v>15</v>
      </c>
      <c r="H23" s="121">
        <v>8</v>
      </c>
      <c r="I23" s="121" t="s">
        <v>58</v>
      </c>
      <c r="J23" s="121" t="s">
        <v>21</v>
      </c>
      <c r="K23" s="113">
        <v>-85</v>
      </c>
      <c r="L23" s="121" t="s">
        <v>41</v>
      </c>
      <c r="M23" s="121" t="s">
        <v>42</v>
      </c>
      <c r="N23" s="121" t="s">
        <v>66</v>
      </c>
      <c r="O23" s="121"/>
      <c r="P23" s="121" t="s">
        <v>386</v>
      </c>
      <c r="Q23" s="121">
        <v>60</v>
      </c>
      <c r="R23" s="121">
        <v>3</v>
      </c>
      <c r="S23" s="121" t="s">
        <v>168</v>
      </c>
      <c r="T23" s="76" t="s">
        <v>584</v>
      </c>
      <c r="U23" s="76">
        <v>100000</v>
      </c>
      <c r="V23" s="76">
        <v>60215</v>
      </c>
      <c r="W23" s="76"/>
      <c r="X23" s="76" t="s">
        <v>368</v>
      </c>
      <c r="Y23" s="76" t="s">
        <v>174</v>
      </c>
    </row>
    <row r="24" spans="1:25" x14ac:dyDescent="0.25">
      <c r="A24" s="681"/>
      <c r="B24" s="67">
        <v>60215</v>
      </c>
      <c r="C24" s="160">
        <v>300011</v>
      </c>
      <c r="D24" s="117">
        <v>4</v>
      </c>
      <c r="E24" s="72" t="s">
        <v>24</v>
      </c>
      <c r="F24" s="73">
        <v>4</v>
      </c>
      <c r="G24" s="121">
        <v>20</v>
      </c>
      <c r="H24" s="121">
        <v>8</v>
      </c>
      <c r="I24" s="121" t="s">
        <v>58</v>
      </c>
      <c r="J24" s="121" t="s">
        <v>21</v>
      </c>
      <c r="K24" s="113">
        <v>-85</v>
      </c>
      <c r="L24" s="121" t="s">
        <v>41</v>
      </c>
      <c r="M24" s="121" t="s">
        <v>42</v>
      </c>
      <c r="N24" s="121" t="s">
        <v>66</v>
      </c>
      <c r="O24" s="121"/>
      <c r="P24" s="121" t="s">
        <v>386</v>
      </c>
      <c r="Q24" s="121">
        <v>60</v>
      </c>
      <c r="R24" s="121">
        <v>3</v>
      </c>
      <c r="S24" s="121" t="s">
        <v>168</v>
      </c>
      <c r="T24" s="76" t="s">
        <v>584</v>
      </c>
      <c r="U24" s="76">
        <v>136000</v>
      </c>
      <c r="V24" s="76">
        <v>60215</v>
      </c>
      <c r="W24" s="76"/>
      <c r="X24" s="76" t="s">
        <v>367</v>
      </c>
      <c r="Y24" s="76" t="s">
        <v>174</v>
      </c>
    </row>
    <row r="25" spans="1:25" x14ac:dyDescent="0.25">
      <c r="A25" s="681"/>
      <c r="B25" s="67"/>
      <c r="C25" s="159">
        <v>300012</v>
      </c>
      <c r="D25" s="3" t="s">
        <v>308</v>
      </c>
      <c r="E25" s="72" t="s">
        <v>24</v>
      </c>
      <c r="F25" s="73">
        <v>4</v>
      </c>
      <c r="G25" s="121">
        <v>10</v>
      </c>
      <c r="H25" s="121">
        <v>8</v>
      </c>
      <c r="I25" s="121" t="s">
        <v>58</v>
      </c>
      <c r="J25" s="121" t="s">
        <v>46</v>
      </c>
      <c r="K25" s="113">
        <v>-85</v>
      </c>
      <c r="L25" s="46">
        <v>20</v>
      </c>
      <c r="M25" s="46" t="s">
        <v>47</v>
      </c>
      <c r="N25" s="121" t="s">
        <v>66</v>
      </c>
      <c r="O25" s="121"/>
      <c r="P25" s="121" t="s">
        <v>386</v>
      </c>
      <c r="Q25" s="121">
        <v>60</v>
      </c>
      <c r="R25" s="121">
        <v>3</v>
      </c>
      <c r="S25" s="121" t="s">
        <v>168</v>
      </c>
      <c r="T25" s="76">
        <v>25000</v>
      </c>
      <c r="U25" s="76">
        <v>25000</v>
      </c>
      <c r="V25" s="76">
        <v>60215</v>
      </c>
      <c r="W25" s="76"/>
      <c r="X25" s="76" t="s">
        <v>175</v>
      </c>
      <c r="Y25" s="76" t="s">
        <v>174</v>
      </c>
    </row>
    <row r="26" spans="1:25" x14ac:dyDescent="0.25">
      <c r="A26" s="681"/>
      <c r="B26" s="67"/>
      <c r="C26" s="159">
        <v>300013</v>
      </c>
      <c r="D26" s="3">
        <v>1</v>
      </c>
      <c r="E26" s="72"/>
      <c r="F26" s="73">
        <v>4</v>
      </c>
      <c r="G26" s="121">
        <v>5</v>
      </c>
      <c r="H26" s="121">
        <v>8</v>
      </c>
      <c r="I26" s="121" t="s">
        <v>58</v>
      </c>
      <c r="J26" s="121" t="s">
        <v>46</v>
      </c>
      <c r="K26" s="113">
        <v>-85</v>
      </c>
      <c r="L26" s="46"/>
      <c r="M26" s="46"/>
      <c r="N26" s="121"/>
      <c r="O26" s="121"/>
      <c r="P26" s="121" t="s">
        <v>386</v>
      </c>
      <c r="Q26" s="121"/>
      <c r="R26" s="121"/>
      <c r="S26" s="121"/>
      <c r="T26" s="76"/>
      <c r="U26" s="76"/>
      <c r="V26" s="76"/>
      <c r="W26" s="76"/>
      <c r="X26" s="76"/>
      <c r="Y26" s="76"/>
    </row>
    <row r="27" spans="1:25" x14ac:dyDescent="0.25">
      <c r="A27" s="681"/>
      <c r="B27" s="67"/>
      <c r="C27" s="159">
        <v>300013</v>
      </c>
      <c r="D27" s="3">
        <v>2</v>
      </c>
      <c r="E27" s="72"/>
      <c r="F27" s="73">
        <v>4</v>
      </c>
      <c r="G27" s="121">
        <v>10</v>
      </c>
      <c r="H27" s="121">
        <v>8</v>
      </c>
      <c r="I27" s="121" t="s">
        <v>58</v>
      </c>
      <c r="J27" s="121" t="s">
        <v>46</v>
      </c>
      <c r="K27" s="113">
        <v>-85</v>
      </c>
      <c r="L27" s="46"/>
      <c r="M27" s="46"/>
      <c r="N27" s="121"/>
      <c r="O27" s="121"/>
      <c r="P27" s="121" t="s">
        <v>386</v>
      </c>
      <c r="Q27" s="121"/>
      <c r="R27" s="121"/>
      <c r="S27" s="121"/>
      <c r="T27" s="76"/>
      <c r="U27" s="76"/>
      <c r="V27" s="76"/>
      <c r="W27" s="76"/>
      <c r="X27" s="76"/>
      <c r="Y27" s="76"/>
    </row>
    <row r="28" spans="1:25" x14ac:dyDescent="0.25">
      <c r="A28" s="681"/>
      <c r="B28" s="67"/>
      <c r="C28" s="159">
        <v>300013</v>
      </c>
      <c r="D28" s="3">
        <v>3</v>
      </c>
      <c r="E28" s="72"/>
      <c r="F28" s="73">
        <v>4</v>
      </c>
      <c r="G28" s="121">
        <v>15</v>
      </c>
      <c r="H28" s="121">
        <v>8</v>
      </c>
      <c r="I28" s="121" t="s">
        <v>58</v>
      </c>
      <c r="J28" s="121" t="s">
        <v>46</v>
      </c>
      <c r="K28" s="113">
        <v>-85</v>
      </c>
      <c r="L28" s="46"/>
      <c r="M28" s="46"/>
      <c r="N28" s="121"/>
      <c r="O28" s="121"/>
      <c r="P28" s="121" t="s">
        <v>386</v>
      </c>
      <c r="Q28" s="121"/>
      <c r="R28" s="121"/>
      <c r="S28" s="121"/>
      <c r="T28" s="76"/>
      <c r="U28" s="76"/>
      <c r="V28" s="76"/>
      <c r="W28" s="76"/>
      <c r="X28" s="76"/>
      <c r="Y28" s="76"/>
    </row>
    <row r="29" spans="1:25" x14ac:dyDescent="0.25">
      <c r="A29" s="681"/>
      <c r="B29" s="67"/>
      <c r="C29" s="159">
        <v>300013</v>
      </c>
      <c r="D29" s="3">
        <v>4</v>
      </c>
      <c r="E29" s="72" t="s">
        <v>24</v>
      </c>
      <c r="F29" s="73">
        <v>4</v>
      </c>
      <c r="G29" s="121">
        <v>20</v>
      </c>
      <c r="H29" s="121">
        <v>8</v>
      </c>
      <c r="I29" s="121" t="s">
        <v>58</v>
      </c>
      <c r="J29" s="121" t="s">
        <v>46</v>
      </c>
      <c r="K29" s="113">
        <v>-85</v>
      </c>
      <c r="L29" s="46">
        <v>10</v>
      </c>
      <c r="M29" s="46" t="s">
        <v>48</v>
      </c>
      <c r="N29" s="121" t="s">
        <v>66</v>
      </c>
      <c r="O29" s="121"/>
      <c r="P29" s="121" t="s">
        <v>386</v>
      </c>
      <c r="Q29" s="121">
        <v>60</v>
      </c>
      <c r="R29" s="121">
        <v>3</v>
      </c>
      <c r="S29" s="121" t="s">
        <v>168</v>
      </c>
      <c r="T29" s="76" t="s">
        <v>476</v>
      </c>
      <c r="U29" s="76" t="s">
        <v>476</v>
      </c>
      <c r="V29" s="76">
        <v>60215</v>
      </c>
      <c r="W29" s="76"/>
      <c r="X29" s="76" t="s">
        <v>175</v>
      </c>
      <c r="Y29" s="76" t="s">
        <v>174</v>
      </c>
    </row>
    <row r="30" spans="1:25" x14ac:dyDescent="0.25">
      <c r="A30" s="681" t="s">
        <v>200</v>
      </c>
      <c r="B30" s="67">
        <v>60215</v>
      </c>
      <c r="C30" s="159">
        <v>300014</v>
      </c>
      <c r="D30" s="3" t="s">
        <v>308</v>
      </c>
      <c r="E30" s="72" t="s">
        <v>24</v>
      </c>
      <c r="F30" s="73">
        <v>4</v>
      </c>
      <c r="G30" s="121">
        <v>10</v>
      </c>
      <c r="H30" s="121">
        <v>8</v>
      </c>
      <c r="I30" s="121" t="s">
        <v>62</v>
      </c>
      <c r="J30" s="121" t="s">
        <v>21</v>
      </c>
      <c r="K30" s="113">
        <v>-85</v>
      </c>
      <c r="L30" s="121" t="s">
        <v>41</v>
      </c>
      <c r="M30" s="121" t="s">
        <v>42</v>
      </c>
      <c r="N30" s="121" t="s">
        <v>66</v>
      </c>
      <c r="O30" s="121"/>
      <c r="P30" s="121" t="s">
        <v>386</v>
      </c>
      <c r="Q30" s="121">
        <v>60</v>
      </c>
      <c r="R30" s="121">
        <v>3</v>
      </c>
      <c r="S30" s="121" t="s">
        <v>168</v>
      </c>
      <c r="T30" s="76">
        <v>69000</v>
      </c>
      <c r="U30" s="76">
        <v>69000</v>
      </c>
      <c r="V30" s="76">
        <v>60215</v>
      </c>
      <c r="W30" s="76"/>
      <c r="X30" s="76" t="s">
        <v>368</v>
      </c>
      <c r="Y30" s="76" t="s">
        <v>174</v>
      </c>
    </row>
    <row r="31" spans="1:25" x14ac:dyDescent="0.25">
      <c r="A31" s="681"/>
      <c r="B31" s="73"/>
      <c r="C31" s="159">
        <v>300015</v>
      </c>
      <c r="D31" s="3">
        <v>1</v>
      </c>
      <c r="E31" s="72" t="s">
        <v>24</v>
      </c>
      <c r="F31" s="73">
        <v>4</v>
      </c>
      <c r="G31" s="121">
        <v>5</v>
      </c>
      <c r="H31" s="121">
        <v>8</v>
      </c>
      <c r="I31" s="121" t="s">
        <v>62</v>
      </c>
      <c r="J31" s="121" t="s">
        <v>46</v>
      </c>
      <c r="K31" s="113">
        <v>-85</v>
      </c>
      <c r="L31" s="46">
        <v>10</v>
      </c>
      <c r="M31" s="46" t="s">
        <v>48</v>
      </c>
      <c r="N31" s="121" t="s">
        <v>66</v>
      </c>
      <c r="O31" s="121"/>
      <c r="P31" s="121" t="s">
        <v>386</v>
      </c>
      <c r="Q31" s="121">
        <v>60</v>
      </c>
      <c r="R31" s="121">
        <v>3</v>
      </c>
      <c r="S31" s="121" t="s">
        <v>168</v>
      </c>
      <c r="T31" s="76" t="s">
        <v>296</v>
      </c>
      <c r="U31" s="76" t="s">
        <v>296</v>
      </c>
      <c r="V31" s="76">
        <v>60215</v>
      </c>
      <c r="W31" s="76"/>
      <c r="X31" s="76" t="s">
        <v>175</v>
      </c>
      <c r="Y31" s="76" t="s">
        <v>174</v>
      </c>
    </row>
    <row r="32" spans="1:25" x14ac:dyDescent="0.25">
      <c r="A32" s="681"/>
      <c r="B32" s="73"/>
      <c r="C32" s="159">
        <v>300015</v>
      </c>
      <c r="D32" s="3">
        <v>2</v>
      </c>
      <c r="E32" s="72"/>
      <c r="F32" s="73">
        <v>4</v>
      </c>
      <c r="G32" s="121">
        <v>10</v>
      </c>
      <c r="H32" s="121">
        <v>8</v>
      </c>
      <c r="I32" s="121" t="s">
        <v>62</v>
      </c>
      <c r="J32" s="121" t="s">
        <v>46</v>
      </c>
      <c r="K32" s="113">
        <v>-85</v>
      </c>
      <c r="L32" s="46"/>
      <c r="M32" s="46"/>
      <c r="N32" s="121"/>
      <c r="O32" s="121"/>
      <c r="P32" s="121" t="s">
        <v>386</v>
      </c>
      <c r="Q32" s="121"/>
      <c r="R32" s="121"/>
      <c r="S32" s="121"/>
      <c r="T32" s="76"/>
      <c r="U32" s="76"/>
      <c r="V32" s="76"/>
      <c r="W32" s="76"/>
      <c r="X32" s="76"/>
      <c r="Y32" s="76"/>
    </row>
    <row r="33" spans="1:25" x14ac:dyDescent="0.25">
      <c r="A33" s="681"/>
      <c r="B33" s="73"/>
      <c r="C33" s="159">
        <v>300015</v>
      </c>
      <c r="D33" s="3">
        <v>3</v>
      </c>
      <c r="E33" s="72"/>
      <c r="F33" s="73">
        <v>4</v>
      </c>
      <c r="G33" s="121">
        <v>15</v>
      </c>
      <c r="H33" s="121">
        <v>8</v>
      </c>
      <c r="I33" s="121" t="s">
        <v>62</v>
      </c>
      <c r="J33" s="121" t="s">
        <v>46</v>
      </c>
      <c r="K33" s="113">
        <v>-85</v>
      </c>
      <c r="L33" s="46"/>
      <c r="M33" s="46"/>
      <c r="N33" s="121"/>
      <c r="O33" s="121"/>
      <c r="P33" s="121" t="s">
        <v>386</v>
      </c>
      <c r="Q33" s="121"/>
      <c r="R33" s="121"/>
      <c r="S33" s="121"/>
      <c r="T33" s="76"/>
      <c r="U33" s="76"/>
      <c r="V33" s="76"/>
      <c r="W33" s="76"/>
      <c r="X33" s="76"/>
      <c r="Y33" s="76"/>
    </row>
    <row r="34" spans="1:25" x14ac:dyDescent="0.25">
      <c r="A34" s="681"/>
      <c r="B34" s="73"/>
      <c r="C34" s="159">
        <v>300015</v>
      </c>
      <c r="D34" s="3">
        <v>4</v>
      </c>
      <c r="E34" s="72"/>
      <c r="F34" s="73">
        <v>4</v>
      </c>
      <c r="G34" s="121">
        <v>20</v>
      </c>
      <c r="H34" s="121">
        <v>8</v>
      </c>
      <c r="I34" s="121" t="s">
        <v>62</v>
      </c>
      <c r="J34" s="121" t="s">
        <v>46</v>
      </c>
      <c r="K34" s="113">
        <v>-85</v>
      </c>
      <c r="L34" s="46"/>
      <c r="M34" s="46"/>
      <c r="N34" s="121"/>
      <c r="O34" s="121"/>
      <c r="P34" s="121" t="s">
        <v>386</v>
      </c>
      <c r="Q34" s="121"/>
      <c r="R34" s="121"/>
      <c r="S34" s="121"/>
      <c r="T34" s="76"/>
      <c r="U34" s="76"/>
      <c r="V34" s="76"/>
      <c r="W34" s="76"/>
      <c r="X34" s="76"/>
      <c r="Y34" s="76"/>
    </row>
    <row r="35" spans="1:25" x14ac:dyDescent="0.25">
      <c r="A35" s="681"/>
      <c r="B35" s="73"/>
      <c r="C35" s="159">
        <v>300016</v>
      </c>
      <c r="D35" s="3" t="s">
        <v>308</v>
      </c>
      <c r="E35" s="72" t="s">
        <v>24</v>
      </c>
      <c r="F35" s="73">
        <v>4</v>
      </c>
      <c r="G35" s="121">
        <v>10</v>
      </c>
      <c r="H35" s="121">
        <v>8</v>
      </c>
      <c r="I35" s="121" t="s">
        <v>62</v>
      </c>
      <c r="J35" s="121" t="s">
        <v>46</v>
      </c>
      <c r="K35" s="113">
        <v>-85</v>
      </c>
      <c r="L35" s="46">
        <v>20</v>
      </c>
      <c r="M35" s="46" t="s">
        <v>47</v>
      </c>
      <c r="N35" s="121" t="s">
        <v>66</v>
      </c>
      <c r="O35" s="121"/>
      <c r="P35" s="121" t="s">
        <v>386</v>
      </c>
      <c r="Q35" s="121">
        <v>60</v>
      </c>
      <c r="R35" s="121">
        <v>3</v>
      </c>
      <c r="S35" s="121" t="s">
        <v>168</v>
      </c>
      <c r="T35" s="76">
        <v>26000</v>
      </c>
      <c r="U35" s="76">
        <v>26000</v>
      </c>
      <c r="V35" s="76">
        <v>60215</v>
      </c>
      <c r="W35" s="76"/>
      <c r="X35" s="76" t="s">
        <v>175</v>
      </c>
      <c r="Y35" s="76" t="s">
        <v>174</v>
      </c>
    </row>
    <row r="36" spans="1:25" x14ac:dyDescent="0.25">
      <c r="A36" s="3" t="s">
        <v>532</v>
      </c>
      <c r="B36" s="73"/>
      <c r="C36" s="3"/>
      <c r="D36" s="3"/>
      <c r="E36" s="72"/>
      <c r="F36" s="73"/>
      <c r="G36" s="121"/>
      <c r="H36" s="121"/>
      <c r="I36" s="121"/>
      <c r="J36" s="121"/>
      <c r="K36" s="113"/>
      <c r="L36" s="46"/>
      <c r="M36" s="46"/>
      <c r="N36" s="121"/>
      <c r="O36" s="121"/>
      <c r="P36" s="121"/>
      <c r="Q36" s="121"/>
      <c r="R36" s="121"/>
      <c r="S36" s="121"/>
      <c r="T36" s="76"/>
      <c r="U36" s="76"/>
      <c r="V36" s="76"/>
      <c r="W36" s="76"/>
      <c r="X36" s="76"/>
      <c r="Y36" s="76"/>
    </row>
    <row r="37" spans="1:25" x14ac:dyDescent="0.25">
      <c r="A37" s="3" t="s">
        <v>532</v>
      </c>
      <c r="B37" s="73"/>
      <c r="C37" s="159">
        <v>300017</v>
      </c>
      <c r="D37" s="3">
        <v>1</v>
      </c>
      <c r="E37" s="72" t="s">
        <v>24</v>
      </c>
      <c r="F37" s="73">
        <v>4</v>
      </c>
      <c r="G37" s="121">
        <v>20</v>
      </c>
      <c r="H37" s="121">
        <v>8</v>
      </c>
      <c r="I37" s="121" t="s">
        <v>62</v>
      </c>
      <c r="J37" s="121" t="s">
        <v>46</v>
      </c>
      <c r="K37" s="113">
        <v>-85</v>
      </c>
      <c r="L37" s="46">
        <v>25</v>
      </c>
      <c r="M37" s="121" t="s">
        <v>94</v>
      </c>
      <c r="N37" s="121" t="s">
        <v>43</v>
      </c>
      <c r="O37" s="121"/>
      <c r="P37" s="121" t="s">
        <v>307</v>
      </c>
      <c r="Q37" s="121">
        <v>180</v>
      </c>
      <c r="R37" s="121">
        <v>1</v>
      </c>
      <c r="S37" s="121" t="s">
        <v>168</v>
      </c>
      <c r="T37" s="108">
        <v>74000</v>
      </c>
      <c r="U37" s="108">
        <v>74000</v>
      </c>
      <c r="V37" s="108"/>
      <c r="W37" s="76"/>
      <c r="X37" s="76" t="s">
        <v>175</v>
      </c>
      <c r="Y37" s="76" t="s">
        <v>174</v>
      </c>
    </row>
    <row r="38" spans="1:25" x14ac:dyDescent="0.25">
      <c r="A38" s="3" t="s">
        <v>532</v>
      </c>
      <c r="B38" s="73"/>
      <c r="C38" s="159">
        <v>300017</v>
      </c>
      <c r="D38" s="3">
        <v>2</v>
      </c>
      <c r="E38" s="72" t="s">
        <v>24</v>
      </c>
      <c r="F38" s="73">
        <v>4</v>
      </c>
      <c r="G38" s="121">
        <v>20</v>
      </c>
      <c r="H38" s="121">
        <v>8</v>
      </c>
      <c r="I38" s="121" t="s">
        <v>62</v>
      </c>
      <c r="J38" s="121" t="s">
        <v>46</v>
      </c>
      <c r="K38" s="113">
        <v>-87</v>
      </c>
      <c r="L38" s="46">
        <v>25</v>
      </c>
      <c r="M38" s="121" t="s">
        <v>94</v>
      </c>
      <c r="N38" s="121" t="s">
        <v>43</v>
      </c>
      <c r="O38" s="121"/>
      <c r="P38" s="121" t="s">
        <v>307</v>
      </c>
      <c r="Q38" s="121">
        <v>180</v>
      </c>
      <c r="R38" s="121">
        <v>1</v>
      </c>
      <c r="S38" s="121" t="s">
        <v>168</v>
      </c>
      <c r="T38" s="108">
        <v>74000</v>
      </c>
      <c r="U38" s="108">
        <v>74000</v>
      </c>
      <c r="V38" s="108"/>
      <c r="W38" s="76"/>
      <c r="X38" s="76" t="s">
        <v>175</v>
      </c>
      <c r="Y38" s="76" t="s">
        <v>174</v>
      </c>
    </row>
    <row r="39" spans="1:25" x14ac:dyDescent="0.25">
      <c r="A39" s="3" t="s">
        <v>532</v>
      </c>
      <c r="B39" s="73"/>
      <c r="C39" s="159">
        <v>300017</v>
      </c>
      <c r="D39" s="3">
        <v>3</v>
      </c>
      <c r="E39" s="72" t="s">
        <v>24</v>
      </c>
      <c r="F39" s="73">
        <v>4</v>
      </c>
      <c r="G39" s="121">
        <v>20</v>
      </c>
      <c r="H39" s="121">
        <v>8</v>
      </c>
      <c r="I39" s="121" t="s">
        <v>62</v>
      </c>
      <c r="J39" s="121" t="s">
        <v>46</v>
      </c>
      <c r="K39" s="113">
        <v>-89</v>
      </c>
      <c r="L39" s="46">
        <v>25</v>
      </c>
      <c r="M39" s="121" t="s">
        <v>94</v>
      </c>
      <c r="N39" s="121" t="s">
        <v>43</v>
      </c>
      <c r="O39" s="121"/>
      <c r="P39" s="121" t="s">
        <v>307</v>
      </c>
      <c r="Q39" s="121">
        <v>180</v>
      </c>
      <c r="R39" s="121">
        <v>1</v>
      </c>
      <c r="S39" s="121" t="s">
        <v>168</v>
      </c>
      <c r="T39" s="108">
        <v>74000</v>
      </c>
      <c r="U39" s="108">
        <v>74000</v>
      </c>
      <c r="V39" s="108"/>
      <c r="W39" s="76"/>
      <c r="X39" s="76" t="s">
        <v>175</v>
      </c>
      <c r="Y39" s="76" t="s">
        <v>174</v>
      </c>
    </row>
    <row r="40" spans="1:25" x14ac:dyDescent="0.25">
      <c r="A40" s="3" t="s">
        <v>532</v>
      </c>
      <c r="B40" s="73"/>
      <c r="C40" s="159">
        <v>300017</v>
      </c>
      <c r="D40" s="3">
        <v>4</v>
      </c>
      <c r="E40" s="72" t="s">
        <v>24</v>
      </c>
      <c r="F40" s="73">
        <v>4</v>
      </c>
      <c r="G40" s="121">
        <v>20</v>
      </c>
      <c r="H40" s="121">
        <v>8</v>
      </c>
      <c r="I40" s="121" t="s">
        <v>62</v>
      </c>
      <c r="J40" s="121" t="s">
        <v>46</v>
      </c>
      <c r="K40" s="113">
        <v>-91</v>
      </c>
      <c r="L40" s="46">
        <v>25</v>
      </c>
      <c r="M40" s="121" t="s">
        <v>94</v>
      </c>
      <c r="N40" s="121" t="s">
        <v>43</v>
      </c>
      <c r="O40" s="121"/>
      <c r="P40" s="121" t="s">
        <v>307</v>
      </c>
      <c r="Q40" s="121">
        <v>180</v>
      </c>
      <c r="R40" s="121">
        <v>1</v>
      </c>
      <c r="S40" s="121" t="s">
        <v>168</v>
      </c>
      <c r="T40" s="108">
        <v>74000</v>
      </c>
      <c r="U40" s="108">
        <v>74000</v>
      </c>
      <c r="V40" s="108"/>
      <c r="W40" s="76"/>
      <c r="X40" s="76" t="s">
        <v>175</v>
      </c>
      <c r="Y40" s="76" t="s">
        <v>174</v>
      </c>
    </row>
    <row r="41" spans="1:25" x14ac:dyDescent="0.25">
      <c r="A41" s="3" t="s">
        <v>532</v>
      </c>
      <c r="B41" s="73"/>
      <c r="C41" s="159">
        <v>300017</v>
      </c>
      <c r="D41" s="3">
        <v>5</v>
      </c>
      <c r="E41" s="72" t="s">
        <v>24</v>
      </c>
      <c r="F41" s="73">
        <v>4</v>
      </c>
      <c r="G41" s="121">
        <v>20</v>
      </c>
      <c r="H41" s="121">
        <v>8</v>
      </c>
      <c r="I41" s="121" t="s">
        <v>62</v>
      </c>
      <c r="J41" s="121" t="s">
        <v>46</v>
      </c>
      <c r="K41" s="113">
        <v>-93</v>
      </c>
      <c r="L41" s="46">
        <v>25</v>
      </c>
      <c r="M41" s="121" t="s">
        <v>94</v>
      </c>
      <c r="N41" s="121" t="s">
        <v>43</v>
      </c>
      <c r="O41" s="121"/>
      <c r="P41" s="121" t="s">
        <v>307</v>
      </c>
      <c r="Q41" s="121">
        <v>180</v>
      </c>
      <c r="R41" s="121">
        <v>1</v>
      </c>
      <c r="S41" s="121" t="s">
        <v>168</v>
      </c>
      <c r="T41" s="108">
        <v>74000</v>
      </c>
      <c r="U41" s="108">
        <v>74000</v>
      </c>
      <c r="V41" s="108"/>
      <c r="W41" s="76"/>
      <c r="X41" s="76" t="s">
        <v>175</v>
      </c>
      <c r="Y41" s="76" t="s">
        <v>174</v>
      </c>
    </row>
    <row r="42" spans="1:25" x14ac:dyDescent="0.25">
      <c r="A42" s="3" t="s">
        <v>532</v>
      </c>
      <c r="B42" s="73"/>
      <c r="C42" s="159">
        <v>300017</v>
      </c>
      <c r="D42" s="3">
        <v>6</v>
      </c>
      <c r="E42" s="72" t="s">
        <v>24</v>
      </c>
      <c r="F42" s="73">
        <v>4</v>
      </c>
      <c r="G42" s="121">
        <v>20</v>
      </c>
      <c r="H42" s="121">
        <v>8</v>
      </c>
      <c r="I42" s="121" t="s">
        <v>62</v>
      </c>
      <c r="J42" s="121" t="s">
        <v>46</v>
      </c>
      <c r="K42" s="113">
        <v>-95</v>
      </c>
      <c r="L42" s="46">
        <v>25</v>
      </c>
      <c r="M42" s="121" t="s">
        <v>94</v>
      </c>
      <c r="N42" s="121" t="s">
        <v>43</v>
      </c>
      <c r="O42" s="121"/>
      <c r="P42" s="121" t="s">
        <v>307</v>
      </c>
      <c r="Q42" s="121">
        <v>180</v>
      </c>
      <c r="R42" s="121">
        <v>1</v>
      </c>
      <c r="S42" s="121" t="s">
        <v>168</v>
      </c>
      <c r="T42" s="108">
        <v>72000</v>
      </c>
      <c r="U42" s="108">
        <v>72000</v>
      </c>
      <c r="V42" s="108"/>
      <c r="W42" s="76"/>
      <c r="X42" s="76" t="s">
        <v>175</v>
      </c>
      <c r="Y42" s="76" t="s">
        <v>174</v>
      </c>
    </row>
    <row r="43" spans="1:25" x14ac:dyDescent="0.25">
      <c r="A43" s="3" t="s">
        <v>532</v>
      </c>
      <c r="B43" s="73"/>
      <c r="C43" s="159">
        <v>300017</v>
      </c>
      <c r="D43" s="3">
        <v>7</v>
      </c>
      <c r="E43" s="72" t="s">
        <v>24</v>
      </c>
      <c r="F43" s="73">
        <v>4</v>
      </c>
      <c r="G43" s="121">
        <v>20</v>
      </c>
      <c r="H43" s="121">
        <v>8</v>
      </c>
      <c r="I43" s="121" t="s">
        <v>62</v>
      </c>
      <c r="J43" s="121" t="s">
        <v>46</v>
      </c>
      <c r="K43" s="113">
        <v>-97</v>
      </c>
      <c r="L43" s="46">
        <v>25</v>
      </c>
      <c r="M43" s="121" t="s">
        <v>94</v>
      </c>
      <c r="N43" s="121" t="s">
        <v>43</v>
      </c>
      <c r="O43" s="121"/>
      <c r="P43" s="121" t="s">
        <v>307</v>
      </c>
      <c r="Q43" s="121">
        <v>180</v>
      </c>
      <c r="R43" s="121">
        <v>1</v>
      </c>
      <c r="S43" s="121" t="s">
        <v>168</v>
      </c>
      <c r="T43" s="108">
        <v>70000</v>
      </c>
      <c r="U43" s="108">
        <v>70000</v>
      </c>
      <c r="V43" s="108"/>
      <c r="W43" s="76"/>
      <c r="X43" s="76" t="s">
        <v>175</v>
      </c>
      <c r="Y43" s="76" t="s">
        <v>174</v>
      </c>
    </row>
    <row r="44" spans="1:25" x14ac:dyDescent="0.25">
      <c r="A44" s="3" t="s">
        <v>532</v>
      </c>
      <c r="B44" s="73"/>
      <c r="C44" s="159">
        <v>300017</v>
      </c>
      <c r="D44" s="3">
        <v>8</v>
      </c>
      <c r="E44" s="72" t="s">
        <v>24</v>
      </c>
      <c r="F44" s="73">
        <v>4</v>
      </c>
      <c r="G44" s="121">
        <v>20</v>
      </c>
      <c r="H44" s="121">
        <v>8</v>
      </c>
      <c r="I44" s="121" t="s">
        <v>62</v>
      </c>
      <c r="J44" s="121" t="s">
        <v>46</v>
      </c>
      <c r="K44" s="113">
        <v>-99</v>
      </c>
      <c r="L44" s="46">
        <v>25</v>
      </c>
      <c r="M44" s="121" t="s">
        <v>94</v>
      </c>
      <c r="N44" s="121" t="s">
        <v>43</v>
      </c>
      <c r="O44" s="121"/>
      <c r="P44" s="121" t="s">
        <v>307</v>
      </c>
      <c r="Q44" s="121">
        <v>180</v>
      </c>
      <c r="R44" s="121">
        <v>1</v>
      </c>
      <c r="S44" s="121" t="s">
        <v>168</v>
      </c>
      <c r="T44" s="108">
        <v>66000</v>
      </c>
      <c r="U44" s="108">
        <v>66000</v>
      </c>
      <c r="V44" s="108"/>
      <c r="W44" s="76"/>
      <c r="X44" s="76" t="s">
        <v>175</v>
      </c>
      <c r="Y44" s="76" t="s">
        <v>174</v>
      </c>
    </row>
    <row r="45" spans="1:25" x14ac:dyDescent="0.25">
      <c r="A45" s="3" t="s">
        <v>532</v>
      </c>
      <c r="B45" s="73"/>
      <c r="C45" s="159">
        <v>300017</v>
      </c>
      <c r="D45" s="3">
        <v>9</v>
      </c>
      <c r="E45" s="72" t="s">
        <v>24</v>
      </c>
      <c r="F45" s="73">
        <v>4</v>
      </c>
      <c r="G45" s="121">
        <v>20</v>
      </c>
      <c r="H45" s="121">
        <v>8</v>
      </c>
      <c r="I45" s="121" t="s">
        <v>62</v>
      </c>
      <c r="J45" s="121" t="s">
        <v>46</v>
      </c>
      <c r="K45" s="113">
        <v>-101</v>
      </c>
      <c r="L45" s="46">
        <v>24</v>
      </c>
      <c r="M45" s="121" t="s">
        <v>94</v>
      </c>
      <c r="N45" s="121" t="s">
        <v>43</v>
      </c>
      <c r="O45" s="121"/>
      <c r="P45" s="121" t="s">
        <v>307</v>
      </c>
      <c r="Q45" s="121">
        <v>180</v>
      </c>
      <c r="R45" s="121">
        <v>1</v>
      </c>
      <c r="S45" s="121" t="s">
        <v>168</v>
      </c>
      <c r="T45" s="108">
        <v>62000</v>
      </c>
      <c r="U45" s="108">
        <v>62000</v>
      </c>
      <c r="V45" s="108"/>
      <c r="W45" s="76"/>
      <c r="X45" s="76" t="s">
        <v>175</v>
      </c>
      <c r="Y45" s="76" t="s">
        <v>174</v>
      </c>
    </row>
    <row r="46" spans="1:25" x14ac:dyDescent="0.25">
      <c r="A46" s="3" t="s">
        <v>532</v>
      </c>
      <c r="B46" s="73"/>
      <c r="C46" s="159">
        <v>300017</v>
      </c>
      <c r="D46" s="3">
        <v>10</v>
      </c>
      <c r="E46" s="72" t="s">
        <v>24</v>
      </c>
      <c r="F46" s="73">
        <v>4</v>
      </c>
      <c r="G46" s="121">
        <v>20</v>
      </c>
      <c r="H46" s="121">
        <v>8</v>
      </c>
      <c r="I46" s="121" t="s">
        <v>62</v>
      </c>
      <c r="J46" s="121" t="s">
        <v>46</v>
      </c>
      <c r="K46" s="113">
        <v>-103</v>
      </c>
      <c r="L46" s="46">
        <v>22</v>
      </c>
      <c r="M46" s="121" t="s">
        <v>94</v>
      </c>
      <c r="N46" s="121" t="s">
        <v>43</v>
      </c>
      <c r="O46" s="121"/>
      <c r="P46" s="121" t="s">
        <v>307</v>
      </c>
      <c r="Q46" s="121">
        <v>180</v>
      </c>
      <c r="R46" s="121">
        <v>1</v>
      </c>
      <c r="S46" s="121" t="s">
        <v>168</v>
      </c>
      <c r="T46" s="108">
        <v>56000</v>
      </c>
      <c r="U46" s="108">
        <v>56000</v>
      </c>
      <c r="V46" s="108"/>
      <c r="W46" s="76"/>
      <c r="X46" s="76" t="s">
        <v>175</v>
      </c>
      <c r="Y46" s="76" t="s">
        <v>174</v>
      </c>
    </row>
    <row r="47" spans="1:25" x14ac:dyDescent="0.25">
      <c r="A47" s="3" t="s">
        <v>532</v>
      </c>
      <c r="B47" s="73"/>
      <c r="C47" s="159">
        <v>300017</v>
      </c>
      <c r="D47" s="3">
        <v>11</v>
      </c>
      <c r="E47" s="72" t="s">
        <v>24</v>
      </c>
      <c r="F47" s="73">
        <v>4</v>
      </c>
      <c r="G47" s="121">
        <v>20</v>
      </c>
      <c r="H47" s="121">
        <v>8</v>
      </c>
      <c r="I47" s="121" t="s">
        <v>62</v>
      </c>
      <c r="J47" s="121" t="s">
        <v>46</v>
      </c>
      <c r="K47" s="113">
        <v>-105</v>
      </c>
      <c r="L47" s="46">
        <v>20</v>
      </c>
      <c r="M47" s="121" t="s">
        <v>94</v>
      </c>
      <c r="N47" s="121" t="s">
        <v>43</v>
      </c>
      <c r="O47" s="121"/>
      <c r="P47" s="121" t="s">
        <v>307</v>
      </c>
      <c r="Q47" s="121">
        <v>180</v>
      </c>
      <c r="R47" s="121">
        <v>1</v>
      </c>
      <c r="S47" s="121" t="s">
        <v>168</v>
      </c>
      <c r="T47" s="108">
        <v>50000</v>
      </c>
      <c r="U47" s="108">
        <v>50000</v>
      </c>
      <c r="V47" s="108"/>
      <c r="W47" s="76"/>
      <c r="X47" s="76" t="s">
        <v>175</v>
      </c>
      <c r="Y47" s="76" t="s">
        <v>174</v>
      </c>
    </row>
    <row r="48" spans="1:25" x14ac:dyDescent="0.25">
      <c r="A48" s="3" t="s">
        <v>532</v>
      </c>
      <c r="B48" s="73"/>
      <c r="C48" s="159">
        <v>300017</v>
      </c>
      <c r="D48" s="3">
        <v>12</v>
      </c>
      <c r="E48" s="72" t="s">
        <v>24</v>
      </c>
      <c r="F48" s="73">
        <v>4</v>
      </c>
      <c r="G48" s="121">
        <v>20</v>
      </c>
      <c r="H48" s="121">
        <v>8</v>
      </c>
      <c r="I48" s="121" t="s">
        <v>62</v>
      </c>
      <c r="J48" s="121" t="s">
        <v>46</v>
      </c>
      <c r="K48" s="113">
        <v>-107</v>
      </c>
      <c r="L48" s="46">
        <v>18</v>
      </c>
      <c r="M48" s="121" t="s">
        <v>94</v>
      </c>
      <c r="N48" s="121" t="s">
        <v>43</v>
      </c>
      <c r="O48" s="121"/>
      <c r="P48" s="121" t="s">
        <v>307</v>
      </c>
      <c r="Q48" s="121">
        <v>180</v>
      </c>
      <c r="R48" s="121">
        <v>1</v>
      </c>
      <c r="S48" s="121" t="s">
        <v>168</v>
      </c>
      <c r="T48" s="108">
        <v>44000</v>
      </c>
      <c r="U48" s="108">
        <v>44000</v>
      </c>
      <c r="V48" s="108"/>
      <c r="W48" s="76"/>
      <c r="X48" s="76" t="s">
        <v>175</v>
      </c>
      <c r="Y48" s="76" t="s">
        <v>174</v>
      </c>
    </row>
    <row r="49" spans="1:25" x14ac:dyDescent="0.25">
      <c r="A49" s="3" t="s">
        <v>532</v>
      </c>
      <c r="B49" s="73"/>
      <c r="C49" s="159">
        <v>300017</v>
      </c>
      <c r="D49" s="3">
        <v>13</v>
      </c>
      <c r="E49" s="72" t="s">
        <v>24</v>
      </c>
      <c r="F49" s="73">
        <v>4</v>
      </c>
      <c r="G49" s="121">
        <v>20</v>
      </c>
      <c r="H49" s="121">
        <v>8</v>
      </c>
      <c r="I49" s="121" t="s">
        <v>62</v>
      </c>
      <c r="J49" s="121" t="s">
        <v>46</v>
      </c>
      <c r="K49" s="113">
        <v>-109</v>
      </c>
      <c r="L49" s="46">
        <v>16</v>
      </c>
      <c r="M49" s="121" t="s">
        <v>94</v>
      </c>
      <c r="N49" s="121" t="s">
        <v>43</v>
      </c>
      <c r="O49" s="121"/>
      <c r="P49" s="121" t="s">
        <v>307</v>
      </c>
      <c r="Q49" s="121">
        <v>180</v>
      </c>
      <c r="R49" s="121">
        <v>1</v>
      </c>
      <c r="S49" s="121" t="s">
        <v>168</v>
      </c>
      <c r="T49" s="108">
        <v>36000</v>
      </c>
      <c r="U49" s="108">
        <v>36000</v>
      </c>
      <c r="V49" s="108"/>
      <c r="W49" s="76"/>
      <c r="X49" s="76" t="s">
        <v>175</v>
      </c>
      <c r="Y49" s="76" t="s">
        <v>174</v>
      </c>
    </row>
    <row r="50" spans="1:25" x14ac:dyDescent="0.25">
      <c r="A50" s="3" t="s">
        <v>532</v>
      </c>
      <c r="B50" s="73"/>
      <c r="C50" s="159">
        <v>300017</v>
      </c>
      <c r="D50" s="3">
        <v>14</v>
      </c>
      <c r="E50" s="72" t="s">
        <v>24</v>
      </c>
      <c r="F50" s="73">
        <v>4</v>
      </c>
      <c r="G50" s="121">
        <v>20</v>
      </c>
      <c r="H50" s="121">
        <v>8</v>
      </c>
      <c r="I50" s="121" t="s">
        <v>62</v>
      </c>
      <c r="J50" s="121" t="s">
        <v>46</v>
      </c>
      <c r="K50" s="113">
        <v>-111</v>
      </c>
      <c r="L50" s="46">
        <v>14</v>
      </c>
      <c r="M50" s="121" t="s">
        <v>94</v>
      </c>
      <c r="N50" s="121" t="s">
        <v>43</v>
      </c>
      <c r="O50" s="121"/>
      <c r="P50" s="121" t="s">
        <v>307</v>
      </c>
      <c r="Q50" s="121">
        <v>180</v>
      </c>
      <c r="R50" s="121">
        <v>1</v>
      </c>
      <c r="S50" s="121" t="s">
        <v>168</v>
      </c>
      <c r="T50" s="108">
        <v>32000</v>
      </c>
      <c r="U50" s="108">
        <v>32000</v>
      </c>
      <c r="V50" s="108"/>
      <c r="W50" s="76"/>
      <c r="X50" s="76" t="s">
        <v>175</v>
      </c>
      <c r="Y50" s="76" t="s">
        <v>174</v>
      </c>
    </row>
    <row r="51" spans="1:25" x14ac:dyDescent="0.25">
      <c r="A51" s="3" t="s">
        <v>532</v>
      </c>
      <c r="B51" s="73"/>
      <c r="C51" s="159">
        <v>300017</v>
      </c>
      <c r="D51" s="3">
        <v>15</v>
      </c>
      <c r="E51" s="72" t="s">
        <v>24</v>
      </c>
      <c r="F51" s="73">
        <v>4</v>
      </c>
      <c r="G51" s="121">
        <v>20</v>
      </c>
      <c r="H51" s="121">
        <v>8</v>
      </c>
      <c r="I51" s="121" t="s">
        <v>62</v>
      </c>
      <c r="J51" s="121" t="s">
        <v>46</v>
      </c>
      <c r="K51" s="113">
        <v>-113</v>
      </c>
      <c r="L51" s="46">
        <v>12</v>
      </c>
      <c r="M51" s="121" t="s">
        <v>94</v>
      </c>
      <c r="N51" s="121" t="s">
        <v>43</v>
      </c>
      <c r="O51" s="121"/>
      <c r="P51" s="121" t="s">
        <v>307</v>
      </c>
      <c r="Q51" s="121">
        <v>180</v>
      </c>
      <c r="R51" s="121">
        <v>1</v>
      </c>
      <c r="S51" s="121" t="s">
        <v>168</v>
      </c>
      <c r="T51" s="108">
        <v>28000</v>
      </c>
      <c r="U51" s="108">
        <v>28000</v>
      </c>
      <c r="V51" s="108"/>
      <c r="W51" s="76"/>
      <c r="X51" s="76" t="s">
        <v>175</v>
      </c>
      <c r="Y51" s="76" t="s">
        <v>174</v>
      </c>
    </row>
    <row r="52" spans="1:25" x14ac:dyDescent="0.25">
      <c r="A52" s="3" t="s">
        <v>532</v>
      </c>
      <c r="B52" s="73"/>
      <c r="C52" s="159">
        <v>300017</v>
      </c>
      <c r="D52" s="3">
        <v>16</v>
      </c>
      <c r="E52" s="72" t="s">
        <v>24</v>
      </c>
      <c r="F52" s="73">
        <v>4</v>
      </c>
      <c r="G52" s="121">
        <v>20</v>
      </c>
      <c r="H52" s="121">
        <v>8</v>
      </c>
      <c r="I52" s="121" t="s">
        <v>62</v>
      </c>
      <c r="J52" s="121" t="s">
        <v>46</v>
      </c>
      <c r="K52" s="113">
        <v>-115</v>
      </c>
      <c r="L52" s="46">
        <v>10</v>
      </c>
      <c r="M52" s="121" t="s">
        <v>94</v>
      </c>
      <c r="N52" s="121" t="s">
        <v>43</v>
      </c>
      <c r="O52" s="121"/>
      <c r="P52" s="121" t="s">
        <v>307</v>
      </c>
      <c r="Q52" s="121">
        <v>180</v>
      </c>
      <c r="R52" s="121">
        <v>1</v>
      </c>
      <c r="S52" s="121" t="s">
        <v>168</v>
      </c>
      <c r="T52" s="108">
        <v>22000</v>
      </c>
      <c r="U52" s="108">
        <v>22000</v>
      </c>
      <c r="V52" s="108"/>
      <c r="W52" s="76"/>
      <c r="X52" s="76" t="s">
        <v>175</v>
      </c>
      <c r="Y52" s="76" t="s">
        <v>174</v>
      </c>
    </row>
    <row r="53" spans="1:25" x14ac:dyDescent="0.25">
      <c r="A53" s="3" t="s">
        <v>532</v>
      </c>
      <c r="B53" s="73"/>
      <c r="C53" s="159">
        <v>300017</v>
      </c>
      <c r="D53" s="3">
        <v>17</v>
      </c>
      <c r="E53" s="72" t="s">
        <v>24</v>
      </c>
      <c r="F53" s="73">
        <v>4</v>
      </c>
      <c r="G53" s="121">
        <v>20</v>
      </c>
      <c r="H53" s="121">
        <v>8</v>
      </c>
      <c r="I53" s="121" t="s">
        <v>62</v>
      </c>
      <c r="J53" s="121" t="s">
        <v>46</v>
      </c>
      <c r="K53" s="113">
        <v>-117</v>
      </c>
      <c r="L53" s="46">
        <v>8</v>
      </c>
      <c r="M53" s="121" t="s">
        <v>94</v>
      </c>
      <c r="N53" s="121" t="s">
        <v>43</v>
      </c>
      <c r="O53" s="121"/>
      <c r="P53" s="121" t="s">
        <v>307</v>
      </c>
      <c r="Q53" s="121">
        <v>180</v>
      </c>
      <c r="R53" s="121">
        <v>1</v>
      </c>
      <c r="S53" s="121" t="s">
        <v>168</v>
      </c>
      <c r="T53" s="108">
        <v>16000</v>
      </c>
      <c r="U53" s="108">
        <v>16000</v>
      </c>
      <c r="V53" s="108"/>
      <c r="W53" s="76"/>
      <c r="X53" s="76" t="s">
        <v>175</v>
      </c>
      <c r="Y53" s="76" t="s">
        <v>174</v>
      </c>
    </row>
    <row r="54" spans="1:25" x14ac:dyDescent="0.25">
      <c r="A54" s="3" t="s">
        <v>532</v>
      </c>
      <c r="B54" s="73"/>
      <c r="C54" s="159">
        <v>300017</v>
      </c>
      <c r="D54" s="3">
        <v>18</v>
      </c>
      <c r="E54" s="72" t="s">
        <v>24</v>
      </c>
      <c r="F54" s="73">
        <v>4</v>
      </c>
      <c r="G54" s="121">
        <v>20</v>
      </c>
      <c r="H54" s="121">
        <v>8</v>
      </c>
      <c r="I54" s="121" t="s">
        <v>62</v>
      </c>
      <c r="J54" s="121" t="s">
        <v>46</v>
      </c>
      <c r="K54" s="113">
        <v>-119</v>
      </c>
      <c r="L54" s="46">
        <v>6</v>
      </c>
      <c r="M54" s="121" t="s">
        <v>94</v>
      </c>
      <c r="N54" s="121" t="s">
        <v>43</v>
      </c>
      <c r="O54" s="121"/>
      <c r="P54" s="121" t="s">
        <v>307</v>
      </c>
      <c r="Q54" s="121">
        <v>180</v>
      </c>
      <c r="R54" s="121">
        <v>1</v>
      </c>
      <c r="S54" s="121" t="s">
        <v>168</v>
      </c>
      <c r="T54" s="108">
        <v>12000</v>
      </c>
      <c r="U54" s="108">
        <v>12000</v>
      </c>
      <c r="V54" s="108"/>
      <c r="W54" s="76"/>
      <c r="X54" s="76" t="s">
        <v>175</v>
      </c>
      <c r="Y54" s="76" t="s">
        <v>174</v>
      </c>
    </row>
    <row r="55" spans="1:25" x14ac:dyDescent="0.25">
      <c r="A55" s="3" t="s">
        <v>532</v>
      </c>
      <c r="B55" s="73"/>
      <c r="C55" s="159">
        <v>300017</v>
      </c>
      <c r="D55" s="3">
        <v>19</v>
      </c>
      <c r="E55" s="72" t="s">
        <v>24</v>
      </c>
      <c r="F55" s="73">
        <v>4</v>
      </c>
      <c r="G55" s="121">
        <v>20</v>
      </c>
      <c r="H55" s="121">
        <v>8</v>
      </c>
      <c r="I55" s="121" t="s">
        <v>62</v>
      </c>
      <c r="J55" s="121" t="s">
        <v>46</v>
      </c>
      <c r="K55" s="113">
        <v>-121</v>
      </c>
      <c r="L55" s="46">
        <v>4</v>
      </c>
      <c r="M55" s="121" t="s">
        <v>94</v>
      </c>
      <c r="N55" s="121" t="s">
        <v>43</v>
      </c>
      <c r="O55" s="121"/>
      <c r="P55" s="121" t="s">
        <v>307</v>
      </c>
      <c r="Q55" s="121">
        <v>180</v>
      </c>
      <c r="R55" s="121">
        <v>1</v>
      </c>
      <c r="S55" s="121" t="s">
        <v>168</v>
      </c>
      <c r="T55" s="108">
        <v>8000</v>
      </c>
      <c r="U55" s="108">
        <v>8000</v>
      </c>
      <c r="V55" s="108"/>
      <c r="W55" s="76"/>
      <c r="X55" s="76" t="s">
        <v>175</v>
      </c>
      <c r="Y55" s="76" t="s">
        <v>174</v>
      </c>
    </row>
    <row r="56" spans="1:25" x14ac:dyDescent="0.25">
      <c r="A56" s="681" t="s">
        <v>196</v>
      </c>
      <c r="B56" s="67">
        <v>60215</v>
      </c>
      <c r="C56" s="117" t="s">
        <v>418</v>
      </c>
      <c r="D56" s="117">
        <v>1</v>
      </c>
      <c r="E56" s="72" t="s">
        <v>24</v>
      </c>
      <c r="F56" s="73">
        <v>4</v>
      </c>
      <c r="G56" s="121">
        <v>5</v>
      </c>
      <c r="H56" s="121">
        <v>8</v>
      </c>
      <c r="I56" s="121" t="s">
        <v>62</v>
      </c>
      <c r="J56" s="121" t="s">
        <v>21</v>
      </c>
      <c r="K56" s="113">
        <v>-85</v>
      </c>
      <c r="L56" s="121" t="s">
        <v>41</v>
      </c>
      <c r="M56" s="121" t="s">
        <v>42</v>
      </c>
      <c r="N56" s="121" t="s">
        <v>43</v>
      </c>
      <c r="O56" s="121" t="s">
        <v>391</v>
      </c>
      <c r="P56" s="121" t="s">
        <v>386</v>
      </c>
      <c r="Q56" s="121">
        <v>60</v>
      </c>
      <c r="R56" s="121">
        <v>3</v>
      </c>
      <c r="S56" s="121" t="s">
        <v>168</v>
      </c>
      <c r="T56" s="76" t="s">
        <v>584</v>
      </c>
      <c r="U56" s="76">
        <v>32000</v>
      </c>
      <c r="V56" s="76"/>
      <c r="W56" s="76"/>
      <c r="X56" s="28" t="s">
        <v>399</v>
      </c>
      <c r="Y56" s="76" t="s">
        <v>174</v>
      </c>
    </row>
    <row r="57" spans="1:25" x14ac:dyDescent="0.25">
      <c r="A57" s="681"/>
      <c r="B57" s="67">
        <v>60215</v>
      </c>
      <c r="C57" s="117" t="s">
        <v>418</v>
      </c>
      <c r="D57" s="117">
        <v>2</v>
      </c>
      <c r="E57" s="72" t="s">
        <v>24</v>
      </c>
      <c r="F57" s="73">
        <v>4</v>
      </c>
      <c r="G57" s="121">
        <v>10</v>
      </c>
      <c r="H57" s="121">
        <v>8</v>
      </c>
      <c r="I57" s="121" t="s">
        <v>62</v>
      </c>
      <c r="J57" s="121" t="s">
        <v>21</v>
      </c>
      <c r="K57" s="113">
        <v>-85</v>
      </c>
      <c r="L57" s="121" t="s">
        <v>41</v>
      </c>
      <c r="M57" s="121" t="s">
        <v>42</v>
      </c>
      <c r="N57" s="121" t="s">
        <v>43</v>
      </c>
      <c r="O57" s="121" t="s">
        <v>391</v>
      </c>
      <c r="P57" s="121" t="s">
        <v>386</v>
      </c>
      <c r="Q57" s="121">
        <v>60</v>
      </c>
      <c r="R57" s="121">
        <v>3</v>
      </c>
      <c r="S57" s="121" t="s">
        <v>168</v>
      </c>
      <c r="T57" s="76" t="s">
        <v>584</v>
      </c>
      <c r="U57" s="76">
        <v>85000</v>
      </c>
      <c r="V57" s="76"/>
      <c r="W57" s="76"/>
      <c r="X57" s="28" t="s">
        <v>400</v>
      </c>
      <c r="Y57" s="76" t="s">
        <v>174</v>
      </c>
    </row>
    <row r="58" spans="1:25" x14ac:dyDescent="0.25">
      <c r="A58" s="681"/>
      <c r="B58" s="67">
        <v>60215</v>
      </c>
      <c r="C58" s="117" t="s">
        <v>418</v>
      </c>
      <c r="D58" s="117">
        <v>3</v>
      </c>
      <c r="E58" s="72" t="s">
        <v>24</v>
      </c>
      <c r="F58" s="73">
        <v>4</v>
      </c>
      <c r="G58" s="121">
        <v>15</v>
      </c>
      <c r="H58" s="121">
        <v>8</v>
      </c>
      <c r="I58" s="121" t="s">
        <v>62</v>
      </c>
      <c r="J58" s="121" t="s">
        <v>21</v>
      </c>
      <c r="K58" s="113">
        <v>-85</v>
      </c>
      <c r="L58" s="121" t="s">
        <v>41</v>
      </c>
      <c r="M58" s="121" t="s">
        <v>42</v>
      </c>
      <c r="N58" s="121" t="s">
        <v>43</v>
      </c>
      <c r="O58" s="121" t="s">
        <v>391</v>
      </c>
      <c r="P58" s="121" t="s">
        <v>386</v>
      </c>
      <c r="Q58" s="121">
        <v>60</v>
      </c>
      <c r="R58" s="121">
        <v>3</v>
      </c>
      <c r="S58" s="121" t="s">
        <v>168</v>
      </c>
      <c r="T58" s="76" t="s">
        <v>584</v>
      </c>
      <c r="U58" s="76">
        <v>134000</v>
      </c>
      <c r="V58" s="76"/>
      <c r="W58" s="76"/>
      <c r="X58" s="28" t="s">
        <v>400</v>
      </c>
      <c r="Y58" s="76" t="s">
        <v>174</v>
      </c>
    </row>
    <row r="59" spans="1:25" x14ac:dyDescent="0.25">
      <c r="A59" s="681"/>
      <c r="B59" s="67">
        <v>60215</v>
      </c>
      <c r="C59" s="117" t="s">
        <v>418</v>
      </c>
      <c r="D59" s="117">
        <v>4</v>
      </c>
      <c r="E59" s="72" t="s">
        <v>24</v>
      </c>
      <c r="F59" s="73">
        <v>4</v>
      </c>
      <c r="G59" s="121">
        <v>20</v>
      </c>
      <c r="H59" s="121">
        <v>8</v>
      </c>
      <c r="I59" s="121" t="s">
        <v>62</v>
      </c>
      <c r="J59" s="121" t="s">
        <v>21</v>
      </c>
      <c r="K59" s="113">
        <v>-85</v>
      </c>
      <c r="L59" s="121" t="s">
        <v>41</v>
      </c>
      <c r="M59" s="121" t="s">
        <v>42</v>
      </c>
      <c r="N59" s="121" t="s">
        <v>43</v>
      </c>
      <c r="O59" s="121" t="s">
        <v>391</v>
      </c>
      <c r="P59" s="121" t="s">
        <v>386</v>
      </c>
      <c r="Q59" s="121">
        <v>60</v>
      </c>
      <c r="R59" s="121">
        <v>3</v>
      </c>
      <c r="S59" s="121" t="s">
        <v>168</v>
      </c>
      <c r="T59" s="76" t="s">
        <v>584</v>
      </c>
      <c r="U59" s="76">
        <v>175000</v>
      </c>
      <c r="V59" s="76"/>
      <c r="W59" s="76"/>
      <c r="X59" s="28" t="s">
        <v>400</v>
      </c>
      <c r="Y59" s="76" t="s">
        <v>174</v>
      </c>
    </row>
    <row r="60" spans="1:25" x14ac:dyDescent="0.25">
      <c r="B60" s="142"/>
      <c r="E60" s="144"/>
      <c r="F60" s="101"/>
      <c r="G60" s="38"/>
      <c r="H60" s="38"/>
      <c r="I60" s="38"/>
      <c r="J60" s="38"/>
      <c r="K60" s="141"/>
      <c r="L60" s="37"/>
      <c r="M60" s="37"/>
      <c r="N60" s="38"/>
      <c r="O60" s="38"/>
      <c r="P60" s="38"/>
      <c r="Q60" s="38"/>
      <c r="R60" s="38"/>
      <c r="S60" s="38"/>
      <c r="T60" s="145"/>
      <c r="U60" s="145"/>
      <c r="V60" s="145"/>
      <c r="W60" s="145"/>
      <c r="X60" s="145"/>
      <c r="Y60" s="145"/>
    </row>
    <row r="61" spans="1:25" x14ac:dyDescent="0.25">
      <c r="A61" s="681" t="s">
        <v>196</v>
      </c>
      <c r="B61" s="67">
        <v>60215</v>
      </c>
      <c r="C61" s="117">
        <v>300.02100000000002</v>
      </c>
      <c r="D61" s="117">
        <v>1</v>
      </c>
      <c r="E61" s="72" t="s">
        <v>24</v>
      </c>
      <c r="F61" s="73">
        <v>4</v>
      </c>
      <c r="G61" s="121">
        <v>5</v>
      </c>
      <c r="H61" s="121">
        <v>14</v>
      </c>
      <c r="I61" s="121" t="s">
        <v>486</v>
      </c>
      <c r="J61" s="121" t="s">
        <v>21</v>
      </c>
      <c r="K61" s="113">
        <v>-85</v>
      </c>
      <c r="L61" s="121" t="s">
        <v>41</v>
      </c>
      <c r="M61" s="121" t="s">
        <v>42</v>
      </c>
      <c r="N61" s="121" t="s">
        <v>43</v>
      </c>
      <c r="O61" s="121" t="s">
        <v>391</v>
      </c>
      <c r="P61" s="121" t="s">
        <v>386</v>
      </c>
      <c r="Q61" s="121">
        <v>60</v>
      </c>
      <c r="R61" s="121">
        <v>3</v>
      </c>
      <c r="S61" s="121" t="s">
        <v>168</v>
      </c>
      <c r="T61" s="76" t="s">
        <v>584</v>
      </c>
      <c r="U61" s="76">
        <v>28000</v>
      </c>
      <c r="V61" s="76"/>
      <c r="W61" s="76"/>
      <c r="X61" s="28" t="s">
        <v>556</v>
      </c>
      <c r="Y61" s="76" t="s">
        <v>174</v>
      </c>
    </row>
    <row r="62" spans="1:25" x14ac:dyDescent="0.25">
      <c r="A62" s="681"/>
      <c r="B62" s="67">
        <v>60215</v>
      </c>
      <c r="C62" s="117">
        <v>300.02100000000002</v>
      </c>
      <c r="D62" s="117">
        <v>2</v>
      </c>
      <c r="E62" s="72" t="s">
        <v>24</v>
      </c>
      <c r="F62" s="73">
        <v>4</v>
      </c>
      <c r="G62" s="121">
        <v>10</v>
      </c>
      <c r="H62" s="121">
        <v>14</v>
      </c>
      <c r="I62" s="121" t="s">
        <v>486</v>
      </c>
      <c r="J62" s="121" t="s">
        <v>21</v>
      </c>
      <c r="K62" s="113">
        <v>-85</v>
      </c>
      <c r="L62" s="121" t="s">
        <v>41</v>
      </c>
      <c r="M62" s="121" t="s">
        <v>42</v>
      </c>
      <c r="N62" s="121" t="s">
        <v>43</v>
      </c>
      <c r="O62" s="121" t="s">
        <v>391</v>
      </c>
      <c r="P62" s="121" t="s">
        <v>386</v>
      </c>
      <c r="Q62" s="121">
        <v>60</v>
      </c>
      <c r="R62" s="121">
        <v>3</v>
      </c>
      <c r="S62" s="121" t="s">
        <v>168</v>
      </c>
      <c r="T62" s="76" t="s">
        <v>584</v>
      </c>
      <c r="U62" s="76">
        <v>68000</v>
      </c>
      <c r="V62" s="76"/>
      <c r="W62" s="76"/>
      <c r="X62" s="28" t="s">
        <v>554</v>
      </c>
      <c r="Y62" s="76" t="s">
        <v>174</v>
      </c>
    </row>
    <row r="63" spans="1:25" x14ac:dyDescent="0.25">
      <c r="A63" s="681"/>
      <c r="B63" s="67">
        <v>60215</v>
      </c>
      <c r="C63" s="117">
        <v>300.02100000000002</v>
      </c>
      <c r="D63" s="117">
        <v>3</v>
      </c>
      <c r="E63" s="72" t="s">
        <v>24</v>
      </c>
      <c r="F63" s="73">
        <v>4</v>
      </c>
      <c r="G63" s="121">
        <v>15</v>
      </c>
      <c r="H63" s="121">
        <v>14</v>
      </c>
      <c r="I63" s="121" t="s">
        <v>486</v>
      </c>
      <c r="J63" s="121" t="s">
        <v>21</v>
      </c>
      <c r="K63" s="113">
        <v>-85</v>
      </c>
      <c r="L63" s="121" t="s">
        <v>41</v>
      </c>
      <c r="M63" s="121" t="s">
        <v>42</v>
      </c>
      <c r="N63" s="121" t="s">
        <v>43</v>
      </c>
      <c r="O63" s="121" t="s">
        <v>391</v>
      </c>
      <c r="P63" s="121" t="s">
        <v>386</v>
      </c>
      <c r="Q63" s="121">
        <v>60</v>
      </c>
      <c r="R63" s="121">
        <v>3</v>
      </c>
      <c r="S63" s="121" t="s">
        <v>168</v>
      </c>
      <c r="T63" s="76" t="s">
        <v>584</v>
      </c>
      <c r="U63" s="76">
        <v>105000</v>
      </c>
      <c r="V63" s="76"/>
      <c r="W63" s="76"/>
      <c r="X63" s="28" t="s">
        <v>553</v>
      </c>
      <c r="Y63" s="76" t="s">
        <v>174</v>
      </c>
    </row>
    <row r="64" spans="1:25" x14ac:dyDescent="0.25">
      <c r="A64" s="681"/>
      <c r="B64" s="67">
        <v>60215</v>
      </c>
      <c r="C64" s="117">
        <v>300.02100000000002</v>
      </c>
      <c r="D64" s="117">
        <v>4</v>
      </c>
      <c r="E64" s="72" t="s">
        <v>24</v>
      </c>
      <c r="F64" s="73">
        <v>4</v>
      </c>
      <c r="G64" s="121">
        <v>20</v>
      </c>
      <c r="H64" s="121">
        <v>14</v>
      </c>
      <c r="I64" s="121" t="s">
        <v>486</v>
      </c>
      <c r="J64" s="121" t="s">
        <v>21</v>
      </c>
      <c r="K64" s="113">
        <v>-85</v>
      </c>
      <c r="L64" s="121" t="s">
        <v>41</v>
      </c>
      <c r="M64" s="121" t="s">
        <v>42</v>
      </c>
      <c r="N64" s="121" t="s">
        <v>43</v>
      </c>
      <c r="O64" s="121" t="s">
        <v>391</v>
      </c>
      <c r="P64" s="121" t="s">
        <v>386</v>
      </c>
      <c r="Q64" s="121">
        <v>60</v>
      </c>
      <c r="R64" s="121">
        <v>3</v>
      </c>
      <c r="S64" s="121" t="s">
        <v>168</v>
      </c>
      <c r="T64" s="76" t="s">
        <v>584</v>
      </c>
      <c r="U64" s="76">
        <v>140000</v>
      </c>
      <c r="V64" s="76"/>
      <c r="W64" s="76"/>
      <c r="X64" s="28" t="s">
        <v>555</v>
      </c>
      <c r="Y64" s="76" t="s">
        <v>174</v>
      </c>
    </row>
    <row r="65" spans="1:25" x14ac:dyDescent="0.25">
      <c r="S65" s="33"/>
      <c r="T65" s="145"/>
      <c r="U65" s="65"/>
      <c r="X65" s="101"/>
    </row>
    <row r="66" spans="1:25" x14ac:dyDescent="0.25">
      <c r="S66" s="33"/>
      <c r="T66" s="65"/>
      <c r="U66" s="65"/>
      <c r="X66" s="101"/>
    </row>
    <row r="67" spans="1:25" x14ac:dyDescent="0.25">
      <c r="A67" s="680" t="s">
        <v>196</v>
      </c>
      <c r="B67" s="621">
        <v>60215</v>
      </c>
      <c r="C67" s="622">
        <v>300.02199999999999</v>
      </c>
      <c r="D67" s="622">
        <v>1</v>
      </c>
      <c r="E67" s="623" t="s">
        <v>24</v>
      </c>
      <c r="F67" s="603">
        <v>4</v>
      </c>
      <c r="G67" s="232">
        <v>5</v>
      </c>
      <c r="H67" s="232">
        <v>14</v>
      </c>
      <c r="I67" s="232" t="s">
        <v>597</v>
      </c>
      <c r="J67" s="232" t="s">
        <v>21</v>
      </c>
      <c r="K67" s="618">
        <v>-85</v>
      </c>
      <c r="L67" s="232" t="s">
        <v>41</v>
      </c>
      <c r="M67" s="232" t="s">
        <v>42</v>
      </c>
      <c r="N67" s="232" t="s">
        <v>43</v>
      </c>
      <c r="O67" s="232" t="s">
        <v>391</v>
      </c>
      <c r="P67" s="232" t="s">
        <v>386</v>
      </c>
      <c r="Q67" s="232">
        <v>60</v>
      </c>
      <c r="R67" s="232">
        <v>3</v>
      </c>
      <c r="S67" s="232" t="s">
        <v>168</v>
      </c>
      <c r="T67" s="624" t="s">
        <v>584</v>
      </c>
      <c r="U67" s="624">
        <v>1</v>
      </c>
      <c r="V67" s="624"/>
      <c r="W67" s="624"/>
      <c r="X67" s="596" t="s">
        <v>556</v>
      </c>
      <c r="Y67" s="624" t="s">
        <v>174</v>
      </c>
    </row>
    <row r="68" spans="1:25" x14ac:dyDescent="0.25">
      <c r="A68" s="680"/>
      <c r="B68" s="621">
        <v>60215</v>
      </c>
      <c r="C68" s="622">
        <v>300.02199999999999</v>
      </c>
      <c r="D68" s="622">
        <v>2</v>
      </c>
      <c r="E68" s="623" t="s">
        <v>24</v>
      </c>
      <c r="F68" s="603">
        <v>4</v>
      </c>
      <c r="G68" s="232">
        <v>10</v>
      </c>
      <c r="H68" s="232">
        <v>14</v>
      </c>
      <c r="I68" s="232" t="s">
        <v>597</v>
      </c>
      <c r="J68" s="232" t="s">
        <v>21</v>
      </c>
      <c r="K68" s="618">
        <v>-85</v>
      </c>
      <c r="L68" s="232" t="s">
        <v>41</v>
      </c>
      <c r="M68" s="232" t="s">
        <v>42</v>
      </c>
      <c r="N68" s="232" t="s">
        <v>43</v>
      </c>
      <c r="O68" s="232" t="s">
        <v>391</v>
      </c>
      <c r="P68" s="232" t="s">
        <v>386</v>
      </c>
      <c r="Q68" s="232">
        <v>60</v>
      </c>
      <c r="R68" s="232">
        <v>3</v>
      </c>
      <c r="S68" s="232" t="s">
        <v>168</v>
      </c>
      <c r="T68" s="624" t="s">
        <v>584</v>
      </c>
      <c r="U68" s="624">
        <v>1</v>
      </c>
      <c r="V68" s="624"/>
      <c r="W68" s="624"/>
      <c r="X68" s="596" t="s">
        <v>554</v>
      </c>
      <c r="Y68" s="624" t="s">
        <v>174</v>
      </c>
    </row>
    <row r="69" spans="1:25" x14ac:dyDescent="0.25">
      <c r="A69" s="680"/>
      <c r="B69" s="621">
        <v>60215</v>
      </c>
      <c r="C69" s="622">
        <v>300.02199999999999</v>
      </c>
      <c r="D69" s="622">
        <v>3</v>
      </c>
      <c r="E69" s="623" t="s">
        <v>24</v>
      </c>
      <c r="F69" s="603">
        <v>4</v>
      </c>
      <c r="G69" s="232">
        <v>15</v>
      </c>
      <c r="H69" s="232">
        <v>14</v>
      </c>
      <c r="I69" s="232" t="s">
        <v>597</v>
      </c>
      <c r="J69" s="232" t="s">
        <v>21</v>
      </c>
      <c r="K69" s="618">
        <v>-85</v>
      </c>
      <c r="L69" s="232" t="s">
        <v>41</v>
      </c>
      <c r="M69" s="232" t="s">
        <v>42</v>
      </c>
      <c r="N69" s="232" t="s">
        <v>43</v>
      </c>
      <c r="O69" s="232" t="s">
        <v>391</v>
      </c>
      <c r="P69" s="232" t="s">
        <v>386</v>
      </c>
      <c r="Q69" s="232">
        <v>60</v>
      </c>
      <c r="R69" s="232">
        <v>3</v>
      </c>
      <c r="S69" s="232" t="s">
        <v>168</v>
      </c>
      <c r="T69" s="624" t="s">
        <v>584</v>
      </c>
      <c r="U69" s="624">
        <v>1</v>
      </c>
      <c r="V69" s="624"/>
      <c r="W69" s="624"/>
      <c r="X69" s="596" t="s">
        <v>553</v>
      </c>
      <c r="Y69" s="624" t="s">
        <v>174</v>
      </c>
    </row>
    <row r="70" spans="1:25" x14ac:dyDescent="0.25">
      <c r="A70" s="680"/>
      <c r="B70" s="621">
        <v>60215</v>
      </c>
      <c r="C70" s="622">
        <v>300.02199999999999</v>
      </c>
      <c r="D70" s="622">
        <v>4</v>
      </c>
      <c r="E70" s="623" t="s">
        <v>24</v>
      </c>
      <c r="F70" s="603">
        <v>4</v>
      </c>
      <c r="G70" s="232">
        <v>20</v>
      </c>
      <c r="H70" s="232">
        <v>14</v>
      </c>
      <c r="I70" s="232" t="s">
        <v>597</v>
      </c>
      <c r="J70" s="232" t="s">
        <v>21</v>
      </c>
      <c r="K70" s="618">
        <v>-85</v>
      </c>
      <c r="L70" s="232" t="s">
        <v>41</v>
      </c>
      <c r="M70" s="232" t="s">
        <v>42</v>
      </c>
      <c r="N70" s="232" t="s">
        <v>43</v>
      </c>
      <c r="O70" s="232" t="s">
        <v>391</v>
      </c>
      <c r="P70" s="232" t="s">
        <v>386</v>
      </c>
      <c r="Q70" s="232">
        <v>60</v>
      </c>
      <c r="R70" s="232">
        <v>3</v>
      </c>
      <c r="S70" s="232" t="s">
        <v>168</v>
      </c>
      <c r="T70" s="624" t="s">
        <v>584</v>
      </c>
      <c r="U70" s="624">
        <v>1</v>
      </c>
      <c r="V70" s="624"/>
      <c r="W70" s="624"/>
      <c r="X70" s="596" t="s">
        <v>555</v>
      </c>
      <c r="Y70" s="624" t="s">
        <v>174</v>
      </c>
    </row>
    <row r="71" spans="1:25" x14ac:dyDescent="0.25">
      <c r="S71"/>
      <c r="T71" s="27"/>
      <c r="U71" s="27"/>
      <c r="V71" s="27"/>
      <c r="X71" s="101"/>
    </row>
    <row r="72" spans="1:25" x14ac:dyDescent="0.25">
      <c r="S72"/>
      <c r="T72" s="29"/>
      <c r="U72" s="29"/>
      <c r="V72" s="27"/>
      <c r="X72" s="101"/>
    </row>
    <row r="73" spans="1:25" x14ac:dyDescent="0.25">
      <c r="S73"/>
      <c r="T73" s="29"/>
      <c r="U73" s="29"/>
      <c r="V73" s="27"/>
      <c r="X73" s="101"/>
    </row>
    <row r="74" spans="1:25" x14ac:dyDescent="0.25">
      <c r="S74"/>
      <c r="T74" s="29"/>
      <c r="U74" s="29"/>
      <c r="V74" s="29"/>
      <c r="X74" s="101"/>
    </row>
    <row r="75" spans="1:25" x14ac:dyDescent="0.25">
      <c r="S75"/>
      <c r="T75" s="27"/>
      <c r="U75" s="27"/>
      <c r="V75" s="29"/>
      <c r="X75" s="101"/>
    </row>
    <row r="76" spans="1:25" x14ac:dyDescent="0.25">
      <c r="S76"/>
      <c r="T76" s="27"/>
      <c r="U76" s="27"/>
      <c r="V76" s="29"/>
      <c r="X76" s="101"/>
    </row>
    <row r="77" spans="1:25" x14ac:dyDescent="0.25">
      <c r="T77" s="27"/>
      <c r="U77" s="27"/>
    </row>
    <row r="78" spans="1:25" x14ac:dyDescent="0.25">
      <c r="T78" s="27"/>
      <c r="U78" s="27"/>
    </row>
    <row r="88" spans="1:3" x14ac:dyDescent="0.25">
      <c r="A88" s="21" t="s">
        <v>127</v>
      </c>
      <c r="B88" s="21"/>
      <c r="C88" s="3"/>
    </row>
    <row r="89" spans="1:3" x14ac:dyDescent="0.25">
      <c r="A89" s="19" t="s">
        <v>108</v>
      </c>
      <c r="B89" s="19"/>
      <c r="C89" s="3"/>
    </row>
    <row r="90" spans="1:3" x14ac:dyDescent="0.25">
      <c r="A90" s="3" t="s">
        <v>109</v>
      </c>
      <c r="B90" s="3"/>
      <c r="C90" s="3" t="s">
        <v>110</v>
      </c>
    </row>
    <row r="91" spans="1:3" x14ac:dyDescent="0.25">
      <c r="A91" s="3" t="s">
        <v>111</v>
      </c>
      <c r="B91" s="3"/>
      <c r="C91" s="3" t="s">
        <v>110</v>
      </c>
    </row>
    <row r="92" spans="1:3" x14ac:dyDescent="0.25">
      <c r="A92" s="3" t="s">
        <v>112</v>
      </c>
      <c r="B92" s="3"/>
      <c r="C92" s="3" t="s">
        <v>113</v>
      </c>
    </row>
    <row r="93" spans="1:3" x14ac:dyDescent="0.25">
      <c r="A93" s="3" t="s">
        <v>114</v>
      </c>
      <c r="B93" s="3"/>
      <c r="C93" s="3" t="s">
        <v>115</v>
      </c>
    </row>
    <row r="94" spans="1:3" x14ac:dyDescent="0.25">
      <c r="A94" s="3" t="s">
        <v>116</v>
      </c>
      <c r="B94" s="3"/>
      <c r="C94" s="3" t="s">
        <v>117</v>
      </c>
    </row>
    <row r="95" spans="1:3" x14ac:dyDescent="0.25">
      <c r="A95" s="3" t="s">
        <v>118</v>
      </c>
      <c r="B95" s="3"/>
      <c r="C95" s="3" t="s">
        <v>119</v>
      </c>
    </row>
    <row r="96" spans="1:3" x14ac:dyDescent="0.25">
      <c r="A96" s="3" t="s">
        <v>120</v>
      </c>
      <c r="B96" s="3"/>
      <c r="C96" s="3" t="s">
        <v>121</v>
      </c>
    </row>
  </sheetData>
  <autoFilter ref="A1:X252" xr:uid="{00000000-0009-0000-0000-00000B000000}"/>
  <mergeCells count="9">
    <mergeCell ref="A67:A70"/>
    <mergeCell ref="A61:A64"/>
    <mergeCell ref="A56:A59"/>
    <mergeCell ref="A30:A35"/>
    <mergeCell ref="A2:A3"/>
    <mergeCell ref="A4:A12"/>
    <mergeCell ref="A13:A18"/>
    <mergeCell ref="A19:A20"/>
    <mergeCell ref="A21:A29"/>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sheetPr>
  <dimension ref="A1:BAA270"/>
  <sheetViews>
    <sheetView topLeftCell="A55" zoomScale="55" zoomScaleNormal="55" workbookViewId="0">
      <pane xSplit="4" topLeftCell="E1" activePane="topRight" state="frozen"/>
      <selection activeCell="A75" sqref="A75:A79"/>
      <selection pane="topRight" activeCell="A75" sqref="A75:A79"/>
    </sheetView>
  </sheetViews>
  <sheetFormatPr defaultColWidth="9.42578125" defaultRowHeight="15" x14ac:dyDescent="0.25"/>
  <cols>
    <col min="1" max="1" width="17.42578125" customWidth="1"/>
    <col min="2" max="2" width="15" bestFit="1" customWidth="1"/>
    <col min="3" max="3" width="15.42578125" style="101" customWidth="1"/>
    <col min="4" max="4" width="14.42578125" customWidth="1"/>
    <col min="5" max="5" width="12" customWidth="1"/>
    <col min="6" max="6" width="13" customWidth="1"/>
    <col min="7" max="7" width="16.42578125" customWidth="1"/>
    <col min="8" max="8" width="11" customWidth="1"/>
    <col min="9" max="9" width="12" customWidth="1"/>
    <col min="10" max="10" width="11" customWidth="1"/>
    <col min="11" max="11" width="23" customWidth="1"/>
    <col min="12" max="12" width="12.42578125" customWidth="1"/>
    <col min="13" max="14" width="13.42578125" customWidth="1"/>
    <col min="15" max="15" width="23.42578125" customWidth="1"/>
    <col min="16" max="16" width="17.42578125" customWidth="1"/>
    <col min="17" max="17" width="11.42578125" customWidth="1"/>
    <col min="18" max="18" width="10.42578125" customWidth="1"/>
    <col min="19" max="19" width="14.42578125" style="27" customWidth="1"/>
    <col min="20" max="20" width="27.42578125" style="55" bestFit="1" customWidth="1"/>
    <col min="21" max="21" width="28.42578125" bestFit="1" customWidth="1"/>
    <col min="22" max="22" width="25.42578125" bestFit="1" customWidth="1"/>
    <col min="23" max="23" width="12.42578125" bestFit="1" customWidth="1"/>
  </cols>
  <sheetData>
    <row r="1" spans="1:1379" s="100" customFormat="1" ht="25.5" x14ac:dyDescent="0.25">
      <c r="A1" s="95" t="s">
        <v>1</v>
      </c>
      <c r="B1" s="95" t="s">
        <v>237</v>
      </c>
      <c r="C1" s="96" t="s">
        <v>183</v>
      </c>
      <c r="D1" s="30" t="s">
        <v>343</v>
      </c>
      <c r="E1" s="96" t="s">
        <v>26</v>
      </c>
      <c r="F1" s="97" t="s">
        <v>27</v>
      </c>
      <c r="G1" s="97" t="s">
        <v>28</v>
      </c>
      <c r="H1" s="97" t="s">
        <v>29</v>
      </c>
      <c r="I1" s="97" t="s">
        <v>184</v>
      </c>
      <c r="J1" s="97" t="s">
        <v>30</v>
      </c>
      <c r="K1" s="30" t="s">
        <v>358</v>
      </c>
      <c r="L1" s="97" t="s">
        <v>31</v>
      </c>
      <c r="M1" s="98" t="s">
        <v>32</v>
      </c>
      <c r="N1" s="98" t="s">
        <v>387</v>
      </c>
      <c r="O1" s="97" t="s">
        <v>33</v>
      </c>
      <c r="P1" s="97" t="s">
        <v>34</v>
      </c>
      <c r="Q1" s="97" t="s">
        <v>35</v>
      </c>
      <c r="R1" s="97" t="s">
        <v>36</v>
      </c>
      <c r="S1" s="99" t="s">
        <v>167</v>
      </c>
      <c r="T1" s="97" t="s">
        <v>295</v>
      </c>
      <c r="U1" s="97" t="s">
        <v>37</v>
      </c>
      <c r="V1" s="97" t="s">
        <v>171</v>
      </c>
      <c r="W1" s="97" t="s">
        <v>172</v>
      </c>
      <c r="X1" s="186" t="s">
        <v>1178</v>
      </c>
      <c r="Y1" s="186" t="s">
        <v>1179</v>
      </c>
      <c r="Z1" s="186" t="s">
        <v>1180</v>
      </c>
    </row>
    <row r="2" spans="1:1379" s="3" customFormat="1" x14ac:dyDescent="0.25">
      <c r="A2" s="683" t="s">
        <v>346</v>
      </c>
      <c r="B2" s="67"/>
      <c r="C2" s="161">
        <v>600003.01</v>
      </c>
      <c r="D2" s="117">
        <v>1</v>
      </c>
      <c r="E2" s="72" t="s">
        <v>24</v>
      </c>
      <c r="F2" s="73">
        <v>2</v>
      </c>
      <c r="G2" s="121">
        <v>5</v>
      </c>
      <c r="H2" s="121">
        <v>11</v>
      </c>
      <c r="I2" s="121" t="s">
        <v>62</v>
      </c>
      <c r="J2" s="121" t="s">
        <v>21</v>
      </c>
      <c r="K2" s="121">
        <v>-85</v>
      </c>
      <c r="L2" s="121" t="s">
        <v>41</v>
      </c>
      <c r="M2" s="121" t="s">
        <v>42</v>
      </c>
      <c r="N2" s="121"/>
      <c r="O2" s="121" t="s">
        <v>43</v>
      </c>
      <c r="P2" s="121" t="s">
        <v>386</v>
      </c>
      <c r="Q2" s="121">
        <v>60</v>
      </c>
      <c r="R2" s="121">
        <v>3</v>
      </c>
      <c r="S2" s="121" t="s">
        <v>168</v>
      </c>
      <c r="T2" s="121">
        <v>55000</v>
      </c>
      <c r="U2" s="121"/>
      <c r="V2" s="121" t="s">
        <v>369</v>
      </c>
      <c r="W2" s="116" t="s">
        <v>174</v>
      </c>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c r="AMO2"/>
      <c r="AMP2"/>
      <c r="AMQ2"/>
      <c r="AMR2"/>
      <c r="AMS2"/>
      <c r="AMT2"/>
      <c r="AMU2"/>
      <c r="AMV2"/>
      <c r="AMW2"/>
      <c r="AMX2"/>
      <c r="AMY2"/>
      <c r="AMZ2"/>
      <c r="ANA2"/>
      <c r="ANB2"/>
      <c r="ANC2"/>
      <c r="AND2"/>
      <c r="ANE2"/>
      <c r="ANF2"/>
      <c r="ANG2"/>
      <c r="ANH2"/>
      <c r="ANI2"/>
      <c r="ANJ2"/>
      <c r="ANK2"/>
      <c r="ANL2"/>
      <c r="ANM2"/>
      <c r="ANN2"/>
      <c r="ANO2"/>
      <c r="ANP2"/>
      <c r="ANQ2"/>
      <c r="ANR2"/>
      <c r="ANS2"/>
      <c r="ANT2"/>
      <c r="ANU2"/>
      <c r="ANV2"/>
      <c r="ANW2"/>
      <c r="ANX2"/>
      <c r="ANY2"/>
      <c r="ANZ2"/>
      <c r="AOA2"/>
      <c r="AOB2"/>
      <c r="AOC2"/>
      <c r="AOD2"/>
      <c r="AOE2"/>
      <c r="AOF2"/>
      <c r="AOG2"/>
      <c r="AOH2"/>
      <c r="AOI2"/>
      <c r="AOJ2"/>
      <c r="AOK2"/>
      <c r="AOL2"/>
      <c r="AOM2"/>
      <c r="AON2"/>
      <c r="AOO2"/>
      <c r="AOP2"/>
      <c r="AOQ2"/>
      <c r="AOR2"/>
      <c r="AOS2"/>
      <c r="AOT2"/>
      <c r="AOU2"/>
      <c r="AOV2"/>
      <c r="AOW2"/>
      <c r="AOX2"/>
      <c r="AOY2"/>
      <c r="AOZ2"/>
      <c r="APA2"/>
      <c r="APB2"/>
      <c r="APC2"/>
      <c r="APD2"/>
      <c r="APE2"/>
      <c r="APF2"/>
      <c r="APG2"/>
      <c r="APH2"/>
      <c r="API2"/>
      <c r="APJ2"/>
      <c r="APK2"/>
      <c r="APL2"/>
      <c r="APM2"/>
      <c r="APN2"/>
      <c r="APO2"/>
      <c r="APP2"/>
      <c r="APQ2"/>
      <c r="APR2"/>
      <c r="APS2"/>
      <c r="APT2"/>
      <c r="APU2"/>
      <c r="APV2"/>
      <c r="APW2"/>
      <c r="APX2"/>
      <c r="APY2"/>
      <c r="APZ2"/>
      <c r="AQA2"/>
      <c r="AQB2"/>
      <c r="AQC2"/>
      <c r="AQD2"/>
      <c r="AQE2"/>
      <c r="AQF2"/>
      <c r="AQG2"/>
      <c r="AQH2"/>
      <c r="AQI2"/>
      <c r="AQJ2"/>
      <c r="AQK2"/>
      <c r="AQL2"/>
      <c r="AQM2"/>
      <c r="AQN2"/>
      <c r="AQO2"/>
      <c r="AQP2"/>
      <c r="AQQ2"/>
      <c r="AQR2"/>
      <c r="AQS2"/>
      <c r="AQT2"/>
      <c r="AQU2"/>
      <c r="AQV2"/>
      <c r="AQW2"/>
      <c r="AQX2"/>
      <c r="AQY2"/>
      <c r="AQZ2"/>
      <c r="ARA2"/>
      <c r="ARB2"/>
      <c r="ARC2"/>
      <c r="ARD2"/>
      <c r="ARE2"/>
      <c r="ARF2"/>
      <c r="ARG2"/>
      <c r="ARH2"/>
      <c r="ARI2"/>
      <c r="ARJ2"/>
      <c r="ARK2"/>
      <c r="ARL2"/>
      <c r="ARM2"/>
      <c r="ARN2"/>
      <c r="ARO2"/>
      <c r="ARP2"/>
      <c r="ARQ2"/>
      <c r="ARR2"/>
      <c r="ARS2"/>
      <c r="ART2"/>
      <c r="ARU2"/>
      <c r="ARV2"/>
      <c r="ARW2"/>
      <c r="ARX2"/>
      <c r="ARY2"/>
      <c r="ARZ2"/>
      <c r="ASA2"/>
      <c r="ASB2"/>
      <c r="ASC2"/>
      <c r="ASD2"/>
      <c r="ASE2"/>
      <c r="ASF2"/>
      <c r="ASG2"/>
      <c r="ASH2"/>
      <c r="ASI2"/>
      <c r="ASJ2"/>
      <c r="ASK2"/>
      <c r="ASL2"/>
      <c r="ASM2"/>
      <c r="ASN2"/>
      <c r="ASO2"/>
      <c r="ASP2"/>
      <c r="ASQ2"/>
      <c r="ASR2"/>
      <c r="ASS2"/>
      <c r="AST2"/>
      <c r="ASU2"/>
      <c r="ASV2"/>
      <c r="ASW2"/>
      <c r="ASX2"/>
      <c r="ASY2"/>
      <c r="ASZ2"/>
      <c r="ATA2"/>
      <c r="ATB2"/>
      <c r="ATC2"/>
      <c r="ATD2"/>
      <c r="ATE2"/>
      <c r="ATF2"/>
      <c r="ATG2"/>
      <c r="ATH2"/>
      <c r="ATI2"/>
      <c r="ATJ2"/>
      <c r="ATK2"/>
      <c r="ATL2"/>
      <c r="ATM2"/>
      <c r="ATN2"/>
      <c r="ATO2"/>
      <c r="ATP2"/>
      <c r="ATQ2"/>
      <c r="ATR2"/>
      <c r="ATS2"/>
      <c r="ATT2"/>
      <c r="ATU2"/>
      <c r="ATV2"/>
      <c r="ATW2"/>
      <c r="ATX2"/>
      <c r="ATY2"/>
      <c r="ATZ2"/>
      <c r="AUA2"/>
      <c r="AUB2"/>
      <c r="AUC2"/>
      <c r="AUD2"/>
      <c r="AUE2"/>
      <c r="AUF2"/>
      <c r="AUG2"/>
      <c r="AUH2"/>
      <c r="AUI2"/>
      <c r="AUJ2"/>
      <c r="AUK2"/>
      <c r="AUL2"/>
      <c r="AUM2"/>
      <c r="AUN2"/>
      <c r="AUO2"/>
      <c r="AUP2"/>
      <c r="AUQ2"/>
      <c r="AUR2"/>
      <c r="AUS2"/>
      <c r="AUT2"/>
      <c r="AUU2"/>
      <c r="AUV2"/>
      <c r="AUW2"/>
      <c r="AUX2"/>
      <c r="AUY2"/>
      <c r="AUZ2"/>
      <c r="AVA2"/>
      <c r="AVB2"/>
      <c r="AVC2"/>
      <c r="AVD2"/>
      <c r="AVE2"/>
      <c r="AVF2"/>
      <c r="AVG2"/>
      <c r="AVH2"/>
      <c r="AVI2"/>
      <c r="AVJ2"/>
      <c r="AVK2"/>
      <c r="AVL2"/>
      <c r="AVM2"/>
      <c r="AVN2"/>
      <c r="AVO2"/>
      <c r="AVP2"/>
      <c r="AVQ2"/>
      <c r="AVR2"/>
      <c r="AVS2"/>
      <c r="AVT2"/>
      <c r="AVU2"/>
      <c r="AVV2"/>
      <c r="AVW2"/>
      <c r="AVX2"/>
      <c r="AVY2"/>
      <c r="AVZ2"/>
      <c r="AWA2"/>
      <c r="AWB2"/>
      <c r="AWC2"/>
      <c r="AWD2"/>
      <c r="AWE2"/>
      <c r="AWF2"/>
      <c r="AWG2"/>
      <c r="AWH2"/>
      <c r="AWI2"/>
      <c r="AWJ2"/>
      <c r="AWK2"/>
      <c r="AWL2"/>
      <c r="AWM2"/>
      <c r="AWN2"/>
      <c r="AWO2"/>
      <c r="AWP2"/>
      <c r="AWQ2"/>
      <c r="AWR2"/>
      <c r="AWS2"/>
      <c r="AWT2"/>
      <c r="AWU2"/>
      <c r="AWV2"/>
      <c r="AWW2"/>
      <c r="AWX2"/>
      <c r="AWY2"/>
      <c r="AWZ2"/>
      <c r="AXA2"/>
      <c r="AXB2"/>
      <c r="AXC2"/>
      <c r="AXD2"/>
      <c r="AXE2"/>
      <c r="AXF2"/>
      <c r="AXG2"/>
      <c r="AXH2"/>
      <c r="AXI2"/>
      <c r="AXJ2"/>
      <c r="AXK2"/>
      <c r="AXL2"/>
      <c r="AXM2"/>
      <c r="AXN2"/>
      <c r="AXO2"/>
      <c r="AXP2"/>
      <c r="AXQ2"/>
      <c r="AXR2"/>
      <c r="AXS2"/>
      <c r="AXT2"/>
      <c r="AXU2"/>
      <c r="AXV2"/>
      <c r="AXW2"/>
      <c r="AXX2"/>
      <c r="AXY2"/>
      <c r="AXZ2"/>
      <c r="AYA2"/>
      <c r="AYB2"/>
      <c r="AYC2"/>
      <c r="AYD2"/>
      <c r="AYE2"/>
      <c r="AYF2"/>
      <c r="AYG2"/>
      <c r="AYH2"/>
      <c r="AYI2"/>
      <c r="AYJ2"/>
      <c r="AYK2"/>
      <c r="AYL2"/>
      <c r="AYM2"/>
      <c r="AYN2"/>
      <c r="AYO2"/>
      <c r="AYP2"/>
      <c r="AYQ2"/>
      <c r="AYR2"/>
      <c r="AYS2"/>
      <c r="AYT2"/>
      <c r="AYU2"/>
      <c r="AYV2"/>
      <c r="AYW2"/>
      <c r="AYX2"/>
      <c r="AYY2"/>
      <c r="AYZ2"/>
      <c r="AZA2"/>
      <c r="AZB2"/>
      <c r="AZC2"/>
      <c r="AZD2"/>
      <c r="AZE2"/>
      <c r="AZF2"/>
      <c r="AZG2"/>
      <c r="AZH2"/>
      <c r="AZI2"/>
      <c r="AZJ2"/>
      <c r="AZK2"/>
      <c r="AZL2"/>
      <c r="AZM2"/>
      <c r="AZN2"/>
      <c r="AZO2"/>
      <c r="AZP2"/>
      <c r="AZQ2"/>
      <c r="AZR2"/>
      <c r="AZS2"/>
      <c r="AZT2"/>
      <c r="AZU2"/>
      <c r="AZV2"/>
      <c r="AZW2"/>
      <c r="AZX2"/>
      <c r="AZY2"/>
      <c r="AZZ2"/>
      <c r="BAA2"/>
    </row>
    <row r="3" spans="1:1379" s="3" customFormat="1" x14ac:dyDescent="0.25">
      <c r="A3" s="683"/>
      <c r="B3" s="67"/>
      <c r="C3" s="161" t="s">
        <v>480</v>
      </c>
      <c r="D3" s="117">
        <v>2</v>
      </c>
      <c r="E3" s="72" t="s">
        <v>24</v>
      </c>
      <c r="F3" s="73">
        <v>2</v>
      </c>
      <c r="G3" s="121">
        <v>10</v>
      </c>
      <c r="H3" s="121">
        <v>11</v>
      </c>
      <c r="I3" s="121" t="s">
        <v>62</v>
      </c>
      <c r="J3" s="121" t="s">
        <v>21</v>
      </c>
      <c r="K3" s="121">
        <v>-85</v>
      </c>
      <c r="L3" s="121" t="s">
        <v>41</v>
      </c>
      <c r="M3" s="121" t="s">
        <v>42</v>
      </c>
      <c r="N3" s="121"/>
      <c r="O3" s="121" t="s">
        <v>43</v>
      </c>
      <c r="P3" s="121" t="s">
        <v>386</v>
      </c>
      <c r="Q3" s="121">
        <v>60</v>
      </c>
      <c r="R3" s="121">
        <v>3</v>
      </c>
      <c r="S3" s="121" t="s">
        <v>168</v>
      </c>
      <c r="T3" s="121">
        <v>130000</v>
      </c>
      <c r="U3" s="121"/>
      <c r="V3" s="121" t="s">
        <v>368</v>
      </c>
      <c r="W3" s="116" t="s">
        <v>174</v>
      </c>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c r="AMK3"/>
      <c r="AML3"/>
      <c r="AMM3"/>
      <c r="AMN3"/>
      <c r="AMO3"/>
      <c r="AMP3"/>
      <c r="AMQ3"/>
      <c r="AMR3"/>
      <c r="AMS3"/>
      <c r="AMT3"/>
      <c r="AMU3"/>
      <c r="AMV3"/>
      <c r="AMW3"/>
      <c r="AMX3"/>
      <c r="AMY3"/>
      <c r="AMZ3"/>
      <c r="ANA3"/>
      <c r="ANB3"/>
      <c r="ANC3"/>
      <c r="AND3"/>
      <c r="ANE3"/>
      <c r="ANF3"/>
      <c r="ANG3"/>
      <c r="ANH3"/>
      <c r="ANI3"/>
      <c r="ANJ3"/>
      <c r="ANK3"/>
      <c r="ANL3"/>
      <c r="ANM3"/>
      <c r="ANN3"/>
      <c r="ANO3"/>
      <c r="ANP3"/>
      <c r="ANQ3"/>
      <c r="ANR3"/>
      <c r="ANS3"/>
      <c r="ANT3"/>
      <c r="ANU3"/>
      <c r="ANV3"/>
      <c r="ANW3"/>
      <c r="ANX3"/>
      <c r="ANY3"/>
      <c r="ANZ3"/>
      <c r="AOA3"/>
      <c r="AOB3"/>
      <c r="AOC3"/>
      <c r="AOD3"/>
      <c r="AOE3"/>
      <c r="AOF3"/>
      <c r="AOG3"/>
      <c r="AOH3"/>
      <c r="AOI3"/>
      <c r="AOJ3"/>
      <c r="AOK3"/>
      <c r="AOL3"/>
      <c r="AOM3"/>
      <c r="AON3"/>
      <c r="AOO3"/>
      <c r="AOP3"/>
      <c r="AOQ3"/>
      <c r="AOR3"/>
      <c r="AOS3"/>
      <c r="AOT3"/>
      <c r="AOU3"/>
      <c r="AOV3"/>
      <c r="AOW3"/>
      <c r="AOX3"/>
      <c r="AOY3"/>
      <c r="AOZ3"/>
      <c r="APA3"/>
      <c r="APB3"/>
      <c r="APC3"/>
      <c r="APD3"/>
      <c r="APE3"/>
      <c r="APF3"/>
      <c r="APG3"/>
      <c r="APH3"/>
      <c r="API3"/>
      <c r="APJ3"/>
      <c r="APK3"/>
      <c r="APL3"/>
      <c r="APM3"/>
      <c r="APN3"/>
      <c r="APO3"/>
      <c r="APP3"/>
      <c r="APQ3"/>
      <c r="APR3"/>
      <c r="APS3"/>
      <c r="APT3"/>
      <c r="APU3"/>
      <c r="APV3"/>
      <c r="APW3"/>
      <c r="APX3"/>
      <c r="APY3"/>
      <c r="APZ3"/>
      <c r="AQA3"/>
      <c r="AQB3"/>
      <c r="AQC3"/>
      <c r="AQD3"/>
      <c r="AQE3"/>
      <c r="AQF3"/>
      <c r="AQG3"/>
      <c r="AQH3"/>
      <c r="AQI3"/>
      <c r="AQJ3"/>
      <c r="AQK3"/>
      <c r="AQL3"/>
      <c r="AQM3"/>
      <c r="AQN3"/>
      <c r="AQO3"/>
      <c r="AQP3"/>
      <c r="AQQ3"/>
      <c r="AQR3"/>
      <c r="AQS3"/>
      <c r="AQT3"/>
      <c r="AQU3"/>
      <c r="AQV3"/>
      <c r="AQW3"/>
      <c r="AQX3"/>
      <c r="AQY3"/>
      <c r="AQZ3"/>
      <c r="ARA3"/>
      <c r="ARB3"/>
      <c r="ARC3"/>
      <c r="ARD3"/>
      <c r="ARE3"/>
      <c r="ARF3"/>
      <c r="ARG3"/>
      <c r="ARH3"/>
      <c r="ARI3"/>
      <c r="ARJ3"/>
      <c r="ARK3"/>
      <c r="ARL3"/>
      <c r="ARM3"/>
      <c r="ARN3"/>
      <c r="ARO3"/>
      <c r="ARP3"/>
      <c r="ARQ3"/>
      <c r="ARR3"/>
      <c r="ARS3"/>
      <c r="ART3"/>
      <c r="ARU3"/>
      <c r="ARV3"/>
      <c r="ARW3"/>
      <c r="ARX3"/>
      <c r="ARY3"/>
      <c r="ARZ3"/>
      <c r="ASA3"/>
      <c r="ASB3"/>
      <c r="ASC3"/>
      <c r="ASD3"/>
      <c r="ASE3"/>
      <c r="ASF3"/>
      <c r="ASG3"/>
      <c r="ASH3"/>
      <c r="ASI3"/>
      <c r="ASJ3"/>
      <c r="ASK3"/>
      <c r="ASL3"/>
      <c r="ASM3"/>
      <c r="ASN3"/>
      <c r="ASO3"/>
      <c r="ASP3"/>
      <c r="ASQ3"/>
      <c r="ASR3"/>
      <c r="ASS3"/>
      <c r="AST3"/>
      <c r="ASU3"/>
      <c r="ASV3"/>
      <c r="ASW3"/>
      <c r="ASX3"/>
      <c r="ASY3"/>
      <c r="ASZ3"/>
      <c r="ATA3"/>
      <c r="ATB3"/>
      <c r="ATC3"/>
      <c r="ATD3"/>
      <c r="ATE3"/>
      <c r="ATF3"/>
      <c r="ATG3"/>
      <c r="ATH3"/>
      <c r="ATI3"/>
      <c r="ATJ3"/>
      <c r="ATK3"/>
      <c r="ATL3"/>
      <c r="ATM3"/>
      <c r="ATN3"/>
      <c r="ATO3"/>
      <c r="ATP3"/>
      <c r="ATQ3"/>
      <c r="ATR3"/>
      <c r="ATS3"/>
      <c r="ATT3"/>
      <c r="ATU3"/>
      <c r="ATV3"/>
      <c r="ATW3"/>
      <c r="ATX3"/>
      <c r="ATY3"/>
      <c r="ATZ3"/>
      <c r="AUA3"/>
      <c r="AUB3"/>
      <c r="AUC3"/>
      <c r="AUD3"/>
      <c r="AUE3"/>
      <c r="AUF3"/>
      <c r="AUG3"/>
      <c r="AUH3"/>
      <c r="AUI3"/>
      <c r="AUJ3"/>
      <c r="AUK3"/>
      <c r="AUL3"/>
      <c r="AUM3"/>
      <c r="AUN3"/>
      <c r="AUO3"/>
      <c r="AUP3"/>
      <c r="AUQ3"/>
      <c r="AUR3"/>
      <c r="AUS3"/>
      <c r="AUT3"/>
      <c r="AUU3"/>
      <c r="AUV3"/>
      <c r="AUW3"/>
      <c r="AUX3"/>
      <c r="AUY3"/>
      <c r="AUZ3"/>
      <c r="AVA3"/>
      <c r="AVB3"/>
      <c r="AVC3"/>
      <c r="AVD3"/>
      <c r="AVE3"/>
      <c r="AVF3"/>
      <c r="AVG3"/>
      <c r="AVH3"/>
      <c r="AVI3"/>
      <c r="AVJ3"/>
      <c r="AVK3"/>
      <c r="AVL3"/>
      <c r="AVM3"/>
      <c r="AVN3"/>
      <c r="AVO3"/>
      <c r="AVP3"/>
      <c r="AVQ3"/>
      <c r="AVR3"/>
      <c r="AVS3"/>
      <c r="AVT3"/>
      <c r="AVU3"/>
      <c r="AVV3"/>
      <c r="AVW3"/>
      <c r="AVX3"/>
      <c r="AVY3"/>
      <c r="AVZ3"/>
      <c r="AWA3"/>
      <c r="AWB3"/>
      <c r="AWC3"/>
      <c r="AWD3"/>
      <c r="AWE3"/>
      <c r="AWF3"/>
      <c r="AWG3"/>
      <c r="AWH3"/>
      <c r="AWI3"/>
      <c r="AWJ3"/>
      <c r="AWK3"/>
      <c r="AWL3"/>
      <c r="AWM3"/>
      <c r="AWN3"/>
      <c r="AWO3"/>
      <c r="AWP3"/>
      <c r="AWQ3"/>
      <c r="AWR3"/>
      <c r="AWS3"/>
      <c r="AWT3"/>
      <c r="AWU3"/>
      <c r="AWV3"/>
      <c r="AWW3"/>
      <c r="AWX3"/>
      <c r="AWY3"/>
      <c r="AWZ3"/>
      <c r="AXA3"/>
      <c r="AXB3"/>
      <c r="AXC3"/>
      <c r="AXD3"/>
      <c r="AXE3"/>
      <c r="AXF3"/>
      <c r="AXG3"/>
      <c r="AXH3"/>
      <c r="AXI3"/>
      <c r="AXJ3"/>
      <c r="AXK3"/>
      <c r="AXL3"/>
      <c r="AXM3"/>
      <c r="AXN3"/>
      <c r="AXO3"/>
      <c r="AXP3"/>
      <c r="AXQ3"/>
      <c r="AXR3"/>
      <c r="AXS3"/>
      <c r="AXT3"/>
      <c r="AXU3"/>
      <c r="AXV3"/>
      <c r="AXW3"/>
      <c r="AXX3"/>
      <c r="AXY3"/>
      <c r="AXZ3"/>
      <c r="AYA3"/>
      <c r="AYB3"/>
      <c r="AYC3"/>
      <c r="AYD3"/>
      <c r="AYE3"/>
      <c r="AYF3"/>
      <c r="AYG3"/>
      <c r="AYH3"/>
      <c r="AYI3"/>
      <c r="AYJ3"/>
      <c r="AYK3"/>
      <c r="AYL3"/>
      <c r="AYM3"/>
      <c r="AYN3"/>
      <c r="AYO3"/>
      <c r="AYP3"/>
      <c r="AYQ3"/>
      <c r="AYR3"/>
      <c r="AYS3"/>
      <c r="AYT3"/>
      <c r="AYU3"/>
      <c r="AYV3"/>
      <c r="AYW3"/>
      <c r="AYX3"/>
      <c r="AYY3"/>
      <c r="AYZ3"/>
      <c r="AZA3"/>
      <c r="AZB3"/>
      <c r="AZC3"/>
      <c r="AZD3"/>
      <c r="AZE3"/>
      <c r="AZF3"/>
      <c r="AZG3"/>
      <c r="AZH3"/>
      <c r="AZI3"/>
      <c r="AZJ3"/>
      <c r="AZK3"/>
      <c r="AZL3"/>
      <c r="AZM3"/>
      <c r="AZN3"/>
      <c r="AZO3"/>
      <c r="AZP3"/>
      <c r="AZQ3"/>
      <c r="AZR3"/>
      <c r="AZS3"/>
      <c r="AZT3"/>
      <c r="AZU3"/>
      <c r="AZV3"/>
      <c r="AZW3"/>
      <c r="AZX3"/>
      <c r="AZY3"/>
      <c r="AZZ3"/>
      <c r="BAA3"/>
    </row>
    <row r="4" spans="1:1379" s="3" customFormat="1" x14ac:dyDescent="0.25">
      <c r="A4" s="683"/>
      <c r="B4" s="67"/>
      <c r="C4" s="161" t="s">
        <v>480</v>
      </c>
      <c r="D4" s="117">
        <v>3</v>
      </c>
      <c r="E4" s="72" t="s">
        <v>24</v>
      </c>
      <c r="F4" s="73">
        <v>2</v>
      </c>
      <c r="G4" s="121">
        <v>15</v>
      </c>
      <c r="H4" s="121">
        <v>11</v>
      </c>
      <c r="I4" s="121" t="s">
        <v>62</v>
      </c>
      <c r="J4" s="121" t="s">
        <v>21</v>
      </c>
      <c r="K4" s="121">
        <v>-85</v>
      </c>
      <c r="L4" s="121" t="s">
        <v>41</v>
      </c>
      <c r="M4" s="121" t="s">
        <v>42</v>
      </c>
      <c r="N4" s="121"/>
      <c r="O4" s="121" t="s">
        <v>43</v>
      </c>
      <c r="P4" s="121" t="s">
        <v>386</v>
      </c>
      <c r="Q4" s="121">
        <v>60</v>
      </c>
      <c r="R4" s="121">
        <v>3</v>
      </c>
      <c r="S4" s="121" t="s">
        <v>168</v>
      </c>
      <c r="T4" s="121">
        <v>200000</v>
      </c>
      <c r="U4" s="121"/>
      <c r="V4" s="121" t="s">
        <v>368</v>
      </c>
      <c r="W4" s="116" t="s">
        <v>174</v>
      </c>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c r="AMO4"/>
      <c r="AMP4"/>
      <c r="AMQ4"/>
      <c r="AMR4"/>
      <c r="AMS4"/>
      <c r="AMT4"/>
      <c r="AMU4"/>
      <c r="AMV4"/>
      <c r="AMW4"/>
      <c r="AMX4"/>
      <c r="AMY4"/>
      <c r="AMZ4"/>
      <c r="ANA4"/>
      <c r="ANB4"/>
      <c r="ANC4"/>
      <c r="AND4"/>
      <c r="ANE4"/>
      <c r="ANF4"/>
      <c r="ANG4"/>
      <c r="ANH4"/>
      <c r="ANI4"/>
      <c r="ANJ4"/>
      <c r="ANK4"/>
      <c r="ANL4"/>
      <c r="ANM4"/>
      <c r="ANN4"/>
      <c r="ANO4"/>
      <c r="ANP4"/>
      <c r="ANQ4"/>
      <c r="ANR4"/>
      <c r="ANS4"/>
      <c r="ANT4"/>
      <c r="ANU4"/>
      <c r="ANV4"/>
      <c r="ANW4"/>
      <c r="ANX4"/>
      <c r="ANY4"/>
      <c r="ANZ4"/>
      <c r="AOA4"/>
      <c r="AOB4"/>
      <c r="AOC4"/>
      <c r="AOD4"/>
      <c r="AOE4"/>
      <c r="AOF4"/>
      <c r="AOG4"/>
      <c r="AOH4"/>
      <c r="AOI4"/>
      <c r="AOJ4"/>
      <c r="AOK4"/>
      <c r="AOL4"/>
      <c r="AOM4"/>
      <c r="AON4"/>
      <c r="AOO4"/>
      <c r="AOP4"/>
      <c r="AOQ4"/>
      <c r="AOR4"/>
      <c r="AOS4"/>
      <c r="AOT4"/>
      <c r="AOU4"/>
      <c r="AOV4"/>
      <c r="AOW4"/>
      <c r="AOX4"/>
      <c r="AOY4"/>
      <c r="AOZ4"/>
      <c r="APA4"/>
      <c r="APB4"/>
      <c r="APC4"/>
      <c r="APD4"/>
      <c r="APE4"/>
      <c r="APF4"/>
      <c r="APG4"/>
      <c r="APH4"/>
      <c r="API4"/>
      <c r="APJ4"/>
      <c r="APK4"/>
      <c r="APL4"/>
      <c r="APM4"/>
      <c r="APN4"/>
      <c r="APO4"/>
      <c r="APP4"/>
      <c r="APQ4"/>
      <c r="APR4"/>
      <c r="APS4"/>
      <c r="APT4"/>
      <c r="APU4"/>
      <c r="APV4"/>
      <c r="APW4"/>
      <c r="APX4"/>
      <c r="APY4"/>
      <c r="APZ4"/>
      <c r="AQA4"/>
      <c r="AQB4"/>
      <c r="AQC4"/>
      <c r="AQD4"/>
      <c r="AQE4"/>
      <c r="AQF4"/>
      <c r="AQG4"/>
      <c r="AQH4"/>
      <c r="AQI4"/>
      <c r="AQJ4"/>
      <c r="AQK4"/>
      <c r="AQL4"/>
      <c r="AQM4"/>
      <c r="AQN4"/>
      <c r="AQO4"/>
      <c r="AQP4"/>
      <c r="AQQ4"/>
      <c r="AQR4"/>
      <c r="AQS4"/>
      <c r="AQT4"/>
      <c r="AQU4"/>
      <c r="AQV4"/>
      <c r="AQW4"/>
      <c r="AQX4"/>
      <c r="AQY4"/>
      <c r="AQZ4"/>
      <c r="ARA4"/>
      <c r="ARB4"/>
      <c r="ARC4"/>
      <c r="ARD4"/>
      <c r="ARE4"/>
      <c r="ARF4"/>
      <c r="ARG4"/>
      <c r="ARH4"/>
      <c r="ARI4"/>
      <c r="ARJ4"/>
      <c r="ARK4"/>
      <c r="ARL4"/>
      <c r="ARM4"/>
      <c r="ARN4"/>
      <c r="ARO4"/>
      <c r="ARP4"/>
      <c r="ARQ4"/>
      <c r="ARR4"/>
      <c r="ARS4"/>
      <c r="ART4"/>
      <c r="ARU4"/>
      <c r="ARV4"/>
      <c r="ARW4"/>
      <c r="ARX4"/>
      <c r="ARY4"/>
      <c r="ARZ4"/>
      <c r="ASA4"/>
      <c r="ASB4"/>
      <c r="ASC4"/>
      <c r="ASD4"/>
      <c r="ASE4"/>
      <c r="ASF4"/>
      <c r="ASG4"/>
      <c r="ASH4"/>
      <c r="ASI4"/>
      <c r="ASJ4"/>
      <c r="ASK4"/>
      <c r="ASL4"/>
      <c r="ASM4"/>
      <c r="ASN4"/>
      <c r="ASO4"/>
      <c r="ASP4"/>
      <c r="ASQ4"/>
      <c r="ASR4"/>
      <c r="ASS4"/>
      <c r="AST4"/>
      <c r="ASU4"/>
      <c r="ASV4"/>
      <c r="ASW4"/>
      <c r="ASX4"/>
      <c r="ASY4"/>
      <c r="ASZ4"/>
      <c r="ATA4"/>
      <c r="ATB4"/>
      <c r="ATC4"/>
      <c r="ATD4"/>
      <c r="ATE4"/>
      <c r="ATF4"/>
      <c r="ATG4"/>
      <c r="ATH4"/>
      <c r="ATI4"/>
      <c r="ATJ4"/>
      <c r="ATK4"/>
      <c r="ATL4"/>
      <c r="ATM4"/>
      <c r="ATN4"/>
      <c r="ATO4"/>
      <c r="ATP4"/>
      <c r="ATQ4"/>
      <c r="ATR4"/>
      <c r="ATS4"/>
      <c r="ATT4"/>
      <c r="ATU4"/>
      <c r="ATV4"/>
      <c r="ATW4"/>
      <c r="ATX4"/>
      <c r="ATY4"/>
      <c r="ATZ4"/>
      <c r="AUA4"/>
      <c r="AUB4"/>
      <c r="AUC4"/>
      <c r="AUD4"/>
      <c r="AUE4"/>
      <c r="AUF4"/>
      <c r="AUG4"/>
      <c r="AUH4"/>
      <c r="AUI4"/>
      <c r="AUJ4"/>
      <c r="AUK4"/>
      <c r="AUL4"/>
      <c r="AUM4"/>
      <c r="AUN4"/>
      <c r="AUO4"/>
      <c r="AUP4"/>
      <c r="AUQ4"/>
      <c r="AUR4"/>
      <c r="AUS4"/>
      <c r="AUT4"/>
      <c r="AUU4"/>
      <c r="AUV4"/>
      <c r="AUW4"/>
      <c r="AUX4"/>
      <c r="AUY4"/>
      <c r="AUZ4"/>
      <c r="AVA4"/>
      <c r="AVB4"/>
      <c r="AVC4"/>
      <c r="AVD4"/>
      <c r="AVE4"/>
      <c r="AVF4"/>
      <c r="AVG4"/>
      <c r="AVH4"/>
      <c r="AVI4"/>
      <c r="AVJ4"/>
      <c r="AVK4"/>
      <c r="AVL4"/>
      <c r="AVM4"/>
      <c r="AVN4"/>
      <c r="AVO4"/>
      <c r="AVP4"/>
      <c r="AVQ4"/>
      <c r="AVR4"/>
      <c r="AVS4"/>
      <c r="AVT4"/>
      <c r="AVU4"/>
      <c r="AVV4"/>
      <c r="AVW4"/>
      <c r="AVX4"/>
      <c r="AVY4"/>
      <c r="AVZ4"/>
      <c r="AWA4"/>
      <c r="AWB4"/>
      <c r="AWC4"/>
      <c r="AWD4"/>
      <c r="AWE4"/>
      <c r="AWF4"/>
      <c r="AWG4"/>
      <c r="AWH4"/>
      <c r="AWI4"/>
      <c r="AWJ4"/>
      <c r="AWK4"/>
      <c r="AWL4"/>
      <c r="AWM4"/>
      <c r="AWN4"/>
      <c r="AWO4"/>
      <c r="AWP4"/>
      <c r="AWQ4"/>
      <c r="AWR4"/>
      <c r="AWS4"/>
      <c r="AWT4"/>
      <c r="AWU4"/>
      <c r="AWV4"/>
      <c r="AWW4"/>
      <c r="AWX4"/>
      <c r="AWY4"/>
      <c r="AWZ4"/>
      <c r="AXA4"/>
      <c r="AXB4"/>
      <c r="AXC4"/>
      <c r="AXD4"/>
      <c r="AXE4"/>
      <c r="AXF4"/>
      <c r="AXG4"/>
      <c r="AXH4"/>
      <c r="AXI4"/>
      <c r="AXJ4"/>
      <c r="AXK4"/>
      <c r="AXL4"/>
      <c r="AXM4"/>
      <c r="AXN4"/>
      <c r="AXO4"/>
      <c r="AXP4"/>
      <c r="AXQ4"/>
      <c r="AXR4"/>
      <c r="AXS4"/>
      <c r="AXT4"/>
      <c r="AXU4"/>
      <c r="AXV4"/>
      <c r="AXW4"/>
      <c r="AXX4"/>
      <c r="AXY4"/>
      <c r="AXZ4"/>
      <c r="AYA4"/>
      <c r="AYB4"/>
      <c r="AYC4"/>
      <c r="AYD4"/>
      <c r="AYE4"/>
      <c r="AYF4"/>
      <c r="AYG4"/>
      <c r="AYH4"/>
      <c r="AYI4"/>
      <c r="AYJ4"/>
      <c r="AYK4"/>
      <c r="AYL4"/>
      <c r="AYM4"/>
      <c r="AYN4"/>
      <c r="AYO4"/>
      <c r="AYP4"/>
      <c r="AYQ4"/>
      <c r="AYR4"/>
      <c r="AYS4"/>
      <c r="AYT4"/>
      <c r="AYU4"/>
      <c r="AYV4"/>
      <c r="AYW4"/>
      <c r="AYX4"/>
      <c r="AYY4"/>
      <c r="AYZ4"/>
      <c r="AZA4"/>
      <c r="AZB4"/>
      <c r="AZC4"/>
      <c r="AZD4"/>
      <c r="AZE4"/>
      <c r="AZF4"/>
      <c r="AZG4"/>
      <c r="AZH4"/>
      <c r="AZI4"/>
      <c r="AZJ4"/>
      <c r="AZK4"/>
      <c r="AZL4"/>
      <c r="AZM4"/>
      <c r="AZN4"/>
      <c r="AZO4"/>
      <c r="AZP4"/>
      <c r="AZQ4"/>
      <c r="AZR4"/>
      <c r="AZS4"/>
      <c r="AZT4"/>
      <c r="AZU4"/>
      <c r="AZV4"/>
      <c r="AZW4"/>
      <c r="AZX4"/>
      <c r="AZY4"/>
      <c r="AZZ4"/>
      <c r="BAA4"/>
    </row>
    <row r="5" spans="1:1379" s="3" customFormat="1" x14ac:dyDescent="0.25">
      <c r="A5" s="683"/>
      <c r="B5" s="67"/>
      <c r="C5" s="161" t="s">
        <v>480</v>
      </c>
      <c r="D5" s="117">
        <v>4</v>
      </c>
      <c r="E5" s="72" t="s">
        <v>24</v>
      </c>
      <c r="F5" s="73">
        <v>2</v>
      </c>
      <c r="G5" s="121">
        <v>20</v>
      </c>
      <c r="H5" s="121">
        <v>11</v>
      </c>
      <c r="I5" s="121" t="s">
        <v>62</v>
      </c>
      <c r="J5" s="121" t="s">
        <v>21</v>
      </c>
      <c r="K5" s="121">
        <v>-85</v>
      </c>
      <c r="L5" s="121" t="s">
        <v>41</v>
      </c>
      <c r="M5" s="121" t="s">
        <v>42</v>
      </c>
      <c r="N5" s="121"/>
      <c r="O5" s="121" t="s">
        <v>43</v>
      </c>
      <c r="P5" s="121" t="s">
        <v>386</v>
      </c>
      <c r="Q5" s="121">
        <v>60</v>
      </c>
      <c r="R5" s="121">
        <v>3</v>
      </c>
      <c r="S5" s="121" t="s">
        <v>168</v>
      </c>
      <c r="T5" s="121">
        <v>270000</v>
      </c>
      <c r="U5" s="121"/>
      <c r="V5" s="121" t="s">
        <v>367</v>
      </c>
      <c r="W5" s="116" t="s">
        <v>174</v>
      </c>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c r="AMO5"/>
      <c r="AMP5"/>
      <c r="AMQ5"/>
      <c r="AMR5"/>
      <c r="AMS5"/>
      <c r="AMT5"/>
      <c r="AMU5"/>
      <c r="AMV5"/>
      <c r="AMW5"/>
      <c r="AMX5"/>
      <c r="AMY5"/>
      <c r="AMZ5"/>
      <c r="ANA5"/>
      <c r="ANB5"/>
      <c r="ANC5"/>
      <c r="AND5"/>
      <c r="ANE5"/>
      <c r="ANF5"/>
      <c r="ANG5"/>
      <c r="ANH5"/>
      <c r="ANI5"/>
      <c r="ANJ5"/>
      <c r="ANK5"/>
      <c r="ANL5"/>
      <c r="ANM5"/>
      <c r="ANN5"/>
      <c r="ANO5"/>
      <c r="ANP5"/>
      <c r="ANQ5"/>
      <c r="ANR5"/>
      <c r="ANS5"/>
      <c r="ANT5"/>
      <c r="ANU5"/>
      <c r="ANV5"/>
      <c r="ANW5"/>
      <c r="ANX5"/>
      <c r="ANY5"/>
      <c r="ANZ5"/>
      <c r="AOA5"/>
      <c r="AOB5"/>
      <c r="AOC5"/>
      <c r="AOD5"/>
      <c r="AOE5"/>
      <c r="AOF5"/>
      <c r="AOG5"/>
      <c r="AOH5"/>
      <c r="AOI5"/>
      <c r="AOJ5"/>
      <c r="AOK5"/>
      <c r="AOL5"/>
      <c r="AOM5"/>
      <c r="AON5"/>
      <c r="AOO5"/>
      <c r="AOP5"/>
      <c r="AOQ5"/>
      <c r="AOR5"/>
      <c r="AOS5"/>
      <c r="AOT5"/>
      <c r="AOU5"/>
      <c r="AOV5"/>
      <c r="AOW5"/>
      <c r="AOX5"/>
      <c r="AOY5"/>
      <c r="AOZ5"/>
      <c r="APA5"/>
      <c r="APB5"/>
      <c r="APC5"/>
      <c r="APD5"/>
      <c r="APE5"/>
      <c r="APF5"/>
      <c r="APG5"/>
      <c r="APH5"/>
      <c r="API5"/>
      <c r="APJ5"/>
      <c r="APK5"/>
      <c r="APL5"/>
      <c r="APM5"/>
      <c r="APN5"/>
      <c r="APO5"/>
      <c r="APP5"/>
      <c r="APQ5"/>
      <c r="APR5"/>
      <c r="APS5"/>
      <c r="APT5"/>
      <c r="APU5"/>
      <c r="APV5"/>
      <c r="APW5"/>
      <c r="APX5"/>
      <c r="APY5"/>
      <c r="APZ5"/>
      <c r="AQA5"/>
      <c r="AQB5"/>
      <c r="AQC5"/>
      <c r="AQD5"/>
      <c r="AQE5"/>
      <c r="AQF5"/>
      <c r="AQG5"/>
      <c r="AQH5"/>
      <c r="AQI5"/>
      <c r="AQJ5"/>
      <c r="AQK5"/>
      <c r="AQL5"/>
      <c r="AQM5"/>
      <c r="AQN5"/>
      <c r="AQO5"/>
      <c r="AQP5"/>
      <c r="AQQ5"/>
      <c r="AQR5"/>
      <c r="AQS5"/>
      <c r="AQT5"/>
      <c r="AQU5"/>
      <c r="AQV5"/>
      <c r="AQW5"/>
      <c r="AQX5"/>
      <c r="AQY5"/>
      <c r="AQZ5"/>
      <c r="ARA5"/>
      <c r="ARB5"/>
      <c r="ARC5"/>
      <c r="ARD5"/>
      <c r="ARE5"/>
      <c r="ARF5"/>
      <c r="ARG5"/>
      <c r="ARH5"/>
      <c r="ARI5"/>
      <c r="ARJ5"/>
      <c r="ARK5"/>
      <c r="ARL5"/>
      <c r="ARM5"/>
      <c r="ARN5"/>
      <c r="ARO5"/>
      <c r="ARP5"/>
      <c r="ARQ5"/>
      <c r="ARR5"/>
      <c r="ARS5"/>
      <c r="ART5"/>
      <c r="ARU5"/>
      <c r="ARV5"/>
      <c r="ARW5"/>
      <c r="ARX5"/>
      <c r="ARY5"/>
      <c r="ARZ5"/>
      <c r="ASA5"/>
      <c r="ASB5"/>
      <c r="ASC5"/>
      <c r="ASD5"/>
      <c r="ASE5"/>
      <c r="ASF5"/>
      <c r="ASG5"/>
      <c r="ASH5"/>
      <c r="ASI5"/>
      <c r="ASJ5"/>
      <c r="ASK5"/>
      <c r="ASL5"/>
      <c r="ASM5"/>
      <c r="ASN5"/>
      <c r="ASO5"/>
      <c r="ASP5"/>
      <c r="ASQ5"/>
      <c r="ASR5"/>
      <c r="ASS5"/>
      <c r="AST5"/>
      <c r="ASU5"/>
      <c r="ASV5"/>
      <c r="ASW5"/>
      <c r="ASX5"/>
      <c r="ASY5"/>
      <c r="ASZ5"/>
      <c r="ATA5"/>
      <c r="ATB5"/>
      <c r="ATC5"/>
      <c r="ATD5"/>
      <c r="ATE5"/>
      <c r="ATF5"/>
      <c r="ATG5"/>
      <c r="ATH5"/>
      <c r="ATI5"/>
      <c r="ATJ5"/>
      <c r="ATK5"/>
      <c r="ATL5"/>
      <c r="ATM5"/>
      <c r="ATN5"/>
      <c r="ATO5"/>
      <c r="ATP5"/>
      <c r="ATQ5"/>
      <c r="ATR5"/>
      <c r="ATS5"/>
      <c r="ATT5"/>
      <c r="ATU5"/>
      <c r="ATV5"/>
      <c r="ATW5"/>
      <c r="ATX5"/>
      <c r="ATY5"/>
      <c r="ATZ5"/>
      <c r="AUA5"/>
      <c r="AUB5"/>
      <c r="AUC5"/>
      <c r="AUD5"/>
      <c r="AUE5"/>
      <c r="AUF5"/>
      <c r="AUG5"/>
      <c r="AUH5"/>
      <c r="AUI5"/>
      <c r="AUJ5"/>
      <c r="AUK5"/>
      <c r="AUL5"/>
      <c r="AUM5"/>
      <c r="AUN5"/>
      <c r="AUO5"/>
      <c r="AUP5"/>
      <c r="AUQ5"/>
      <c r="AUR5"/>
      <c r="AUS5"/>
      <c r="AUT5"/>
      <c r="AUU5"/>
      <c r="AUV5"/>
      <c r="AUW5"/>
      <c r="AUX5"/>
      <c r="AUY5"/>
      <c r="AUZ5"/>
      <c r="AVA5"/>
      <c r="AVB5"/>
      <c r="AVC5"/>
      <c r="AVD5"/>
      <c r="AVE5"/>
      <c r="AVF5"/>
      <c r="AVG5"/>
      <c r="AVH5"/>
      <c r="AVI5"/>
      <c r="AVJ5"/>
      <c r="AVK5"/>
      <c r="AVL5"/>
      <c r="AVM5"/>
      <c r="AVN5"/>
      <c r="AVO5"/>
      <c r="AVP5"/>
      <c r="AVQ5"/>
      <c r="AVR5"/>
      <c r="AVS5"/>
      <c r="AVT5"/>
      <c r="AVU5"/>
      <c r="AVV5"/>
      <c r="AVW5"/>
      <c r="AVX5"/>
      <c r="AVY5"/>
      <c r="AVZ5"/>
      <c r="AWA5"/>
      <c r="AWB5"/>
      <c r="AWC5"/>
      <c r="AWD5"/>
      <c r="AWE5"/>
      <c r="AWF5"/>
      <c r="AWG5"/>
      <c r="AWH5"/>
      <c r="AWI5"/>
      <c r="AWJ5"/>
      <c r="AWK5"/>
      <c r="AWL5"/>
      <c r="AWM5"/>
      <c r="AWN5"/>
      <c r="AWO5"/>
      <c r="AWP5"/>
      <c r="AWQ5"/>
      <c r="AWR5"/>
      <c r="AWS5"/>
      <c r="AWT5"/>
      <c r="AWU5"/>
      <c r="AWV5"/>
      <c r="AWW5"/>
      <c r="AWX5"/>
      <c r="AWY5"/>
      <c r="AWZ5"/>
      <c r="AXA5"/>
      <c r="AXB5"/>
      <c r="AXC5"/>
      <c r="AXD5"/>
      <c r="AXE5"/>
      <c r="AXF5"/>
      <c r="AXG5"/>
      <c r="AXH5"/>
      <c r="AXI5"/>
      <c r="AXJ5"/>
      <c r="AXK5"/>
      <c r="AXL5"/>
      <c r="AXM5"/>
      <c r="AXN5"/>
      <c r="AXO5"/>
      <c r="AXP5"/>
      <c r="AXQ5"/>
      <c r="AXR5"/>
      <c r="AXS5"/>
      <c r="AXT5"/>
      <c r="AXU5"/>
      <c r="AXV5"/>
      <c r="AXW5"/>
      <c r="AXX5"/>
      <c r="AXY5"/>
      <c r="AXZ5"/>
      <c r="AYA5"/>
      <c r="AYB5"/>
      <c r="AYC5"/>
      <c r="AYD5"/>
      <c r="AYE5"/>
      <c r="AYF5"/>
      <c r="AYG5"/>
      <c r="AYH5"/>
      <c r="AYI5"/>
      <c r="AYJ5"/>
      <c r="AYK5"/>
      <c r="AYL5"/>
      <c r="AYM5"/>
      <c r="AYN5"/>
      <c r="AYO5"/>
      <c r="AYP5"/>
      <c r="AYQ5"/>
      <c r="AYR5"/>
      <c r="AYS5"/>
      <c r="AYT5"/>
      <c r="AYU5"/>
      <c r="AYV5"/>
      <c r="AYW5"/>
      <c r="AYX5"/>
      <c r="AYY5"/>
      <c r="AYZ5"/>
      <c r="AZA5"/>
      <c r="AZB5"/>
      <c r="AZC5"/>
      <c r="AZD5"/>
      <c r="AZE5"/>
      <c r="AZF5"/>
      <c r="AZG5"/>
      <c r="AZH5"/>
      <c r="AZI5"/>
      <c r="AZJ5"/>
      <c r="AZK5"/>
      <c r="AZL5"/>
      <c r="AZM5"/>
      <c r="AZN5"/>
      <c r="AZO5"/>
      <c r="AZP5"/>
      <c r="AZQ5"/>
      <c r="AZR5"/>
      <c r="AZS5"/>
      <c r="AZT5"/>
      <c r="AZU5"/>
      <c r="AZV5"/>
      <c r="AZW5"/>
      <c r="AZX5"/>
      <c r="AZY5"/>
      <c r="AZZ5"/>
      <c r="BAA5"/>
    </row>
    <row r="6" spans="1:1379" s="3" customFormat="1" x14ac:dyDescent="0.25">
      <c r="A6" s="683"/>
      <c r="B6" s="67"/>
      <c r="C6" s="161">
        <v>600003.02</v>
      </c>
      <c r="D6" s="117">
        <v>1</v>
      </c>
      <c r="E6" s="72" t="s">
        <v>24</v>
      </c>
      <c r="F6" s="73">
        <v>4</v>
      </c>
      <c r="G6" s="121">
        <v>5</v>
      </c>
      <c r="H6" s="121">
        <v>11</v>
      </c>
      <c r="I6" s="121" t="s">
        <v>62</v>
      </c>
      <c r="J6" s="121" t="s">
        <v>21</v>
      </c>
      <c r="K6" s="121">
        <v>-85</v>
      </c>
      <c r="L6" s="121" t="s">
        <v>41</v>
      </c>
      <c r="M6" s="121" t="s">
        <v>42</v>
      </c>
      <c r="N6" s="121"/>
      <c r="O6" s="121" t="s">
        <v>43</v>
      </c>
      <c r="P6" s="121" t="s">
        <v>386</v>
      </c>
      <c r="Q6" s="121">
        <v>60</v>
      </c>
      <c r="R6" s="121">
        <v>3</v>
      </c>
      <c r="S6" s="121" t="s">
        <v>168</v>
      </c>
      <c r="T6" s="121">
        <v>55000</v>
      </c>
      <c r="U6" s="121"/>
      <c r="V6" s="121" t="s">
        <v>369</v>
      </c>
      <c r="W6" s="116" t="s">
        <v>174</v>
      </c>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c r="AMO6"/>
      <c r="AMP6"/>
      <c r="AMQ6"/>
      <c r="AMR6"/>
      <c r="AMS6"/>
      <c r="AMT6"/>
      <c r="AMU6"/>
      <c r="AMV6"/>
      <c r="AMW6"/>
      <c r="AMX6"/>
      <c r="AMY6"/>
      <c r="AMZ6"/>
      <c r="ANA6"/>
      <c r="ANB6"/>
      <c r="ANC6"/>
      <c r="AND6"/>
      <c r="ANE6"/>
      <c r="ANF6"/>
      <c r="ANG6"/>
      <c r="ANH6"/>
      <c r="ANI6"/>
      <c r="ANJ6"/>
      <c r="ANK6"/>
      <c r="ANL6"/>
      <c r="ANM6"/>
      <c r="ANN6"/>
      <c r="ANO6"/>
      <c r="ANP6"/>
      <c r="ANQ6"/>
      <c r="ANR6"/>
      <c r="ANS6"/>
      <c r="ANT6"/>
      <c r="ANU6"/>
      <c r="ANV6"/>
      <c r="ANW6"/>
      <c r="ANX6"/>
      <c r="ANY6"/>
      <c r="ANZ6"/>
      <c r="AOA6"/>
      <c r="AOB6"/>
      <c r="AOC6"/>
      <c r="AOD6"/>
      <c r="AOE6"/>
      <c r="AOF6"/>
      <c r="AOG6"/>
      <c r="AOH6"/>
      <c r="AOI6"/>
      <c r="AOJ6"/>
      <c r="AOK6"/>
      <c r="AOL6"/>
      <c r="AOM6"/>
      <c r="AON6"/>
      <c r="AOO6"/>
      <c r="AOP6"/>
      <c r="AOQ6"/>
      <c r="AOR6"/>
      <c r="AOS6"/>
      <c r="AOT6"/>
      <c r="AOU6"/>
      <c r="AOV6"/>
      <c r="AOW6"/>
      <c r="AOX6"/>
      <c r="AOY6"/>
      <c r="AOZ6"/>
      <c r="APA6"/>
      <c r="APB6"/>
      <c r="APC6"/>
      <c r="APD6"/>
      <c r="APE6"/>
      <c r="APF6"/>
      <c r="APG6"/>
      <c r="APH6"/>
      <c r="API6"/>
      <c r="APJ6"/>
      <c r="APK6"/>
      <c r="APL6"/>
      <c r="APM6"/>
      <c r="APN6"/>
      <c r="APO6"/>
      <c r="APP6"/>
      <c r="APQ6"/>
      <c r="APR6"/>
      <c r="APS6"/>
      <c r="APT6"/>
      <c r="APU6"/>
      <c r="APV6"/>
      <c r="APW6"/>
      <c r="APX6"/>
      <c r="APY6"/>
      <c r="APZ6"/>
      <c r="AQA6"/>
      <c r="AQB6"/>
      <c r="AQC6"/>
      <c r="AQD6"/>
      <c r="AQE6"/>
      <c r="AQF6"/>
      <c r="AQG6"/>
      <c r="AQH6"/>
      <c r="AQI6"/>
      <c r="AQJ6"/>
      <c r="AQK6"/>
      <c r="AQL6"/>
      <c r="AQM6"/>
      <c r="AQN6"/>
      <c r="AQO6"/>
      <c r="AQP6"/>
      <c r="AQQ6"/>
      <c r="AQR6"/>
      <c r="AQS6"/>
      <c r="AQT6"/>
      <c r="AQU6"/>
      <c r="AQV6"/>
      <c r="AQW6"/>
      <c r="AQX6"/>
      <c r="AQY6"/>
      <c r="AQZ6"/>
      <c r="ARA6"/>
      <c r="ARB6"/>
      <c r="ARC6"/>
      <c r="ARD6"/>
      <c r="ARE6"/>
      <c r="ARF6"/>
      <c r="ARG6"/>
      <c r="ARH6"/>
      <c r="ARI6"/>
      <c r="ARJ6"/>
      <c r="ARK6"/>
      <c r="ARL6"/>
      <c r="ARM6"/>
      <c r="ARN6"/>
      <c r="ARO6"/>
      <c r="ARP6"/>
      <c r="ARQ6"/>
      <c r="ARR6"/>
      <c r="ARS6"/>
      <c r="ART6"/>
      <c r="ARU6"/>
      <c r="ARV6"/>
      <c r="ARW6"/>
      <c r="ARX6"/>
      <c r="ARY6"/>
      <c r="ARZ6"/>
      <c r="ASA6"/>
      <c r="ASB6"/>
      <c r="ASC6"/>
      <c r="ASD6"/>
      <c r="ASE6"/>
      <c r="ASF6"/>
      <c r="ASG6"/>
      <c r="ASH6"/>
      <c r="ASI6"/>
      <c r="ASJ6"/>
      <c r="ASK6"/>
      <c r="ASL6"/>
      <c r="ASM6"/>
      <c r="ASN6"/>
      <c r="ASO6"/>
      <c r="ASP6"/>
      <c r="ASQ6"/>
      <c r="ASR6"/>
      <c r="ASS6"/>
      <c r="AST6"/>
      <c r="ASU6"/>
      <c r="ASV6"/>
      <c r="ASW6"/>
      <c r="ASX6"/>
      <c r="ASY6"/>
      <c r="ASZ6"/>
      <c r="ATA6"/>
      <c r="ATB6"/>
      <c r="ATC6"/>
      <c r="ATD6"/>
      <c r="ATE6"/>
      <c r="ATF6"/>
      <c r="ATG6"/>
      <c r="ATH6"/>
      <c r="ATI6"/>
      <c r="ATJ6"/>
      <c r="ATK6"/>
      <c r="ATL6"/>
      <c r="ATM6"/>
      <c r="ATN6"/>
      <c r="ATO6"/>
      <c r="ATP6"/>
      <c r="ATQ6"/>
      <c r="ATR6"/>
      <c r="ATS6"/>
      <c r="ATT6"/>
      <c r="ATU6"/>
      <c r="ATV6"/>
      <c r="ATW6"/>
      <c r="ATX6"/>
      <c r="ATY6"/>
      <c r="ATZ6"/>
      <c r="AUA6"/>
      <c r="AUB6"/>
      <c r="AUC6"/>
      <c r="AUD6"/>
      <c r="AUE6"/>
      <c r="AUF6"/>
      <c r="AUG6"/>
      <c r="AUH6"/>
      <c r="AUI6"/>
      <c r="AUJ6"/>
      <c r="AUK6"/>
      <c r="AUL6"/>
      <c r="AUM6"/>
      <c r="AUN6"/>
      <c r="AUO6"/>
      <c r="AUP6"/>
      <c r="AUQ6"/>
      <c r="AUR6"/>
      <c r="AUS6"/>
      <c r="AUT6"/>
      <c r="AUU6"/>
      <c r="AUV6"/>
      <c r="AUW6"/>
      <c r="AUX6"/>
      <c r="AUY6"/>
      <c r="AUZ6"/>
      <c r="AVA6"/>
      <c r="AVB6"/>
      <c r="AVC6"/>
      <c r="AVD6"/>
      <c r="AVE6"/>
      <c r="AVF6"/>
      <c r="AVG6"/>
      <c r="AVH6"/>
      <c r="AVI6"/>
      <c r="AVJ6"/>
      <c r="AVK6"/>
      <c r="AVL6"/>
      <c r="AVM6"/>
      <c r="AVN6"/>
      <c r="AVO6"/>
      <c r="AVP6"/>
      <c r="AVQ6"/>
      <c r="AVR6"/>
      <c r="AVS6"/>
      <c r="AVT6"/>
      <c r="AVU6"/>
      <c r="AVV6"/>
      <c r="AVW6"/>
      <c r="AVX6"/>
      <c r="AVY6"/>
      <c r="AVZ6"/>
      <c r="AWA6"/>
      <c r="AWB6"/>
      <c r="AWC6"/>
      <c r="AWD6"/>
      <c r="AWE6"/>
      <c r="AWF6"/>
      <c r="AWG6"/>
      <c r="AWH6"/>
      <c r="AWI6"/>
      <c r="AWJ6"/>
      <c r="AWK6"/>
      <c r="AWL6"/>
      <c r="AWM6"/>
      <c r="AWN6"/>
      <c r="AWO6"/>
      <c r="AWP6"/>
      <c r="AWQ6"/>
      <c r="AWR6"/>
      <c r="AWS6"/>
      <c r="AWT6"/>
      <c r="AWU6"/>
      <c r="AWV6"/>
      <c r="AWW6"/>
      <c r="AWX6"/>
      <c r="AWY6"/>
      <c r="AWZ6"/>
      <c r="AXA6"/>
      <c r="AXB6"/>
      <c r="AXC6"/>
      <c r="AXD6"/>
      <c r="AXE6"/>
      <c r="AXF6"/>
      <c r="AXG6"/>
      <c r="AXH6"/>
      <c r="AXI6"/>
      <c r="AXJ6"/>
      <c r="AXK6"/>
      <c r="AXL6"/>
      <c r="AXM6"/>
      <c r="AXN6"/>
      <c r="AXO6"/>
      <c r="AXP6"/>
      <c r="AXQ6"/>
      <c r="AXR6"/>
      <c r="AXS6"/>
      <c r="AXT6"/>
      <c r="AXU6"/>
      <c r="AXV6"/>
      <c r="AXW6"/>
      <c r="AXX6"/>
      <c r="AXY6"/>
      <c r="AXZ6"/>
      <c r="AYA6"/>
      <c r="AYB6"/>
      <c r="AYC6"/>
      <c r="AYD6"/>
      <c r="AYE6"/>
      <c r="AYF6"/>
      <c r="AYG6"/>
      <c r="AYH6"/>
      <c r="AYI6"/>
      <c r="AYJ6"/>
      <c r="AYK6"/>
      <c r="AYL6"/>
      <c r="AYM6"/>
      <c r="AYN6"/>
      <c r="AYO6"/>
      <c r="AYP6"/>
      <c r="AYQ6"/>
      <c r="AYR6"/>
      <c r="AYS6"/>
      <c r="AYT6"/>
      <c r="AYU6"/>
      <c r="AYV6"/>
      <c r="AYW6"/>
      <c r="AYX6"/>
      <c r="AYY6"/>
      <c r="AYZ6"/>
      <c r="AZA6"/>
      <c r="AZB6"/>
      <c r="AZC6"/>
      <c r="AZD6"/>
      <c r="AZE6"/>
      <c r="AZF6"/>
      <c r="AZG6"/>
      <c r="AZH6"/>
      <c r="AZI6"/>
      <c r="AZJ6"/>
      <c r="AZK6"/>
      <c r="AZL6"/>
      <c r="AZM6"/>
      <c r="AZN6"/>
      <c r="AZO6"/>
      <c r="AZP6"/>
      <c r="AZQ6"/>
      <c r="AZR6"/>
      <c r="AZS6"/>
      <c r="AZT6"/>
      <c r="AZU6"/>
      <c r="AZV6"/>
      <c r="AZW6"/>
      <c r="AZX6"/>
      <c r="AZY6"/>
      <c r="AZZ6"/>
      <c r="BAA6"/>
    </row>
    <row r="7" spans="1:1379" s="3" customFormat="1" x14ac:dyDescent="0.25">
      <c r="A7" s="683"/>
      <c r="B7" s="67"/>
      <c r="C7" s="161">
        <v>600003.02</v>
      </c>
      <c r="D7" s="117">
        <v>2</v>
      </c>
      <c r="E7" s="72" t="s">
        <v>24</v>
      </c>
      <c r="F7" s="73">
        <v>4</v>
      </c>
      <c r="G7" s="121">
        <v>10</v>
      </c>
      <c r="H7" s="121">
        <v>11</v>
      </c>
      <c r="I7" s="121" t="s">
        <v>62</v>
      </c>
      <c r="J7" s="121" t="s">
        <v>21</v>
      </c>
      <c r="K7" s="121">
        <v>-85</v>
      </c>
      <c r="L7" s="121" t="s">
        <v>41</v>
      </c>
      <c r="M7" s="121" t="s">
        <v>42</v>
      </c>
      <c r="N7" s="121"/>
      <c r="O7" s="121" t="s">
        <v>43</v>
      </c>
      <c r="P7" s="121" t="s">
        <v>386</v>
      </c>
      <c r="Q7" s="121">
        <v>60</v>
      </c>
      <c r="R7" s="121">
        <v>3</v>
      </c>
      <c r="S7" s="121" t="s">
        <v>168</v>
      </c>
      <c r="T7" s="121">
        <v>130000</v>
      </c>
      <c r="U7" s="121"/>
      <c r="V7" s="121" t="s">
        <v>368</v>
      </c>
      <c r="W7" s="116" t="s">
        <v>174</v>
      </c>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c r="AMO7"/>
      <c r="AMP7"/>
      <c r="AMQ7"/>
      <c r="AMR7"/>
      <c r="AMS7"/>
      <c r="AMT7"/>
      <c r="AMU7"/>
      <c r="AMV7"/>
      <c r="AMW7"/>
      <c r="AMX7"/>
      <c r="AMY7"/>
      <c r="AMZ7"/>
      <c r="ANA7"/>
      <c r="ANB7"/>
      <c r="ANC7"/>
      <c r="AND7"/>
      <c r="ANE7"/>
      <c r="ANF7"/>
      <c r="ANG7"/>
      <c r="ANH7"/>
      <c r="ANI7"/>
      <c r="ANJ7"/>
      <c r="ANK7"/>
      <c r="ANL7"/>
      <c r="ANM7"/>
      <c r="ANN7"/>
      <c r="ANO7"/>
      <c r="ANP7"/>
      <c r="ANQ7"/>
      <c r="ANR7"/>
      <c r="ANS7"/>
      <c r="ANT7"/>
      <c r="ANU7"/>
      <c r="ANV7"/>
      <c r="ANW7"/>
      <c r="ANX7"/>
      <c r="ANY7"/>
      <c r="ANZ7"/>
      <c r="AOA7"/>
      <c r="AOB7"/>
      <c r="AOC7"/>
      <c r="AOD7"/>
      <c r="AOE7"/>
      <c r="AOF7"/>
      <c r="AOG7"/>
      <c r="AOH7"/>
      <c r="AOI7"/>
      <c r="AOJ7"/>
      <c r="AOK7"/>
      <c r="AOL7"/>
      <c r="AOM7"/>
      <c r="AON7"/>
      <c r="AOO7"/>
      <c r="AOP7"/>
      <c r="AOQ7"/>
      <c r="AOR7"/>
      <c r="AOS7"/>
      <c r="AOT7"/>
      <c r="AOU7"/>
      <c r="AOV7"/>
      <c r="AOW7"/>
      <c r="AOX7"/>
      <c r="AOY7"/>
      <c r="AOZ7"/>
      <c r="APA7"/>
      <c r="APB7"/>
      <c r="APC7"/>
      <c r="APD7"/>
      <c r="APE7"/>
      <c r="APF7"/>
      <c r="APG7"/>
      <c r="APH7"/>
      <c r="API7"/>
      <c r="APJ7"/>
      <c r="APK7"/>
      <c r="APL7"/>
      <c r="APM7"/>
      <c r="APN7"/>
      <c r="APO7"/>
      <c r="APP7"/>
      <c r="APQ7"/>
      <c r="APR7"/>
      <c r="APS7"/>
      <c r="APT7"/>
      <c r="APU7"/>
      <c r="APV7"/>
      <c r="APW7"/>
      <c r="APX7"/>
      <c r="APY7"/>
      <c r="APZ7"/>
      <c r="AQA7"/>
      <c r="AQB7"/>
      <c r="AQC7"/>
      <c r="AQD7"/>
      <c r="AQE7"/>
      <c r="AQF7"/>
      <c r="AQG7"/>
      <c r="AQH7"/>
      <c r="AQI7"/>
      <c r="AQJ7"/>
      <c r="AQK7"/>
      <c r="AQL7"/>
      <c r="AQM7"/>
      <c r="AQN7"/>
      <c r="AQO7"/>
      <c r="AQP7"/>
      <c r="AQQ7"/>
      <c r="AQR7"/>
      <c r="AQS7"/>
      <c r="AQT7"/>
      <c r="AQU7"/>
      <c r="AQV7"/>
      <c r="AQW7"/>
      <c r="AQX7"/>
      <c r="AQY7"/>
      <c r="AQZ7"/>
      <c r="ARA7"/>
      <c r="ARB7"/>
      <c r="ARC7"/>
      <c r="ARD7"/>
      <c r="ARE7"/>
      <c r="ARF7"/>
      <c r="ARG7"/>
      <c r="ARH7"/>
      <c r="ARI7"/>
      <c r="ARJ7"/>
      <c r="ARK7"/>
      <c r="ARL7"/>
      <c r="ARM7"/>
      <c r="ARN7"/>
      <c r="ARO7"/>
      <c r="ARP7"/>
      <c r="ARQ7"/>
      <c r="ARR7"/>
      <c r="ARS7"/>
      <c r="ART7"/>
      <c r="ARU7"/>
      <c r="ARV7"/>
      <c r="ARW7"/>
      <c r="ARX7"/>
      <c r="ARY7"/>
      <c r="ARZ7"/>
      <c r="ASA7"/>
      <c r="ASB7"/>
      <c r="ASC7"/>
      <c r="ASD7"/>
      <c r="ASE7"/>
      <c r="ASF7"/>
      <c r="ASG7"/>
      <c r="ASH7"/>
      <c r="ASI7"/>
      <c r="ASJ7"/>
      <c r="ASK7"/>
      <c r="ASL7"/>
      <c r="ASM7"/>
      <c r="ASN7"/>
      <c r="ASO7"/>
      <c r="ASP7"/>
      <c r="ASQ7"/>
      <c r="ASR7"/>
      <c r="ASS7"/>
      <c r="AST7"/>
      <c r="ASU7"/>
      <c r="ASV7"/>
      <c r="ASW7"/>
      <c r="ASX7"/>
      <c r="ASY7"/>
      <c r="ASZ7"/>
      <c r="ATA7"/>
      <c r="ATB7"/>
      <c r="ATC7"/>
      <c r="ATD7"/>
      <c r="ATE7"/>
      <c r="ATF7"/>
      <c r="ATG7"/>
      <c r="ATH7"/>
      <c r="ATI7"/>
      <c r="ATJ7"/>
      <c r="ATK7"/>
      <c r="ATL7"/>
      <c r="ATM7"/>
      <c r="ATN7"/>
      <c r="ATO7"/>
      <c r="ATP7"/>
      <c r="ATQ7"/>
      <c r="ATR7"/>
      <c r="ATS7"/>
      <c r="ATT7"/>
      <c r="ATU7"/>
      <c r="ATV7"/>
      <c r="ATW7"/>
      <c r="ATX7"/>
      <c r="ATY7"/>
      <c r="ATZ7"/>
      <c r="AUA7"/>
      <c r="AUB7"/>
      <c r="AUC7"/>
      <c r="AUD7"/>
      <c r="AUE7"/>
      <c r="AUF7"/>
      <c r="AUG7"/>
      <c r="AUH7"/>
      <c r="AUI7"/>
      <c r="AUJ7"/>
      <c r="AUK7"/>
      <c r="AUL7"/>
      <c r="AUM7"/>
      <c r="AUN7"/>
      <c r="AUO7"/>
      <c r="AUP7"/>
      <c r="AUQ7"/>
      <c r="AUR7"/>
      <c r="AUS7"/>
      <c r="AUT7"/>
      <c r="AUU7"/>
      <c r="AUV7"/>
      <c r="AUW7"/>
      <c r="AUX7"/>
      <c r="AUY7"/>
      <c r="AUZ7"/>
      <c r="AVA7"/>
      <c r="AVB7"/>
      <c r="AVC7"/>
      <c r="AVD7"/>
      <c r="AVE7"/>
      <c r="AVF7"/>
      <c r="AVG7"/>
      <c r="AVH7"/>
      <c r="AVI7"/>
      <c r="AVJ7"/>
      <c r="AVK7"/>
      <c r="AVL7"/>
      <c r="AVM7"/>
      <c r="AVN7"/>
      <c r="AVO7"/>
      <c r="AVP7"/>
      <c r="AVQ7"/>
      <c r="AVR7"/>
      <c r="AVS7"/>
      <c r="AVT7"/>
      <c r="AVU7"/>
      <c r="AVV7"/>
      <c r="AVW7"/>
      <c r="AVX7"/>
      <c r="AVY7"/>
      <c r="AVZ7"/>
      <c r="AWA7"/>
      <c r="AWB7"/>
      <c r="AWC7"/>
      <c r="AWD7"/>
      <c r="AWE7"/>
      <c r="AWF7"/>
      <c r="AWG7"/>
      <c r="AWH7"/>
      <c r="AWI7"/>
      <c r="AWJ7"/>
      <c r="AWK7"/>
      <c r="AWL7"/>
      <c r="AWM7"/>
      <c r="AWN7"/>
      <c r="AWO7"/>
      <c r="AWP7"/>
      <c r="AWQ7"/>
      <c r="AWR7"/>
      <c r="AWS7"/>
      <c r="AWT7"/>
      <c r="AWU7"/>
      <c r="AWV7"/>
      <c r="AWW7"/>
      <c r="AWX7"/>
      <c r="AWY7"/>
      <c r="AWZ7"/>
      <c r="AXA7"/>
      <c r="AXB7"/>
      <c r="AXC7"/>
      <c r="AXD7"/>
      <c r="AXE7"/>
      <c r="AXF7"/>
      <c r="AXG7"/>
      <c r="AXH7"/>
      <c r="AXI7"/>
      <c r="AXJ7"/>
      <c r="AXK7"/>
      <c r="AXL7"/>
      <c r="AXM7"/>
      <c r="AXN7"/>
      <c r="AXO7"/>
      <c r="AXP7"/>
      <c r="AXQ7"/>
      <c r="AXR7"/>
      <c r="AXS7"/>
      <c r="AXT7"/>
      <c r="AXU7"/>
      <c r="AXV7"/>
      <c r="AXW7"/>
      <c r="AXX7"/>
      <c r="AXY7"/>
      <c r="AXZ7"/>
      <c r="AYA7"/>
      <c r="AYB7"/>
      <c r="AYC7"/>
      <c r="AYD7"/>
      <c r="AYE7"/>
      <c r="AYF7"/>
      <c r="AYG7"/>
      <c r="AYH7"/>
      <c r="AYI7"/>
      <c r="AYJ7"/>
      <c r="AYK7"/>
      <c r="AYL7"/>
      <c r="AYM7"/>
      <c r="AYN7"/>
      <c r="AYO7"/>
      <c r="AYP7"/>
      <c r="AYQ7"/>
      <c r="AYR7"/>
      <c r="AYS7"/>
      <c r="AYT7"/>
      <c r="AYU7"/>
      <c r="AYV7"/>
      <c r="AYW7"/>
      <c r="AYX7"/>
      <c r="AYY7"/>
      <c r="AYZ7"/>
      <c r="AZA7"/>
      <c r="AZB7"/>
      <c r="AZC7"/>
      <c r="AZD7"/>
      <c r="AZE7"/>
      <c r="AZF7"/>
      <c r="AZG7"/>
      <c r="AZH7"/>
      <c r="AZI7"/>
      <c r="AZJ7"/>
      <c r="AZK7"/>
      <c r="AZL7"/>
      <c r="AZM7"/>
      <c r="AZN7"/>
      <c r="AZO7"/>
      <c r="AZP7"/>
      <c r="AZQ7"/>
      <c r="AZR7"/>
      <c r="AZS7"/>
      <c r="AZT7"/>
      <c r="AZU7"/>
      <c r="AZV7"/>
      <c r="AZW7"/>
      <c r="AZX7"/>
      <c r="AZY7"/>
      <c r="AZZ7"/>
      <c r="BAA7"/>
    </row>
    <row r="8" spans="1:1379" s="3" customFormat="1" x14ac:dyDescent="0.25">
      <c r="A8" s="683"/>
      <c r="B8" s="67"/>
      <c r="C8" s="161">
        <v>600003.02</v>
      </c>
      <c r="D8" s="117">
        <v>3</v>
      </c>
      <c r="E8" s="72" t="s">
        <v>24</v>
      </c>
      <c r="F8" s="73">
        <v>4</v>
      </c>
      <c r="G8" s="121">
        <v>15</v>
      </c>
      <c r="H8" s="121">
        <v>11</v>
      </c>
      <c r="I8" s="121" t="s">
        <v>62</v>
      </c>
      <c r="J8" s="121" t="s">
        <v>21</v>
      </c>
      <c r="K8" s="121">
        <v>-85</v>
      </c>
      <c r="L8" s="121" t="s">
        <v>41</v>
      </c>
      <c r="M8" s="121" t="s">
        <v>42</v>
      </c>
      <c r="N8" s="121"/>
      <c r="O8" s="121" t="s">
        <v>43</v>
      </c>
      <c r="P8" s="121" t="s">
        <v>386</v>
      </c>
      <c r="Q8" s="121">
        <v>60</v>
      </c>
      <c r="R8" s="121">
        <v>3</v>
      </c>
      <c r="S8" s="121" t="s">
        <v>168</v>
      </c>
      <c r="T8" s="121">
        <v>200000</v>
      </c>
      <c r="U8" s="121"/>
      <c r="V8" s="121" t="s">
        <v>368</v>
      </c>
      <c r="W8" s="116" t="s">
        <v>174</v>
      </c>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c r="AMK8"/>
      <c r="AML8"/>
      <c r="AMM8"/>
      <c r="AMN8"/>
      <c r="AMO8"/>
      <c r="AMP8"/>
      <c r="AMQ8"/>
      <c r="AMR8"/>
      <c r="AMS8"/>
      <c r="AMT8"/>
      <c r="AMU8"/>
      <c r="AMV8"/>
      <c r="AMW8"/>
      <c r="AMX8"/>
      <c r="AMY8"/>
      <c r="AMZ8"/>
      <c r="ANA8"/>
      <c r="ANB8"/>
      <c r="ANC8"/>
      <c r="AND8"/>
      <c r="ANE8"/>
      <c r="ANF8"/>
      <c r="ANG8"/>
      <c r="ANH8"/>
      <c r="ANI8"/>
      <c r="ANJ8"/>
      <c r="ANK8"/>
      <c r="ANL8"/>
      <c r="ANM8"/>
      <c r="ANN8"/>
      <c r="ANO8"/>
      <c r="ANP8"/>
      <c r="ANQ8"/>
      <c r="ANR8"/>
      <c r="ANS8"/>
      <c r="ANT8"/>
      <c r="ANU8"/>
      <c r="ANV8"/>
      <c r="ANW8"/>
      <c r="ANX8"/>
      <c r="ANY8"/>
      <c r="ANZ8"/>
      <c r="AOA8"/>
      <c r="AOB8"/>
      <c r="AOC8"/>
      <c r="AOD8"/>
      <c r="AOE8"/>
      <c r="AOF8"/>
      <c r="AOG8"/>
      <c r="AOH8"/>
      <c r="AOI8"/>
      <c r="AOJ8"/>
      <c r="AOK8"/>
      <c r="AOL8"/>
      <c r="AOM8"/>
      <c r="AON8"/>
      <c r="AOO8"/>
      <c r="AOP8"/>
      <c r="AOQ8"/>
      <c r="AOR8"/>
      <c r="AOS8"/>
      <c r="AOT8"/>
      <c r="AOU8"/>
      <c r="AOV8"/>
      <c r="AOW8"/>
      <c r="AOX8"/>
      <c r="AOY8"/>
      <c r="AOZ8"/>
      <c r="APA8"/>
      <c r="APB8"/>
      <c r="APC8"/>
      <c r="APD8"/>
      <c r="APE8"/>
      <c r="APF8"/>
      <c r="APG8"/>
      <c r="APH8"/>
      <c r="API8"/>
      <c r="APJ8"/>
      <c r="APK8"/>
      <c r="APL8"/>
      <c r="APM8"/>
      <c r="APN8"/>
      <c r="APO8"/>
      <c r="APP8"/>
      <c r="APQ8"/>
      <c r="APR8"/>
      <c r="APS8"/>
      <c r="APT8"/>
      <c r="APU8"/>
      <c r="APV8"/>
      <c r="APW8"/>
      <c r="APX8"/>
      <c r="APY8"/>
      <c r="APZ8"/>
      <c r="AQA8"/>
      <c r="AQB8"/>
      <c r="AQC8"/>
      <c r="AQD8"/>
      <c r="AQE8"/>
      <c r="AQF8"/>
      <c r="AQG8"/>
      <c r="AQH8"/>
      <c r="AQI8"/>
      <c r="AQJ8"/>
      <c r="AQK8"/>
      <c r="AQL8"/>
      <c r="AQM8"/>
      <c r="AQN8"/>
      <c r="AQO8"/>
      <c r="AQP8"/>
      <c r="AQQ8"/>
      <c r="AQR8"/>
      <c r="AQS8"/>
      <c r="AQT8"/>
      <c r="AQU8"/>
      <c r="AQV8"/>
      <c r="AQW8"/>
      <c r="AQX8"/>
      <c r="AQY8"/>
      <c r="AQZ8"/>
      <c r="ARA8"/>
      <c r="ARB8"/>
      <c r="ARC8"/>
      <c r="ARD8"/>
      <c r="ARE8"/>
      <c r="ARF8"/>
      <c r="ARG8"/>
      <c r="ARH8"/>
      <c r="ARI8"/>
      <c r="ARJ8"/>
      <c r="ARK8"/>
      <c r="ARL8"/>
      <c r="ARM8"/>
      <c r="ARN8"/>
      <c r="ARO8"/>
      <c r="ARP8"/>
      <c r="ARQ8"/>
      <c r="ARR8"/>
      <c r="ARS8"/>
      <c r="ART8"/>
      <c r="ARU8"/>
      <c r="ARV8"/>
      <c r="ARW8"/>
      <c r="ARX8"/>
      <c r="ARY8"/>
      <c r="ARZ8"/>
      <c r="ASA8"/>
      <c r="ASB8"/>
      <c r="ASC8"/>
      <c r="ASD8"/>
      <c r="ASE8"/>
      <c r="ASF8"/>
      <c r="ASG8"/>
      <c r="ASH8"/>
      <c r="ASI8"/>
      <c r="ASJ8"/>
      <c r="ASK8"/>
      <c r="ASL8"/>
      <c r="ASM8"/>
      <c r="ASN8"/>
      <c r="ASO8"/>
      <c r="ASP8"/>
      <c r="ASQ8"/>
      <c r="ASR8"/>
      <c r="ASS8"/>
      <c r="AST8"/>
      <c r="ASU8"/>
      <c r="ASV8"/>
      <c r="ASW8"/>
      <c r="ASX8"/>
      <c r="ASY8"/>
      <c r="ASZ8"/>
      <c r="ATA8"/>
      <c r="ATB8"/>
      <c r="ATC8"/>
      <c r="ATD8"/>
      <c r="ATE8"/>
      <c r="ATF8"/>
      <c r="ATG8"/>
      <c r="ATH8"/>
      <c r="ATI8"/>
      <c r="ATJ8"/>
      <c r="ATK8"/>
      <c r="ATL8"/>
      <c r="ATM8"/>
      <c r="ATN8"/>
      <c r="ATO8"/>
      <c r="ATP8"/>
      <c r="ATQ8"/>
      <c r="ATR8"/>
      <c r="ATS8"/>
      <c r="ATT8"/>
      <c r="ATU8"/>
      <c r="ATV8"/>
      <c r="ATW8"/>
      <c r="ATX8"/>
      <c r="ATY8"/>
      <c r="ATZ8"/>
      <c r="AUA8"/>
      <c r="AUB8"/>
      <c r="AUC8"/>
      <c r="AUD8"/>
      <c r="AUE8"/>
      <c r="AUF8"/>
      <c r="AUG8"/>
      <c r="AUH8"/>
      <c r="AUI8"/>
      <c r="AUJ8"/>
      <c r="AUK8"/>
      <c r="AUL8"/>
      <c r="AUM8"/>
      <c r="AUN8"/>
      <c r="AUO8"/>
      <c r="AUP8"/>
      <c r="AUQ8"/>
      <c r="AUR8"/>
      <c r="AUS8"/>
      <c r="AUT8"/>
      <c r="AUU8"/>
      <c r="AUV8"/>
      <c r="AUW8"/>
      <c r="AUX8"/>
      <c r="AUY8"/>
      <c r="AUZ8"/>
      <c r="AVA8"/>
      <c r="AVB8"/>
      <c r="AVC8"/>
      <c r="AVD8"/>
      <c r="AVE8"/>
      <c r="AVF8"/>
      <c r="AVG8"/>
      <c r="AVH8"/>
      <c r="AVI8"/>
      <c r="AVJ8"/>
      <c r="AVK8"/>
      <c r="AVL8"/>
      <c r="AVM8"/>
      <c r="AVN8"/>
      <c r="AVO8"/>
      <c r="AVP8"/>
      <c r="AVQ8"/>
      <c r="AVR8"/>
      <c r="AVS8"/>
      <c r="AVT8"/>
      <c r="AVU8"/>
      <c r="AVV8"/>
      <c r="AVW8"/>
      <c r="AVX8"/>
      <c r="AVY8"/>
      <c r="AVZ8"/>
      <c r="AWA8"/>
      <c r="AWB8"/>
      <c r="AWC8"/>
      <c r="AWD8"/>
      <c r="AWE8"/>
      <c r="AWF8"/>
      <c r="AWG8"/>
      <c r="AWH8"/>
      <c r="AWI8"/>
      <c r="AWJ8"/>
      <c r="AWK8"/>
      <c r="AWL8"/>
      <c r="AWM8"/>
      <c r="AWN8"/>
      <c r="AWO8"/>
      <c r="AWP8"/>
      <c r="AWQ8"/>
      <c r="AWR8"/>
      <c r="AWS8"/>
      <c r="AWT8"/>
      <c r="AWU8"/>
      <c r="AWV8"/>
      <c r="AWW8"/>
      <c r="AWX8"/>
      <c r="AWY8"/>
      <c r="AWZ8"/>
      <c r="AXA8"/>
      <c r="AXB8"/>
      <c r="AXC8"/>
      <c r="AXD8"/>
      <c r="AXE8"/>
      <c r="AXF8"/>
      <c r="AXG8"/>
      <c r="AXH8"/>
      <c r="AXI8"/>
      <c r="AXJ8"/>
      <c r="AXK8"/>
      <c r="AXL8"/>
      <c r="AXM8"/>
      <c r="AXN8"/>
      <c r="AXO8"/>
      <c r="AXP8"/>
      <c r="AXQ8"/>
      <c r="AXR8"/>
      <c r="AXS8"/>
      <c r="AXT8"/>
      <c r="AXU8"/>
      <c r="AXV8"/>
      <c r="AXW8"/>
      <c r="AXX8"/>
      <c r="AXY8"/>
      <c r="AXZ8"/>
      <c r="AYA8"/>
      <c r="AYB8"/>
      <c r="AYC8"/>
      <c r="AYD8"/>
      <c r="AYE8"/>
      <c r="AYF8"/>
      <c r="AYG8"/>
      <c r="AYH8"/>
      <c r="AYI8"/>
      <c r="AYJ8"/>
      <c r="AYK8"/>
      <c r="AYL8"/>
      <c r="AYM8"/>
      <c r="AYN8"/>
      <c r="AYO8"/>
      <c r="AYP8"/>
      <c r="AYQ8"/>
      <c r="AYR8"/>
      <c r="AYS8"/>
      <c r="AYT8"/>
      <c r="AYU8"/>
      <c r="AYV8"/>
      <c r="AYW8"/>
      <c r="AYX8"/>
      <c r="AYY8"/>
      <c r="AYZ8"/>
      <c r="AZA8"/>
      <c r="AZB8"/>
      <c r="AZC8"/>
      <c r="AZD8"/>
      <c r="AZE8"/>
      <c r="AZF8"/>
      <c r="AZG8"/>
      <c r="AZH8"/>
      <c r="AZI8"/>
      <c r="AZJ8"/>
      <c r="AZK8"/>
      <c r="AZL8"/>
      <c r="AZM8"/>
      <c r="AZN8"/>
      <c r="AZO8"/>
      <c r="AZP8"/>
      <c r="AZQ8"/>
      <c r="AZR8"/>
      <c r="AZS8"/>
      <c r="AZT8"/>
      <c r="AZU8"/>
      <c r="AZV8"/>
      <c r="AZW8"/>
      <c r="AZX8"/>
      <c r="AZY8"/>
      <c r="AZZ8"/>
      <c r="BAA8"/>
    </row>
    <row r="9" spans="1:1379" s="3" customFormat="1" x14ac:dyDescent="0.25">
      <c r="A9" s="683"/>
      <c r="B9" s="67"/>
      <c r="C9" s="161">
        <v>600003.02</v>
      </c>
      <c r="D9" s="117">
        <v>4</v>
      </c>
      <c r="E9" s="72" t="s">
        <v>24</v>
      </c>
      <c r="F9" s="73">
        <v>4</v>
      </c>
      <c r="G9" s="121">
        <v>20</v>
      </c>
      <c r="H9" s="121">
        <v>11</v>
      </c>
      <c r="I9" s="121" t="s">
        <v>62</v>
      </c>
      <c r="J9" s="121" t="s">
        <v>21</v>
      </c>
      <c r="K9" s="121">
        <v>-85</v>
      </c>
      <c r="L9" s="121" t="s">
        <v>41</v>
      </c>
      <c r="M9" s="121" t="s">
        <v>42</v>
      </c>
      <c r="N9" s="121"/>
      <c r="O9" s="121" t="s">
        <v>43</v>
      </c>
      <c r="P9" s="121" t="s">
        <v>386</v>
      </c>
      <c r="Q9" s="121">
        <v>60</v>
      </c>
      <c r="R9" s="121">
        <v>3</v>
      </c>
      <c r="S9" s="121" t="s">
        <v>168</v>
      </c>
      <c r="T9" s="121">
        <v>270000</v>
      </c>
      <c r="U9" s="121"/>
      <c r="V9" s="121" t="s">
        <v>367</v>
      </c>
      <c r="W9" s="116" t="s">
        <v>174</v>
      </c>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c r="AMK9"/>
      <c r="AML9"/>
      <c r="AMM9"/>
      <c r="AMN9"/>
      <c r="AMO9"/>
      <c r="AMP9"/>
      <c r="AMQ9"/>
      <c r="AMR9"/>
      <c r="AMS9"/>
      <c r="AMT9"/>
      <c r="AMU9"/>
      <c r="AMV9"/>
      <c r="AMW9"/>
      <c r="AMX9"/>
      <c r="AMY9"/>
      <c r="AMZ9"/>
      <c r="ANA9"/>
      <c r="ANB9"/>
      <c r="ANC9"/>
      <c r="AND9"/>
      <c r="ANE9"/>
      <c r="ANF9"/>
      <c r="ANG9"/>
      <c r="ANH9"/>
      <c r="ANI9"/>
      <c r="ANJ9"/>
      <c r="ANK9"/>
      <c r="ANL9"/>
      <c r="ANM9"/>
      <c r="ANN9"/>
      <c r="ANO9"/>
      <c r="ANP9"/>
      <c r="ANQ9"/>
      <c r="ANR9"/>
      <c r="ANS9"/>
      <c r="ANT9"/>
      <c r="ANU9"/>
      <c r="ANV9"/>
      <c r="ANW9"/>
      <c r="ANX9"/>
      <c r="ANY9"/>
      <c r="ANZ9"/>
      <c r="AOA9"/>
      <c r="AOB9"/>
      <c r="AOC9"/>
      <c r="AOD9"/>
      <c r="AOE9"/>
      <c r="AOF9"/>
      <c r="AOG9"/>
      <c r="AOH9"/>
      <c r="AOI9"/>
      <c r="AOJ9"/>
      <c r="AOK9"/>
      <c r="AOL9"/>
      <c r="AOM9"/>
      <c r="AON9"/>
      <c r="AOO9"/>
      <c r="AOP9"/>
      <c r="AOQ9"/>
      <c r="AOR9"/>
      <c r="AOS9"/>
      <c r="AOT9"/>
      <c r="AOU9"/>
      <c r="AOV9"/>
      <c r="AOW9"/>
      <c r="AOX9"/>
      <c r="AOY9"/>
      <c r="AOZ9"/>
      <c r="APA9"/>
      <c r="APB9"/>
      <c r="APC9"/>
      <c r="APD9"/>
      <c r="APE9"/>
      <c r="APF9"/>
      <c r="APG9"/>
      <c r="APH9"/>
      <c r="API9"/>
      <c r="APJ9"/>
      <c r="APK9"/>
      <c r="APL9"/>
      <c r="APM9"/>
      <c r="APN9"/>
      <c r="APO9"/>
      <c r="APP9"/>
      <c r="APQ9"/>
      <c r="APR9"/>
      <c r="APS9"/>
      <c r="APT9"/>
      <c r="APU9"/>
      <c r="APV9"/>
      <c r="APW9"/>
      <c r="APX9"/>
      <c r="APY9"/>
      <c r="APZ9"/>
      <c r="AQA9"/>
      <c r="AQB9"/>
      <c r="AQC9"/>
      <c r="AQD9"/>
      <c r="AQE9"/>
      <c r="AQF9"/>
      <c r="AQG9"/>
      <c r="AQH9"/>
      <c r="AQI9"/>
      <c r="AQJ9"/>
      <c r="AQK9"/>
      <c r="AQL9"/>
      <c r="AQM9"/>
      <c r="AQN9"/>
      <c r="AQO9"/>
      <c r="AQP9"/>
      <c r="AQQ9"/>
      <c r="AQR9"/>
      <c r="AQS9"/>
      <c r="AQT9"/>
      <c r="AQU9"/>
      <c r="AQV9"/>
      <c r="AQW9"/>
      <c r="AQX9"/>
      <c r="AQY9"/>
      <c r="AQZ9"/>
      <c r="ARA9"/>
      <c r="ARB9"/>
      <c r="ARC9"/>
      <c r="ARD9"/>
      <c r="ARE9"/>
      <c r="ARF9"/>
      <c r="ARG9"/>
      <c r="ARH9"/>
      <c r="ARI9"/>
      <c r="ARJ9"/>
      <c r="ARK9"/>
      <c r="ARL9"/>
      <c r="ARM9"/>
      <c r="ARN9"/>
      <c r="ARO9"/>
      <c r="ARP9"/>
      <c r="ARQ9"/>
      <c r="ARR9"/>
      <c r="ARS9"/>
      <c r="ART9"/>
      <c r="ARU9"/>
      <c r="ARV9"/>
      <c r="ARW9"/>
      <c r="ARX9"/>
      <c r="ARY9"/>
      <c r="ARZ9"/>
      <c r="ASA9"/>
      <c r="ASB9"/>
      <c r="ASC9"/>
      <c r="ASD9"/>
      <c r="ASE9"/>
      <c r="ASF9"/>
      <c r="ASG9"/>
      <c r="ASH9"/>
      <c r="ASI9"/>
      <c r="ASJ9"/>
      <c r="ASK9"/>
      <c r="ASL9"/>
      <c r="ASM9"/>
      <c r="ASN9"/>
      <c r="ASO9"/>
      <c r="ASP9"/>
      <c r="ASQ9"/>
      <c r="ASR9"/>
      <c r="ASS9"/>
      <c r="AST9"/>
      <c r="ASU9"/>
      <c r="ASV9"/>
      <c r="ASW9"/>
      <c r="ASX9"/>
      <c r="ASY9"/>
      <c r="ASZ9"/>
      <c r="ATA9"/>
      <c r="ATB9"/>
      <c r="ATC9"/>
      <c r="ATD9"/>
      <c r="ATE9"/>
      <c r="ATF9"/>
      <c r="ATG9"/>
      <c r="ATH9"/>
      <c r="ATI9"/>
      <c r="ATJ9"/>
      <c r="ATK9"/>
      <c r="ATL9"/>
      <c r="ATM9"/>
      <c r="ATN9"/>
      <c r="ATO9"/>
      <c r="ATP9"/>
      <c r="ATQ9"/>
      <c r="ATR9"/>
      <c r="ATS9"/>
      <c r="ATT9"/>
      <c r="ATU9"/>
      <c r="ATV9"/>
      <c r="ATW9"/>
      <c r="ATX9"/>
      <c r="ATY9"/>
      <c r="ATZ9"/>
      <c r="AUA9"/>
      <c r="AUB9"/>
      <c r="AUC9"/>
      <c r="AUD9"/>
      <c r="AUE9"/>
      <c r="AUF9"/>
      <c r="AUG9"/>
      <c r="AUH9"/>
      <c r="AUI9"/>
      <c r="AUJ9"/>
      <c r="AUK9"/>
      <c r="AUL9"/>
      <c r="AUM9"/>
      <c r="AUN9"/>
      <c r="AUO9"/>
      <c r="AUP9"/>
      <c r="AUQ9"/>
      <c r="AUR9"/>
      <c r="AUS9"/>
      <c r="AUT9"/>
      <c r="AUU9"/>
      <c r="AUV9"/>
      <c r="AUW9"/>
      <c r="AUX9"/>
      <c r="AUY9"/>
      <c r="AUZ9"/>
      <c r="AVA9"/>
      <c r="AVB9"/>
      <c r="AVC9"/>
      <c r="AVD9"/>
      <c r="AVE9"/>
      <c r="AVF9"/>
      <c r="AVG9"/>
      <c r="AVH9"/>
      <c r="AVI9"/>
      <c r="AVJ9"/>
      <c r="AVK9"/>
      <c r="AVL9"/>
      <c r="AVM9"/>
      <c r="AVN9"/>
      <c r="AVO9"/>
      <c r="AVP9"/>
      <c r="AVQ9"/>
      <c r="AVR9"/>
      <c r="AVS9"/>
      <c r="AVT9"/>
      <c r="AVU9"/>
      <c r="AVV9"/>
      <c r="AVW9"/>
      <c r="AVX9"/>
      <c r="AVY9"/>
      <c r="AVZ9"/>
      <c r="AWA9"/>
      <c r="AWB9"/>
      <c r="AWC9"/>
      <c r="AWD9"/>
      <c r="AWE9"/>
      <c r="AWF9"/>
      <c r="AWG9"/>
      <c r="AWH9"/>
      <c r="AWI9"/>
      <c r="AWJ9"/>
      <c r="AWK9"/>
      <c r="AWL9"/>
      <c r="AWM9"/>
      <c r="AWN9"/>
      <c r="AWO9"/>
      <c r="AWP9"/>
      <c r="AWQ9"/>
      <c r="AWR9"/>
      <c r="AWS9"/>
      <c r="AWT9"/>
      <c r="AWU9"/>
      <c r="AWV9"/>
      <c r="AWW9"/>
      <c r="AWX9"/>
      <c r="AWY9"/>
      <c r="AWZ9"/>
      <c r="AXA9"/>
      <c r="AXB9"/>
      <c r="AXC9"/>
      <c r="AXD9"/>
      <c r="AXE9"/>
      <c r="AXF9"/>
      <c r="AXG9"/>
      <c r="AXH9"/>
      <c r="AXI9"/>
      <c r="AXJ9"/>
      <c r="AXK9"/>
      <c r="AXL9"/>
      <c r="AXM9"/>
      <c r="AXN9"/>
      <c r="AXO9"/>
      <c r="AXP9"/>
      <c r="AXQ9"/>
      <c r="AXR9"/>
      <c r="AXS9"/>
      <c r="AXT9"/>
      <c r="AXU9"/>
      <c r="AXV9"/>
      <c r="AXW9"/>
      <c r="AXX9"/>
      <c r="AXY9"/>
      <c r="AXZ9"/>
      <c r="AYA9"/>
      <c r="AYB9"/>
      <c r="AYC9"/>
      <c r="AYD9"/>
      <c r="AYE9"/>
      <c r="AYF9"/>
      <c r="AYG9"/>
      <c r="AYH9"/>
      <c r="AYI9"/>
      <c r="AYJ9"/>
      <c r="AYK9"/>
      <c r="AYL9"/>
      <c r="AYM9"/>
      <c r="AYN9"/>
      <c r="AYO9"/>
      <c r="AYP9"/>
      <c r="AYQ9"/>
      <c r="AYR9"/>
      <c r="AYS9"/>
      <c r="AYT9"/>
      <c r="AYU9"/>
      <c r="AYV9"/>
      <c r="AYW9"/>
      <c r="AYX9"/>
      <c r="AYY9"/>
      <c r="AYZ9"/>
      <c r="AZA9"/>
      <c r="AZB9"/>
      <c r="AZC9"/>
      <c r="AZD9"/>
      <c r="AZE9"/>
      <c r="AZF9"/>
      <c r="AZG9"/>
      <c r="AZH9"/>
      <c r="AZI9"/>
      <c r="AZJ9"/>
      <c r="AZK9"/>
      <c r="AZL9"/>
      <c r="AZM9"/>
      <c r="AZN9"/>
      <c r="AZO9"/>
      <c r="AZP9"/>
      <c r="AZQ9"/>
      <c r="AZR9"/>
      <c r="AZS9"/>
      <c r="AZT9"/>
      <c r="AZU9"/>
      <c r="AZV9"/>
      <c r="AZW9"/>
      <c r="AZX9"/>
      <c r="AZY9"/>
      <c r="AZZ9"/>
      <c r="BAA9"/>
    </row>
    <row r="10" spans="1:1379" s="3" customFormat="1" x14ac:dyDescent="0.25">
      <c r="A10" s="683"/>
      <c r="B10" s="67"/>
      <c r="C10" s="162">
        <v>600004</v>
      </c>
      <c r="D10" s="72"/>
      <c r="E10" s="72" t="s">
        <v>24</v>
      </c>
      <c r="F10" s="73">
        <v>4</v>
      </c>
      <c r="G10" s="121">
        <v>10</v>
      </c>
      <c r="H10" s="121">
        <v>11</v>
      </c>
      <c r="I10" s="121" t="s">
        <v>58</v>
      </c>
      <c r="J10" s="121" t="s">
        <v>46</v>
      </c>
      <c r="K10" s="121">
        <v>-85</v>
      </c>
      <c r="L10" s="46">
        <v>20</v>
      </c>
      <c r="M10" s="46" t="s">
        <v>47</v>
      </c>
      <c r="N10" s="46"/>
      <c r="O10" s="121" t="s">
        <v>43</v>
      </c>
      <c r="P10" s="121" t="s">
        <v>386</v>
      </c>
      <c r="Q10" s="121">
        <v>60</v>
      </c>
      <c r="R10" s="121">
        <v>3</v>
      </c>
      <c r="S10" s="121" t="s">
        <v>168</v>
      </c>
      <c r="T10" s="269">
        <v>25500</v>
      </c>
      <c r="U10" s="121"/>
      <c r="V10" s="121" t="s">
        <v>175</v>
      </c>
      <c r="W10" s="116" t="s">
        <v>174</v>
      </c>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c r="AMO10"/>
      <c r="AMP10"/>
      <c r="AMQ10"/>
      <c r="AMR10"/>
      <c r="AMS10"/>
      <c r="AMT10"/>
      <c r="AMU10"/>
      <c r="AMV10"/>
      <c r="AMW10"/>
      <c r="AMX10"/>
      <c r="AMY10"/>
      <c r="AMZ10"/>
      <c r="ANA10"/>
      <c r="ANB10"/>
      <c r="ANC10"/>
      <c r="AND10"/>
      <c r="ANE10"/>
      <c r="ANF10"/>
      <c r="ANG10"/>
      <c r="ANH10"/>
      <c r="ANI10"/>
      <c r="ANJ10"/>
      <c r="ANK10"/>
      <c r="ANL10"/>
      <c r="ANM10"/>
      <c r="ANN10"/>
      <c r="ANO10"/>
      <c r="ANP10"/>
      <c r="ANQ10"/>
      <c r="ANR10"/>
      <c r="ANS10"/>
      <c r="ANT10"/>
      <c r="ANU10"/>
      <c r="ANV10"/>
      <c r="ANW10"/>
      <c r="ANX10"/>
      <c r="ANY10"/>
      <c r="ANZ10"/>
      <c r="AOA10"/>
      <c r="AOB10"/>
      <c r="AOC10"/>
      <c r="AOD10"/>
      <c r="AOE10"/>
      <c r="AOF10"/>
      <c r="AOG10"/>
      <c r="AOH10"/>
      <c r="AOI10"/>
      <c r="AOJ10"/>
      <c r="AOK10"/>
      <c r="AOL10"/>
      <c r="AOM10"/>
      <c r="AON10"/>
      <c r="AOO10"/>
      <c r="AOP10"/>
      <c r="AOQ10"/>
      <c r="AOR10"/>
      <c r="AOS10"/>
      <c r="AOT10"/>
      <c r="AOU10"/>
      <c r="AOV10"/>
      <c r="AOW10"/>
      <c r="AOX10"/>
      <c r="AOY10"/>
      <c r="AOZ10"/>
      <c r="APA10"/>
      <c r="APB10"/>
      <c r="APC10"/>
      <c r="APD10"/>
      <c r="APE10"/>
      <c r="APF10"/>
      <c r="APG10"/>
      <c r="APH10"/>
      <c r="API10"/>
      <c r="APJ10"/>
      <c r="APK10"/>
      <c r="APL10"/>
      <c r="APM10"/>
      <c r="APN10"/>
      <c r="APO10"/>
      <c r="APP10"/>
      <c r="APQ10"/>
      <c r="APR10"/>
      <c r="APS10"/>
      <c r="APT10"/>
      <c r="APU10"/>
      <c r="APV10"/>
      <c r="APW10"/>
      <c r="APX10"/>
      <c r="APY10"/>
      <c r="APZ10"/>
      <c r="AQA10"/>
      <c r="AQB10"/>
      <c r="AQC10"/>
      <c r="AQD10"/>
      <c r="AQE10"/>
      <c r="AQF10"/>
      <c r="AQG10"/>
      <c r="AQH10"/>
      <c r="AQI10"/>
      <c r="AQJ10"/>
      <c r="AQK10"/>
      <c r="AQL10"/>
      <c r="AQM10"/>
      <c r="AQN10"/>
      <c r="AQO10"/>
      <c r="AQP10"/>
      <c r="AQQ10"/>
      <c r="AQR10"/>
      <c r="AQS10"/>
      <c r="AQT10"/>
      <c r="AQU10"/>
      <c r="AQV10"/>
      <c r="AQW10"/>
      <c r="AQX10"/>
      <c r="AQY10"/>
      <c r="AQZ10"/>
      <c r="ARA10"/>
      <c r="ARB10"/>
      <c r="ARC10"/>
      <c r="ARD10"/>
      <c r="ARE10"/>
      <c r="ARF10"/>
      <c r="ARG10"/>
      <c r="ARH10"/>
      <c r="ARI10"/>
      <c r="ARJ10"/>
      <c r="ARK10"/>
      <c r="ARL10"/>
      <c r="ARM10"/>
      <c r="ARN10"/>
      <c r="ARO10"/>
      <c r="ARP10"/>
      <c r="ARQ10"/>
      <c r="ARR10"/>
      <c r="ARS10"/>
      <c r="ART10"/>
      <c r="ARU10"/>
      <c r="ARV10"/>
      <c r="ARW10"/>
      <c r="ARX10"/>
      <c r="ARY10"/>
      <c r="ARZ10"/>
      <c r="ASA10"/>
      <c r="ASB10"/>
      <c r="ASC10"/>
      <c r="ASD10"/>
      <c r="ASE10"/>
      <c r="ASF10"/>
      <c r="ASG10"/>
      <c r="ASH10"/>
      <c r="ASI10"/>
      <c r="ASJ10"/>
      <c r="ASK10"/>
      <c r="ASL10"/>
      <c r="ASM10"/>
      <c r="ASN10"/>
      <c r="ASO10"/>
      <c r="ASP10"/>
      <c r="ASQ10"/>
      <c r="ASR10"/>
      <c r="ASS10"/>
      <c r="AST10"/>
      <c r="ASU10"/>
      <c r="ASV10"/>
      <c r="ASW10"/>
      <c r="ASX10"/>
      <c r="ASY10"/>
      <c r="ASZ10"/>
      <c r="ATA10"/>
      <c r="ATB10"/>
      <c r="ATC10"/>
      <c r="ATD10"/>
      <c r="ATE10"/>
      <c r="ATF10"/>
      <c r="ATG10"/>
      <c r="ATH10"/>
      <c r="ATI10"/>
      <c r="ATJ10"/>
      <c r="ATK10"/>
      <c r="ATL10"/>
      <c r="ATM10"/>
      <c r="ATN10"/>
      <c r="ATO10"/>
      <c r="ATP10"/>
      <c r="ATQ10"/>
      <c r="ATR10"/>
      <c r="ATS10"/>
      <c r="ATT10"/>
      <c r="ATU10"/>
      <c r="ATV10"/>
      <c r="ATW10"/>
      <c r="ATX10"/>
      <c r="ATY10"/>
      <c r="ATZ10"/>
      <c r="AUA10"/>
      <c r="AUB10"/>
      <c r="AUC10"/>
      <c r="AUD10"/>
      <c r="AUE10"/>
      <c r="AUF10"/>
      <c r="AUG10"/>
      <c r="AUH10"/>
      <c r="AUI10"/>
      <c r="AUJ10"/>
      <c r="AUK10"/>
      <c r="AUL10"/>
      <c r="AUM10"/>
      <c r="AUN10"/>
      <c r="AUO10"/>
      <c r="AUP10"/>
      <c r="AUQ10"/>
      <c r="AUR10"/>
      <c r="AUS10"/>
      <c r="AUT10"/>
      <c r="AUU10"/>
      <c r="AUV10"/>
      <c r="AUW10"/>
      <c r="AUX10"/>
      <c r="AUY10"/>
      <c r="AUZ10"/>
      <c r="AVA10"/>
      <c r="AVB10"/>
      <c r="AVC10"/>
      <c r="AVD10"/>
      <c r="AVE10"/>
      <c r="AVF10"/>
      <c r="AVG10"/>
      <c r="AVH10"/>
      <c r="AVI10"/>
      <c r="AVJ10"/>
      <c r="AVK10"/>
      <c r="AVL10"/>
      <c r="AVM10"/>
      <c r="AVN10"/>
      <c r="AVO10"/>
      <c r="AVP10"/>
      <c r="AVQ10"/>
      <c r="AVR10"/>
      <c r="AVS10"/>
      <c r="AVT10"/>
      <c r="AVU10"/>
      <c r="AVV10"/>
      <c r="AVW10"/>
      <c r="AVX10"/>
      <c r="AVY10"/>
      <c r="AVZ10"/>
      <c r="AWA10"/>
      <c r="AWB10"/>
      <c r="AWC10"/>
      <c r="AWD10"/>
      <c r="AWE10"/>
      <c r="AWF10"/>
      <c r="AWG10"/>
      <c r="AWH10"/>
      <c r="AWI10"/>
      <c r="AWJ10"/>
      <c r="AWK10"/>
      <c r="AWL10"/>
      <c r="AWM10"/>
      <c r="AWN10"/>
      <c r="AWO10"/>
      <c r="AWP10"/>
      <c r="AWQ10"/>
      <c r="AWR10"/>
      <c r="AWS10"/>
      <c r="AWT10"/>
      <c r="AWU10"/>
      <c r="AWV10"/>
      <c r="AWW10"/>
      <c r="AWX10"/>
      <c r="AWY10"/>
      <c r="AWZ10"/>
      <c r="AXA10"/>
      <c r="AXB10"/>
      <c r="AXC10"/>
      <c r="AXD10"/>
      <c r="AXE10"/>
      <c r="AXF10"/>
      <c r="AXG10"/>
      <c r="AXH10"/>
      <c r="AXI10"/>
      <c r="AXJ10"/>
      <c r="AXK10"/>
      <c r="AXL10"/>
      <c r="AXM10"/>
      <c r="AXN10"/>
      <c r="AXO10"/>
      <c r="AXP10"/>
      <c r="AXQ10"/>
      <c r="AXR10"/>
      <c r="AXS10"/>
      <c r="AXT10"/>
      <c r="AXU10"/>
      <c r="AXV10"/>
      <c r="AXW10"/>
      <c r="AXX10"/>
      <c r="AXY10"/>
      <c r="AXZ10"/>
      <c r="AYA10"/>
      <c r="AYB10"/>
      <c r="AYC10"/>
      <c r="AYD10"/>
      <c r="AYE10"/>
      <c r="AYF10"/>
      <c r="AYG10"/>
      <c r="AYH10"/>
      <c r="AYI10"/>
      <c r="AYJ10"/>
      <c r="AYK10"/>
      <c r="AYL10"/>
      <c r="AYM10"/>
      <c r="AYN10"/>
      <c r="AYO10"/>
      <c r="AYP10"/>
      <c r="AYQ10"/>
      <c r="AYR10"/>
      <c r="AYS10"/>
      <c r="AYT10"/>
      <c r="AYU10"/>
      <c r="AYV10"/>
      <c r="AYW10"/>
      <c r="AYX10"/>
      <c r="AYY10"/>
      <c r="AYZ10"/>
      <c r="AZA10"/>
      <c r="AZB10"/>
      <c r="AZC10"/>
      <c r="AZD10"/>
      <c r="AZE10"/>
      <c r="AZF10"/>
      <c r="AZG10"/>
      <c r="AZH10"/>
      <c r="AZI10"/>
      <c r="AZJ10"/>
      <c r="AZK10"/>
      <c r="AZL10"/>
      <c r="AZM10"/>
      <c r="AZN10"/>
      <c r="AZO10"/>
      <c r="AZP10"/>
      <c r="AZQ10"/>
      <c r="AZR10"/>
      <c r="AZS10"/>
      <c r="AZT10"/>
      <c r="AZU10"/>
      <c r="AZV10"/>
      <c r="AZW10"/>
      <c r="AZX10"/>
      <c r="AZY10"/>
      <c r="AZZ10"/>
      <c r="BAA10"/>
    </row>
    <row r="11" spans="1:1379" s="3" customFormat="1" x14ac:dyDescent="0.25">
      <c r="A11" s="683"/>
      <c r="B11" s="67"/>
      <c r="C11" s="162">
        <v>600005</v>
      </c>
      <c r="D11" s="164">
        <v>1</v>
      </c>
      <c r="E11" s="72" t="s">
        <v>24</v>
      </c>
      <c r="F11" s="73">
        <v>4</v>
      </c>
      <c r="G11" s="121">
        <v>5</v>
      </c>
      <c r="H11" s="121">
        <v>11</v>
      </c>
      <c r="I11" s="121" t="s">
        <v>58</v>
      </c>
      <c r="J11" s="121" t="s">
        <v>46</v>
      </c>
      <c r="K11" s="121">
        <v>-85</v>
      </c>
      <c r="L11" s="46">
        <v>10</v>
      </c>
      <c r="M11" s="46" t="s">
        <v>48</v>
      </c>
      <c r="N11" s="46"/>
      <c r="O11" s="121" t="s">
        <v>43</v>
      </c>
      <c r="P11" s="121" t="s">
        <v>386</v>
      </c>
      <c r="Q11" s="121">
        <v>60</v>
      </c>
      <c r="R11" s="121">
        <v>3</v>
      </c>
      <c r="S11" s="121" t="s">
        <v>168</v>
      </c>
      <c r="T11" s="269">
        <v>8500</v>
      </c>
      <c r="U11" s="121"/>
      <c r="V11" s="121" t="s">
        <v>175</v>
      </c>
      <c r="W11" s="116" t="s">
        <v>174</v>
      </c>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c r="AMK11"/>
      <c r="AML11"/>
      <c r="AMM11"/>
      <c r="AMN11"/>
      <c r="AMO11"/>
      <c r="AMP11"/>
      <c r="AMQ11"/>
      <c r="AMR11"/>
      <c r="AMS11"/>
      <c r="AMT11"/>
      <c r="AMU11"/>
      <c r="AMV11"/>
      <c r="AMW11"/>
      <c r="AMX11"/>
      <c r="AMY11"/>
      <c r="AMZ11"/>
      <c r="ANA11"/>
      <c r="ANB11"/>
      <c r="ANC11"/>
      <c r="AND11"/>
      <c r="ANE11"/>
      <c r="ANF11"/>
      <c r="ANG11"/>
      <c r="ANH11"/>
      <c r="ANI11"/>
      <c r="ANJ11"/>
      <c r="ANK11"/>
      <c r="ANL11"/>
      <c r="ANM11"/>
      <c r="ANN11"/>
      <c r="ANO11"/>
      <c r="ANP11"/>
      <c r="ANQ11"/>
      <c r="ANR11"/>
      <c r="ANS11"/>
      <c r="ANT11"/>
      <c r="ANU11"/>
      <c r="ANV11"/>
      <c r="ANW11"/>
      <c r="ANX11"/>
      <c r="ANY11"/>
      <c r="ANZ11"/>
      <c r="AOA11"/>
      <c r="AOB11"/>
      <c r="AOC11"/>
      <c r="AOD11"/>
      <c r="AOE11"/>
      <c r="AOF11"/>
      <c r="AOG11"/>
      <c r="AOH11"/>
      <c r="AOI11"/>
      <c r="AOJ11"/>
      <c r="AOK11"/>
      <c r="AOL11"/>
      <c r="AOM11"/>
      <c r="AON11"/>
      <c r="AOO11"/>
      <c r="AOP11"/>
      <c r="AOQ11"/>
      <c r="AOR11"/>
      <c r="AOS11"/>
      <c r="AOT11"/>
      <c r="AOU11"/>
      <c r="AOV11"/>
      <c r="AOW11"/>
      <c r="AOX11"/>
      <c r="AOY11"/>
      <c r="AOZ11"/>
      <c r="APA11"/>
      <c r="APB11"/>
      <c r="APC11"/>
      <c r="APD11"/>
      <c r="APE11"/>
      <c r="APF11"/>
      <c r="APG11"/>
      <c r="APH11"/>
      <c r="API11"/>
      <c r="APJ11"/>
      <c r="APK11"/>
      <c r="APL11"/>
      <c r="APM11"/>
      <c r="APN11"/>
      <c r="APO11"/>
      <c r="APP11"/>
      <c r="APQ11"/>
      <c r="APR11"/>
      <c r="APS11"/>
      <c r="APT11"/>
      <c r="APU11"/>
      <c r="APV11"/>
      <c r="APW11"/>
      <c r="APX11"/>
      <c r="APY11"/>
      <c r="APZ11"/>
      <c r="AQA11"/>
      <c r="AQB11"/>
      <c r="AQC11"/>
      <c r="AQD11"/>
      <c r="AQE11"/>
      <c r="AQF11"/>
      <c r="AQG11"/>
      <c r="AQH11"/>
      <c r="AQI11"/>
      <c r="AQJ11"/>
      <c r="AQK11"/>
      <c r="AQL11"/>
      <c r="AQM11"/>
      <c r="AQN11"/>
      <c r="AQO11"/>
      <c r="AQP11"/>
      <c r="AQQ11"/>
      <c r="AQR11"/>
      <c r="AQS11"/>
      <c r="AQT11"/>
      <c r="AQU11"/>
      <c r="AQV11"/>
      <c r="AQW11"/>
      <c r="AQX11"/>
      <c r="AQY11"/>
      <c r="AQZ11"/>
      <c r="ARA11"/>
      <c r="ARB11"/>
      <c r="ARC11"/>
      <c r="ARD11"/>
      <c r="ARE11"/>
      <c r="ARF11"/>
      <c r="ARG11"/>
      <c r="ARH11"/>
      <c r="ARI11"/>
      <c r="ARJ11"/>
      <c r="ARK11"/>
      <c r="ARL11"/>
      <c r="ARM11"/>
      <c r="ARN11"/>
      <c r="ARO11"/>
      <c r="ARP11"/>
      <c r="ARQ11"/>
      <c r="ARR11"/>
      <c r="ARS11"/>
      <c r="ART11"/>
      <c r="ARU11"/>
      <c r="ARV11"/>
      <c r="ARW11"/>
      <c r="ARX11"/>
      <c r="ARY11"/>
      <c r="ARZ11"/>
      <c r="ASA11"/>
      <c r="ASB11"/>
      <c r="ASC11"/>
      <c r="ASD11"/>
      <c r="ASE11"/>
      <c r="ASF11"/>
      <c r="ASG11"/>
      <c r="ASH11"/>
      <c r="ASI11"/>
      <c r="ASJ11"/>
      <c r="ASK11"/>
      <c r="ASL11"/>
      <c r="ASM11"/>
      <c r="ASN11"/>
      <c r="ASO11"/>
      <c r="ASP11"/>
      <c r="ASQ11"/>
      <c r="ASR11"/>
      <c r="ASS11"/>
      <c r="AST11"/>
      <c r="ASU11"/>
      <c r="ASV11"/>
      <c r="ASW11"/>
      <c r="ASX11"/>
      <c r="ASY11"/>
      <c r="ASZ11"/>
      <c r="ATA11"/>
      <c r="ATB11"/>
      <c r="ATC11"/>
      <c r="ATD11"/>
      <c r="ATE11"/>
      <c r="ATF11"/>
      <c r="ATG11"/>
      <c r="ATH11"/>
      <c r="ATI11"/>
      <c r="ATJ11"/>
      <c r="ATK11"/>
      <c r="ATL11"/>
      <c r="ATM11"/>
      <c r="ATN11"/>
      <c r="ATO11"/>
      <c r="ATP11"/>
      <c r="ATQ11"/>
      <c r="ATR11"/>
      <c r="ATS11"/>
      <c r="ATT11"/>
      <c r="ATU11"/>
      <c r="ATV11"/>
      <c r="ATW11"/>
      <c r="ATX11"/>
      <c r="ATY11"/>
      <c r="ATZ11"/>
      <c r="AUA11"/>
      <c r="AUB11"/>
      <c r="AUC11"/>
      <c r="AUD11"/>
      <c r="AUE11"/>
      <c r="AUF11"/>
      <c r="AUG11"/>
      <c r="AUH11"/>
      <c r="AUI11"/>
      <c r="AUJ11"/>
      <c r="AUK11"/>
      <c r="AUL11"/>
      <c r="AUM11"/>
      <c r="AUN11"/>
      <c r="AUO11"/>
      <c r="AUP11"/>
      <c r="AUQ11"/>
      <c r="AUR11"/>
      <c r="AUS11"/>
      <c r="AUT11"/>
      <c r="AUU11"/>
      <c r="AUV11"/>
      <c r="AUW11"/>
      <c r="AUX11"/>
      <c r="AUY11"/>
      <c r="AUZ11"/>
      <c r="AVA11"/>
      <c r="AVB11"/>
      <c r="AVC11"/>
      <c r="AVD11"/>
      <c r="AVE11"/>
      <c r="AVF11"/>
      <c r="AVG11"/>
      <c r="AVH11"/>
      <c r="AVI11"/>
      <c r="AVJ11"/>
      <c r="AVK11"/>
      <c r="AVL11"/>
      <c r="AVM11"/>
      <c r="AVN11"/>
      <c r="AVO11"/>
      <c r="AVP11"/>
      <c r="AVQ11"/>
      <c r="AVR11"/>
      <c r="AVS11"/>
      <c r="AVT11"/>
      <c r="AVU11"/>
      <c r="AVV11"/>
      <c r="AVW11"/>
      <c r="AVX11"/>
      <c r="AVY11"/>
      <c r="AVZ11"/>
      <c r="AWA11"/>
      <c r="AWB11"/>
      <c r="AWC11"/>
      <c r="AWD11"/>
      <c r="AWE11"/>
      <c r="AWF11"/>
      <c r="AWG11"/>
      <c r="AWH11"/>
      <c r="AWI11"/>
      <c r="AWJ11"/>
      <c r="AWK11"/>
      <c r="AWL11"/>
      <c r="AWM11"/>
      <c r="AWN11"/>
      <c r="AWO11"/>
      <c r="AWP11"/>
      <c r="AWQ11"/>
      <c r="AWR11"/>
      <c r="AWS11"/>
      <c r="AWT11"/>
      <c r="AWU11"/>
      <c r="AWV11"/>
      <c r="AWW11"/>
      <c r="AWX11"/>
      <c r="AWY11"/>
      <c r="AWZ11"/>
      <c r="AXA11"/>
      <c r="AXB11"/>
      <c r="AXC11"/>
      <c r="AXD11"/>
      <c r="AXE11"/>
      <c r="AXF11"/>
      <c r="AXG11"/>
      <c r="AXH11"/>
      <c r="AXI11"/>
      <c r="AXJ11"/>
      <c r="AXK11"/>
      <c r="AXL11"/>
      <c r="AXM11"/>
      <c r="AXN11"/>
      <c r="AXO11"/>
      <c r="AXP11"/>
      <c r="AXQ11"/>
      <c r="AXR11"/>
      <c r="AXS11"/>
      <c r="AXT11"/>
      <c r="AXU11"/>
      <c r="AXV11"/>
      <c r="AXW11"/>
      <c r="AXX11"/>
      <c r="AXY11"/>
      <c r="AXZ11"/>
      <c r="AYA11"/>
      <c r="AYB11"/>
      <c r="AYC11"/>
      <c r="AYD11"/>
      <c r="AYE11"/>
      <c r="AYF11"/>
      <c r="AYG11"/>
      <c r="AYH11"/>
      <c r="AYI11"/>
      <c r="AYJ11"/>
      <c r="AYK11"/>
      <c r="AYL11"/>
      <c r="AYM11"/>
      <c r="AYN11"/>
      <c r="AYO11"/>
      <c r="AYP11"/>
      <c r="AYQ11"/>
      <c r="AYR11"/>
      <c r="AYS11"/>
      <c r="AYT11"/>
      <c r="AYU11"/>
      <c r="AYV11"/>
      <c r="AYW11"/>
      <c r="AYX11"/>
      <c r="AYY11"/>
      <c r="AYZ11"/>
      <c r="AZA11"/>
      <c r="AZB11"/>
      <c r="AZC11"/>
      <c r="AZD11"/>
      <c r="AZE11"/>
      <c r="AZF11"/>
      <c r="AZG11"/>
      <c r="AZH11"/>
      <c r="AZI11"/>
      <c r="AZJ11"/>
      <c r="AZK11"/>
      <c r="AZL11"/>
      <c r="AZM11"/>
      <c r="AZN11"/>
      <c r="AZO11"/>
      <c r="AZP11"/>
      <c r="AZQ11"/>
      <c r="AZR11"/>
      <c r="AZS11"/>
      <c r="AZT11"/>
      <c r="AZU11"/>
      <c r="AZV11"/>
      <c r="AZW11"/>
      <c r="AZX11"/>
      <c r="AZY11"/>
      <c r="AZZ11"/>
      <c r="BAA11"/>
    </row>
    <row r="12" spans="1:1379" s="3" customFormat="1" x14ac:dyDescent="0.25">
      <c r="A12" s="683"/>
      <c r="B12" s="67"/>
      <c r="C12" s="162">
        <v>600005</v>
      </c>
      <c r="D12" s="164">
        <v>2</v>
      </c>
      <c r="E12" s="72" t="s">
        <v>24</v>
      </c>
      <c r="F12" s="73">
        <v>4</v>
      </c>
      <c r="G12" s="121">
        <v>10</v>
      </c>
      <c r="H12" s="121">
        <v>11</v>
      </c>
      <c r="I12" s="121" t="s">
        <v>58</v>
      </c>
      <c r="J12" s="121" t="s">
        <v>46</v>
      </c>
      <c r="K12" s="121">
        <v>-85</v>
      </c>
      <c r="L12" s="46">
        <v>10</v>
      </c>
      <c r="M12" s="46" t="s">
        <v>48</v>
      </c>
      <c r="N12" s="46"/>
      <c r="O12" s="121" t="s">
        <v>43</v>
      </c>
      <c r="P12" s="121" t="s">
        <v>386</v>
      </c>
      <c r="Q12" s="121">
        <v>60</v>
      </c>
      <c r="R12" s="121">
        <v>3</v>
      </c>
      <c r="S12" s="121" t="s">
        <v>168</v>
      </c>
      <c r="T12" s="269">
        <v>17500</v>
      </c>
      <c r="U12" s="121"/>
      <c r="V12" s="121" t="s">
        <v>175</v>
      </c>
      <c r="W12" s="116" t="s">
        <v>174</v>
      </c>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c r="AMK12"/>
      <c r="AML12"/>
      <c r="AMM12"/>
      <c r="AMN12"/>
      <c r="AMO12"/>
      <c r="AMP12"/>
      <c r="AMQ12"/>
      <c r="AMR12"/>
      <c r="AMS12"/>
      <c r="AMT12"/>
      <c r="AMU12"/>
      <c r="AMV12"/>
      <c r="AMW12"/>
      <c r="AMX12"/>
      <c r="AMY12"/>
      <c r="AMZ12"/>
      <c r="ANA12"/>
      <c r="ANB12"/>
      <c r="ANC12"/>
      <c r="AND12"/>
      <c r="ANE12"/>
      <c r="ANF12"/>
      <c r="ANG12"/>
      <c r="ANH12"/>
      <c r="ANI12"/>
      <c r="ANJ12"/>
      <c r="ANK12"/>
      <c r="ANL12"/>
      <c r="ANM12"/>
      <c r="ANN12"/>
      <c r="ANO12"/>
      <c r="ANP12"/>
      <c r="ANQ12"/>
      <c r="ANR12"/>
      <c r="ANS12"/>
      <c r="ANT12"/>
      <c r="ANU12"/>
      <c r="ANV12"/>
      <c r="ANW12"/>
      <c r="ANX12"/>
      <c r="ANY12"/>
      <c r="ANZ12"/>
      <c r="AOA12"/>
      <c r="AOB12"/>
      <c r="AOC12"/>
      <c r="AOD12"/>
      <c r="AOE12"/>
      <c r="AOF12"/>
      <c r="AOG12"/>
      <c r="AOH12"/>
      <c r="AOI12"/>
      <c r="AOJ12"/>
      <c r="AOK12"/>
      <c r="AOL12"/>
      <c r="AOM12"/>
      <c r="AON12"/>
      <c r="AOO12"/>
      <c r="AOP12"/>
      <c r="AOQ12"/>
      <c r="AOR12"/>
      <c r="AOS12"/>
      <c r="AOT12"/>
      <c r="AOU12"/>
      <c r="AOV12"/>
      <c r="AOW12"/>
      <c r="AOX12"/>
      <c r="AOY12"/>
      <c r="AOZ12"/>
      <c r="APA12"/>
      <c r="APB12"/>
      <c r="APC12"/>
      <c r="APD12"/>
      <c r="APE12"/>
      <c r="APF12"/>
      <c r="APG12"/>
      <c r="APH12"/>
      <c r="API12"/>
      <c r="APJ12"/>
      <c r="APK12"/>
      <c r="APL12"/>
      <c r="APM12"/>
      <c r="APN12"/>
      <c r="APO12"/>
      <c r="APP12"/>
      <c r="APQ12"/>
      <c r="APR12"/>
      <c r="APS12"/>
      <c r="APT12"/>
      <c r="APU12"/>
      <c r="APV12"/>
      <c r="APW12"/>
      <c r="APX12"/>
      <c r="APY12"/>
      <c r="APZ12"/>
      <c r="AQA12"/>
      <c r="AQB12"/>
      <c r="AQC12"/>
      <c r="AQD12"/>
      <c r="AQE12"/>
      <c r="AQF12"/>
      <c r="AQG12"/>
      <c r="AQH12"/>
      <c r="AQI12"/>
      <c r="AQJ12"/>
      <c r="AQK12"/>
      <c r="AQL12"/>
      <c r="AQM12"/>
      <c r="AQN12"/>
      <c r="AQO12"/>
      <c r="AQP12"/>
      <c r="AQQ12"/>
      <c r="AQR12"/>
      <c r="AQS12"/>
      <c r="AQT12"/>
      <c r="AQU12"/>
      <c r="AQV12"/>
      <c r="AQW12"/>
      <c r="AQX12"/>
      <c r="AQY12"/>
      <c r="AQZ12"/>
      <c r="ARA12"/>
      <c r="ARB12"/>
      <c r="ARC12"/>
      <c r="ARD12"/>
      <c r="ARE12"/>
      <c r="ARF12"/>
      <c r="ARG12"/>
      <c r="ARH12"/>
      <c r="ARI12"/>
      <c r="ARJ12"/>
      <c r="ARK12"/>
      <c r="ARL12"/>
      <c r="ARM12"/>
      <c r="ARN12"/>
      <c r="ARO12"/>
      <c r="ARP12"/>
      <c r="ARQ12"/>
      <c r="ARR12"/>
      <c r="ARS12"/>
      <c r="ART12"/>
      <c r="ARU12"/>
      <c r="ARV12"/>
      <c r="ARW12"/>
      <c r="ARX12"/>
      <c r="ARY12"/>
      <c r="ARZ12"/>
      <c r="ASA12"/>
      <c r="ASB12"/>
      <c r="ASC12"/>
      <c r="ASD12"/>
      <c r="ASE12"/>
      <c r="ASF12"/>
      <c r="ASG12"/>
      <c r="ASH12"/>
      <c r="ASI12"/>
      <c r="ASJ12"/>
      <c r="ASK12"/>
      <c r="ASL12"/>
      <c r="ASM12"/>
      <c r="ASN12"/>
      <c r="ASO12"/>
      <c r="ASP12"/>
      <c r="ASQ12"/>
      <c r="ASR12"/>
      <c r="ASS12"/>
      <c r="AST12"/>
      <c r="ASU12"/>
      <c r="ASV12"/>
      <c r="ASW12"/>
      <c r="ASX12"/>
      <c r="ASY12"/>
      <c r="ASZ12"/>
      <c r="ATA12"/>
      <c r="ATB12"/>
      <c r="ATC12"/>
      <c r="ATD12"/>
      <c r="ATE12"/>
      <c r="ATF12"/>
      <c r="ATG12"/>
      <c r="ATH12"/>
      <c r="ATI12"/>
      <c r="ATJ12"/>
      <c r="ATK12"/>
      <c r="ATL12"/>
      <c r="ATM12"/>
      <c r="ATN12"/>
      <c r="ATO12"/>
      <c r="ATP12"/>
      <c r="ATQ12"/>
      <c r="ATR12"/>
      <c r="ATS12"/>
      <c r="ATT12"/>
      <c r="ATU12"/>
      <c r="ATV12"/>
      <c r="ATW12"/>
      <c r="ATX12"/>
      <c r="ATY12"/>
      <c r="ATZ12"/>
      <c r="AUA12"/>
      <c r="AUB12"/>
      <c r="AUC12"/>
      <c r="AUD12"/>
      <c r="AUE12"/>
      <c r="AUF12"/>
      <c r="AUG12"/>
      <c r="AUH12"/>
      <c r="AUI12"/>
      <c r="AUJ12"/>
      <c r="AUK12"/>
      <c r="AUL12"/>
      <c r="AUM12"/>
      <c r="AUN12"/>
      <c r="AUO12"/>
      <c r="AUP12"/>
      <c r="AUQ12"/>
      <c r="AUR12"/>
      <c r="AUS12"/>
      <c r="AUT12"/>
      <c r="AUU12"/>
      <c r="AUV12"/>
      <c r="AUW12"/>
      <c r="AUX12"/>
      <c r="AUY12"/>
      <c r="AUZ12"/>
      <c r="AVA12"/>
      <c r="AVB12"/>
      <c r="AVC12"/>
      <c r="AVD12"/>
      <c r="AVE12"/>
      <c r="AVF12"/>
      <c r="AVG12"/>
      <c r="AVH12"/>
      <c r="AVI12"/>
      <c r="AVJ12"/>
      <c r="AVK12"/>
      <c r="AVL12"/>
      <c r="AVM12"/>
      <c r="AVN12"/>
      <c r="AVO12"/>
      <c r="AVP12"/>
      <c r="AVQ12"/>
      <c r="AVR12"/>
      <c r="AVS12"/>
      <c r="AVT12"/>
      <c r="AVU12"/>
      <c r="AVV12"/>
      <c r="AVW12"/>
      <c r="AVX12"/>
      <c r="AVY12"/>
      <c r="AVZ12"/>
      <c r="AWA12"/>
      <c r="AWB12"/>
      <c r="AWC12"/>
      <c r="AWD12"/>
      <c r="AWE12"/>
      <c r="AWF12"/>
      <c r="AWG12"/>
      <c r="AWH12"/>
      <c r="AWI12"/>
      <c r="AWJ12"/>
      <c r="AWK12"/>
      <c r="AWL12"/>
      <c r="AWM12"/>
      <c r="AWN12"/>
      <c r="AWO12"/>
      <c r="AWP12"/>
      <c r="AWQ12"/>
      <c r="AWR12"/>
      <c r="AWS12"/>
      <c r="AWT12"/>
      <c r="AWU12"/>
      <c r="AWV12"/>
      <c r="AWW12"/>
      <c r="AWX12"/>
      <c r="AWY12"/>
      <c r="AWZ12"/>
      <c r="AXA12"/>
      <c r="AXB12"/>
      <c r="AXC12"/>
      <c r="AXD12"/>
      <c r="AXE12"/>
      <c r="AXF12"/>
      <c r="AXG12"/>
      <c r="AXH12"/>
      <c r="AXI12"/>
      <c r="AXJ12"/>
      <c r="AXK12"/>
      <c r="AXL12"/>
      <c r="AXM12"/>
      <c r="AXN12"/>
      <c r="AXO12"/>
      <c r="AXP12"/>
      <c r="AXQ12"/>
      <c r="AXR12"/>
      <c r="AXS12"/>
      <c r="AXT12"/>
      <c r="AXU12"/>
      <c r="AXV12"/>
      <c r="AXW12"/>
      <c r="AXX12"/>
      <c r="AXY12"/>
      <c r="AXZ12"/>
      <c r="AYA12"/>
      <c r="AYB12"/>
      <c r="AYC12"/>
      <c r="AYD12"/>
      <c r="AYE12"/>
      <c r="AYF12"/>
      <c r="AYG12"/>
      <c r="AYH12"/>
      <c r="AYI12"/>
      <c r="AYJ12"/>
      <c r="AYK12"/>
      <c r="AYL12"/>
      <c r="AYM12"/>
      <c r="AYN12"/>
      <c r="AYO12"/>
      <c r="AYP12"/>
      <c r="AYQ12"/>
      <c r="AYR12"/>
      <c r="AYS12"/>
      <c r="AYT12"/>
      <c r="AYU12"/>
      <c r="AYV12"/>
      <c r="AYW12"/>
      <c r="AYX12"/>
      <c r="AYY12"/>
      <c r="AYZ12"/>
      <c r="AZA12"/>
      <c r="AZB12"/>
      <c r="AZC12"/>
      <c r="AZD12"/>
      <c r="AZE12"/>
      <c r="AZF12"/>
      <c r="AZG12"/>
      <c r="AZH12"/>
      <c r="AZI12"/>
      <c r="AZJ12"/>
      <c r="AZK12"/>
      <c r="AZL12"/>
      <c r="AZM12"/>
      <c r="AZN12"/>
      <c r="AZO12"/>
      <c r="AZP12"/>
      <c r="AZQ12"/>
      <c r="AZR12"/>
      <c r="AZS12"/>
      <c r="AZT12"/>
      <c r="AZU12"/>
      <c r="AZV12"/>
      <c r="AZW12"/>
      <c r="AZX12"/>
      <c r="AZY12"/>
      <c r="AZZ12"/>
      <c r="BAA12"/>
    </row>
    <row r="13" spans="1:1379" s="3" customFormat="1" x14ac:dyDescent="0.25">
      <c r="A13" s="683"/>
      <c r="B13" s="67"/>
      <c r="C13" s="162">
        <v>600005</v>
      </c>
      <c r="D13" s="164">
        <v>3</v>
      </c>
      <c r="E13" s="72" t="s">
        <v>24</v>
      </c>
      <c r="F13" s="73">
        <v>4</v>
      </c>
      <c r="G13" s="121">
        <v>15</v>
      </c>
      <c r="H13" s="121">
        <v>11</v>
      </c>
      <c r="I13" s="121" t="s">
        <v>58</v>
      </c>
      <c r="J13" s="121" t="s">
        <v>46</v>
      </c>
      <c r="K13" s="121">
        <v>-85</v>
      </c>
      <c r="L13" s="46">
        <v>10</v>
      </c>
      <c r="M13" s="46" t="s">
        <v>48</v>
      </c>
      <c r="N13" s="46"/>
      <c r="O13" s="121" t="s">
        <v>43</v>
      </c>
      <c r="P13" s="121" t="s">
        <v>386</v>
      </c>
      <c r="Q13" s="121">
        <v>60</v>
      </c>
      <c r="R13" s="121">
        <v>3</v>
      </c>
      <c r="S13" s="121" t="s">
        <v>168</v>
      </c>
      <c r="T13" s="269">
        <v>27000</v>
      </c>
      <c r="U13" s="121"/>
      <c r="V13" s="121" t="s">
        <v>175</v>
      </c>
      <c r="W13" s="116" t="s">
        <v>174</v>
      </c>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c r="AMK13"/>
      <c r="AML13"/>
      <c r="AMM13"/>
      <c r="AMN13"/>
      <c r="AMO13"/>
      <c r="AMP13"/>
      <c r="AMQ13"/>
      <c r="AMR13"/>
      <c r="AMS13"/>
      <c r="AMT13"/>
      <c r="AMU13"/>
      <c r="AMV13"/>
      <c r="AMW13"/>
      <c r="AMX13"/>
      <c r="AMY13"/>
      <c r="AMZ13"/>
      <c r="ANA13"/>
      <c r="ANB13"/>
      <c r="ANC13"/>
      <c r="AND13"/>
      <c r="ANE13"/>
      <c r="ANF13"/>
      <c r="ANG13"/>
      <c r="ANH13"/>
      <c r="ANI13"/>
      <c r="ANJ13"/>
      <c r="ANK13"/>
      <c r="ANL13"/>
      <c r="ANM13"/>
      <c r="ANN13"/>
      <c r="ANO13"/>
      <c r="ANP13"/>
      <c r="ANQ13"/>
      <c r="ANR13"/>
      <c r="ANS13"/>
      <c r="ANT13"/>
      <c r="ANU13"/>
      <c r="ANV13"/>
      <c r="ANW13"/>
      <c r="ANX13"/>
      <c r="ANY13"/>
      <c r="ANZ13"/>
      <c r="AOA13"/>
      <c r="AOB13"/>
      <c r="AOC13"/>
      <c r="AOD13"/>
      <c r="AOE13"/>
      <c r="AOF13"/>
      <c r="AOG13"/>
      <c r="AOH13"/>
      <c r="AOI13"/>
      <c r="AOJ13"/>
      <c r="AOK13"/>
      <c r="AOL13"/>
      <c r="AOM13"/>
      <c r="AON13"/>
      <c r="AOO13"/>
      <c r="AOP13"/>
      <c r="AOQ13"/>
      <c r="AOR13"/>
      <c r="AOS13"/>
      <c r="AOT13"/>
      <c r="AOU13"/>
      <c r="AOV13"/>
      <c r="AOW13"/>
      <c r="AOX13"/>
      <c r="AOY13"/>
      <c r="AOZ13"/>
      <c r="APA13"/>
      <c r="APB13"/>
      <c r="APC13"/>
      <c r="APD13"/>
      <c r="APE13"/>
      <c r="APF13"/>
      <c r="APG13"/>
      <c r="APH13"/>
      <c r="API13"/>
      <c r="APJ13"/>
      <c r="APK13"/>
      <c r="APL13"/>
      <c r="APM13"/>
      <c r="APN13"/>
      <c r="APO13"/>
      <c r="APP13"/>
      <c r="APQ13"/>
      <c r="APR13"/>
      <c r="APS13"/>
      <c r="APT13"/>
      <c r="APU13"/>
      <c r="APV13"/>
      <c r="APW13"/>
      <c r="APX13"/>
      <c r="APY13"/>
      <c r="APZ13"/>
      <c r="AQA13"/>
      <c r="AQB13"/>
      <c r="AQC13"/>
      <c r="AQD13"/>
      <c r="AQE13"/>
      <c r="AQF13"/>
      <c r="AQG13"/>
      <c r="AQH13"/>
      <c r="AQI13"/>
      <c r="AQJ13"/>
      <c r="AQK13"/>
      <c r="AQL13"/>
      <c r="AQM13"/>
      <c r="AQN13"/>
      <c r="AQO13"/>
      <c r="AQP13"/>
      <c r="AQQ13"/>
      <c r="AQR13"/>
      <c r="AQS13"/>
      <c r="AQT13"/>
      <c r="AQU13"/>
      <c r="AQV13"/>
      <c r="AQW13"/>
      <c r="AQX13"/>
      <c r="AQY13"/>
      <c r="AQZ13"/>
      <c r="ARA13"/>
      <c r="ARB13"/>
      <c r="ARC13"/>
      <c r="ARD13"/>
      <c r="ARE13"/>
      <c r="ARF13"/>
      <c r="ARG13"/>
      <c r="ARH13"/>
      <c r="ARI13"/>
      <c r="ARJ13"/>
      <c r="ARK13"/>
      <c r="ARL13"/>
      <c r="ARM13"/>
      <c r="ARN13"/>
      <c r="ARO13"/>
      <c r="ARP13"/>
      <c r="ARQ13"/>
      <c r="ARR13"/>
      <c r="ARS13"/>
      <c r="ART13"/>
      <c r="ARU13"/>
      <c r="ARV13"/>
      <c r="ARW13"/>
      <c r="ARX13"/>
      <c r="ARY13"/>
      <c r="ARZ13"/>
      <c r="ASA13"/>
      <c r="ASB13"/>
      <c r="ASC13"/>
      <c r="ASD13"/>
      <c r="ASE13"/>
      <c r="ASF13"/>
      <c r="ASG13"/>
      <c r="ASH13"/>
      <c r="ASI13"/>
      <c r="ASJ13"/>
      <c r="ASK13"/>
      <c r="ASL13"/>
      <c r="ASM13"/>
      <c r="ASN13"/>
      <c r="ASO13"/>
      <c r="ASP13"/>
      <c r="ASQ13"/>
      <c r="ASR13"/>
      <c r="ASS13"/>
      <c r="AST13"/>
      <c r="ASU13"/>
      <c r="ASV13"/>
      <c r="ASW13"/>
      <c r="ASX13"/>
      <c r="ASY13"/>
      <c r="ASZ13"/>
      <c r="ATA13"/>
      <c r="ATB13"/>
      <c r="ATC13"/>
      <c r="ATD13"/>
      <c r="ATE13"/>
      <c r="ATF13"/>
      <c r="ATG13"/>
      <c r="ATH13"/>
      <c r="ATI13"/>
      <c r="ATJ13"/>
      <c r="ATK13"/>
      <c r="ATL13"/>
      <c r="ATM13"/>
      <c r="ATN13"/>
      <c r="ATO13"/>
      <c r="ATP13"/>
      <c r="ATQ13"/>
      <c r="ATR13"/>
      <c r="ATS13"/>
      <c r="ATT13"/>
      <c r="ATU13"/>
      <c r="ATV13"/>
      <c r="ATW13"/>
      <c r="ATX13"/>
      <c r="ATY13"/>
      <c r="ATZ13"/>
      <c r="AUA13"/>
      <c r="AUB13"/>
      <c r="AUC13"/>
      <c r="AUD13"/>
      <c r="AUE13"/>
      <c r="AUF13"/>
      <c r="AUG13"/>
      <c r="AUH13"/>
      <c r="AUI13"/>
      <c r="AUJ13"/>
      <c r="AUK13"/>
      <c r="AUL13"/>
      <c r="AUM13"/>
      <c r="AUN13"/>
      <c r="AUO13"/>
      <c r="AUP13"/>
      <c r="AUQ13"/>
      <c r="AUR13"/>
      <c r="AUS13"/>
      <c r="AUT13"/>
      <c r="AUU13"/>
      <c r="AUV13"/>
      <c r="AUW13"/>
      <c r="AUX13"/>
      <c r="AUY13"/>
      <c r="AUZ13"/>
      <c r="AVA13"/>
      <c r="AVB13"/>
      <c r="AVC13"/>
      <c r="AVD13"/>
      <c r="AVE13"/>
      <c r="AVF13"/>
      <c r="AVG13"/>
      <c r="AVH13"/>
      <c r="AVI13"/>
      <c r="AVJ13"/>
      <c r="AVK13"/>
      <c r="AVL13"/>
      <c r="AVM13"/>
      <c r="AVN13"/>
      <c r="AVO13"/>
      <c r="AVP13"/>
      <c r="AVQ13"/>
      <c r="AVR13"/>
      <c r="AVS13"/>
      <c r="AVT13"/>
      <c r="AVU13"/>
      <c r="AVV13"/>
      <c r="AVW13"/>
      <c r="AVX13"/>
      <c r="AVY13"/>
      <c r="AVZ13"/>
      <c r="AWA13"/>
      <c r="AWB13"/>
      <c r="AWC13"/>
      <c r="AWD13"/>
      <c r="AWE13"/>
      <c r="AWF13"/>
      <c r="AWG13"/>
      <c r="AWH13"/>
      <c r="AWI13"/>
      <c r="AWJ13"/>
      <c r="AWK13"/>
      <c r="AWL13"/>
      <c r="AWM13"/>
      <c r="AWN13"/>
      <c r="AWO13"/>
      <c r="AWP13"/>
      <c r="AWQ13"/>
      <c r="AWR13"/>
      <c r="AWS13"/>
      <c r="AWT13"/>
      <c r="AWU13"/>
      <c r="AWV13"/>
      <c r="AWW13"/>
      <c r="AWX13"/>
      <c r="AWY13"/>
      <c r="AWZ13"/>
      <c r="AXA13"/>
      <c r="AXB13"/>
      <c r="AXC13"/>
      <c r="AXD13"/>
      <c r="AXE13"/>
      <c r="AXF13"/>
      <c r="AXG13"/>
      <c r="AXH13"/>
      <c r="AXI13"/>
      <c r="AXJ13"/>
      <c r="AXK13"/>
      <c r="AXL13"/>
      <c r="AXM13"/>
      <c r="AXN13"/>
      <c r="AXO13"/>
      <c r="AXP13"/>
      <c r="AXQ13"/>
      <c r="AXR13"/>
      <c r="AXS13"/>
      <c r="AXT13"/>
      <c r="AXU13"/>
      <c r="AXV13"/>
      <c r="AXW13"/>
      <c r="AXX13"/>
      <c r="AXY13"/>
      <c r="AXZ13"/>
      <c r="AYA13"/>
      <c r="AYB13"/>
      <c r="AYC13"/>
      <c r="AYD13"/>
      <c r="AYE13"/>
      <c r="AYF13"/>
      <c r="AYG13"/>
      <c r="AYH13"/>
      <c r="AYI13"/>
      <c r="AYJ13"/>
      <c r="AYK13"/>
      <c r="AYL13"/>
      <c r="AYM13"/>
      <c r="AYN13"/>
      <c r="AYO13"/>
      <c r="AYP13"/>
      <c r="AYQ13"/>
      <c r="AYR13"/>
      <c r="AYS13"/>
      <c r="AYT13"/>
      <c r="AYU13"/>
      <c r="AYV13"/>
      <c r="AYW13"/>
      <c r="AYX13"/>
      <c r="AYY13"/>
      <c r="AYZ13"/>
      <c r="AZA13"/>
      <c r="AZB13"/>
      <c r="AZC13"/>
      <c r="AZD13"/>
      <c r="AZE13"/>
      <c r="AZF13"/>
      <c r="AZG13"/>
      <c r="AZH13"/>
      <c r="AZI13"/>
      <c r="AZJ13"/>
      <c r="AZK13"/>
      <c r="AZL13"/>
      <c r="AZM13"/>
      <c r="AZN13"/>
      <c r="AZO13"/>
      <c r="AZP13"/>
      <c r="AZQ13"/>
      <c r="AZR13"/>
      <c r="AZS13"/>
      <c r="AZT13"/>
      <c r="AZU13"/>
      <c r="AZV13"/>
      <c r="AZW13"/>
      <c r="AZX13"/>
      <c r="AZY13"/>
      <c r="AZZ13"/>
      <c r="BAA13"/>
    </row>
    <row r="14" spans="1:1379" s="3" customFormat="1" x14ac:dyDescent="0.25">
      <c r="A14" s="683"/>
      <c r="B14" s="67"/>
      <c r="C14" s="162">
        <v>600005</v>
      </c>
      <c r="D14" s="164">
        <v>4</v>
      </c>
      <c r="E14" s="72" t="s">
        <v>24</v>
      </c>
      <c r="F14" s="73">
        <v>4</v>
      </c>
      <c r="G14" s="121">
        <v>20</v>
      </c>
      <c r="H14" s="121">
        <v>11</v>
      </c>
      <c r="I14" s="121" t="s">
        <v>58</v>
      </c>
      <c r="J14" s="121" t="s">
        <v>46</v>
      </c>
      <c r="K14" s="121">
        <v>-85</v>
      </c>
      <c r="L14" s="46">
        <v>10</v>
      </c>
      <c r="M14" s="46" t="s">
        <v>48</v>
      </c>
      <c r="N14" s="46"/>
      <c r="O14" s="121" t="s">
        <v>43</v>
      </c>
      <c r="P14" s="121" t="s">
        <v>386</v>
      </c>
      <c r="Q14" s="121">
        <v>60</v>
      </c>
      <c r="R14" s="121">
        <v>3</v>
      </c>
      <c r="S14" s="121" t="s">
        <v>168</v>
      </c>
      <c r="T14" s="269">
        <v>35500</v>
      </c>
      <c r="U14" s="121"/>
      <c r="V14" s="121" t="s">
        <v>175</v>
      </c>
      <c r="W14" s="116" t="s">
        <v>174</v>
      </c>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c r="AMK14"/>
      <c r="AML14"/>
      <c r="AMM14"/>
      <c r="AMN14"/>
      <c r="AMO14"/>
      <c r="AMP14"/>
      <c r="AMQ14"/>
      <c r="AMR14"/>
      <c r="AMS14"/>
      <c r="AMT14"/>
      <c r="AMU14"/>
      <c r="AMV14"/>
      <c r="AMW14"/>
      <c r="AMX14"/>
      <c r="AMY14"/>
      <c r="AMZ14"/>
      <c r="ANA14"/>
      <c r="ANB14"/>
      <c r="ANC14"/>
      <c r="AND14"/>
      <c r="ANE14"/>
      <c r="ANF14"/>
      <c r="ANG14"/>
      <c r="ANH14"/>
      <c r="ANI14"/>
      <c r="ANJ14"/>
      <c r="ANK14"/>
      <c r="ANL14"/>
      <c r="ANM14"/>
      <c r="ANN14"/>
      <c r="ANO14"/>
      <c r="ANP14"/>
      <c r="ANQ14"/>
      <c r="ANR14"/>
      <c r="ANS14"/>
      <c r="ANT14"/>
      <c r="ANU14"/>
      <c r="ANV14"/>
      <c r="ANW14"/>
      <c r="ANX14"/>
      <c r="ANY14"/>
      <c r="ANZ14"/>
      <c r="AOA14"/>
      <c r="AOB14"/>
      <c r="AOC14"/>
      <c r="AOD14"/>
      <c r="AOE14"/>
      <c r="AOF14"/>
      <c r="AOG14"/>
      <c r="AOH14"/>
      <c r="AOI14"/>
      <c r="AOJ14"/>
      <c r="AOK14"/>
      <c r="AOL14"/>
      <c r="AOM14"/>
      <c r="AON14"/>
      <c r="AOO14"/>
      <c r="AOP14"/>
      <c r="AOQ14"/>
      <c r="AOR14"/>
      <c r="AOS14"/>
      <c r="AOT14"/>
      <c r="AOU14"/>
      <c r="AOV14"/>
      <c r="AOW14"/>
      <c r="AOX14"/>
      <c r="AOY14"/>
      <c r="AOZ14"/>
      <c r="APA14"/>
      <c r="APB14"/>
      <c r="APC14"/>
      <c r="APD14"/>
      <c r="APE14"/>
      <c r="APF14"/>
      <c r="APG14"/>
      <c r="APH14"/>
      <c r="API14"/>
      <c r="APJ14"/>
      <c r="APK14"/>
      <c r="APL14"/>
      <c r="APM14"/>
      <c r="APN14"/>
      <c r="APO14"/>
      <c r="APP14"/>
      <c r="APQ14"/>
      <c r="APR14"/>
      <c r="APS14"/>
      <c r="APT14"/>
      <c r="APU14"/>
      <c r="APV14"/>
      <c r="APW14"/>
      <c r="APX14"/>
      <c r="APY14"/>
      <c r="APZ14"/>
      <c r="AQA14"/>
      <c r="AQB14"/>
      <c r="AQC14"/>
      <c r="AQD14"/>
      <c r="AQE14"/>
      <c r="AQF14"/>
      <c r="AQG14"/>
      <c r="AQH14"/>
      <c r="AQI14"/>
      <c r="AQJ14"/>
      <c r="AQK14"/>
      <c r="AQL14"/>
      <c r="AQM14"/>
      <c r="AQN14"/>
      <c r="AQO14"/>
      <c r="AQP14"/>
      <c r="AQQ14"/>
      <c r="AQR14"/>
      <c r="AQS14"/>
      <c r="AQT14"/>
      <c r="AQU14"/>
      <c r="AQV14"/>
      <c r="AQW14"/>
      <c r="AQX14"/>
      <c r="AQY14"/>
      <c r="AQZ14"/>
      <c r="ARA14"/>
      <c r="ARB14"/>
      <c r="ARC14"/>
      <c r="ARD14"/>
      <c r="ARE14"/>
      <c r="ARF14"/>
      <c r="ARG14"/>
      <c r="ARH14"/>
      <c r="ARI14"/>
      <c r="ARJ14"/>
      <c r="ARK14"/>
      <c r="ARL14"/>
      <c r="ARM14"/>
      <c r="ARN14"/>
      <c r="ARO14"/>
      <c r="ARP14"/>
      <c r="ARQ14"/>
      <c r="ARR14"/>
      <c r="ARS14"/>
      <c r="ART14"/>
      <c r="ARU14"/>
      <c r="ARV14"/>
      <c r="ARW14"/>
      <c r="ARX14"/>
      <c r="ARY14"/>
      <c r="ARZ14"/>
      <c r="ASA14"/>
      <c r="ASB14"/>
      <c r="ASC14"/>
      <c r="ASD14"/>
      <c r="ASE14"/>
      <c r="ASF14"/>
      <c r="ASG14"/>
      <c r="ASH14"/>
      <c r="ASI14"/>
      <c r="ASJ14"/>
      <c r="ASK14"/>
      <c r="ASL14"/>
      <c r="ASM14"/>
      <c r="ASN14"/>
      <c r="ASO14"/>
      <c r="ASP14"/>
      <c r="ASQ14"/>
      <c r="ASR14"/>
      <c r="ASS14"/>
      <c r="AST14"/>
      <c r="ASU14"/>
      <c r="ASV14"/>
      <c r="ASW14"/>
      <c r="ASX14"/>
      <c r="ASY14"/>
      <c r="ASZ14"/>
      <c r="ATA14"/>
      <c r="ATB14"/>
      <c r="ATC14"/>
      <c r="ATD14"/>
      <c r="ATE14"/>
      <c r="ATF14"/>
      <c r="ATG14"/>
      <c r="ATH14"/>
      <c r="ATI14"/>
      <c r="ATJ14"/>
      <c r="ATK14"/>
      <c r="ATL14"/>
      <c r="ATM14"/>
      <c r="ATN14"/>
      <c r="ATO14"/>
      <c r="ATP14"/>
      <c r="ATQ14"/>
      <c r="ATR14"/>
      <c r="ATS14"/>
      <c r="ATT14"/>
      <c r="ATU14"/>
      <c r="ATV14"/>
      <c r="ATW14"/>
      <c r="ATX14"/>
      <c r="ATY14"/>
      <c r="ATZ14"/>
      <c r="AUA14"/>
      <c r="AUB14"/>
      <c r="AUC14"/>
      <c r="AUD14"/>
      <c r="AUE14"/>
      <c r="AUF14"/>
      <c r="AUG14"/>
      <c r="AUH14"/>
      <c r="AUI14"/>
      <c r="AUJ14"/>
      <c r="AUK14"/>
      <c r="AUL14"/>
      <c r="AUM14"/>
      <c r="AUN14"/>
      <c r="AUO14"/>
      <c r="AUP14"/>
      <c r="AUQ14"/>
      <c r="AUR14"/>
      <c r="AUS14"/>
      <c r="AUT14"/>
      <c r="AUU14"/>
      <c r="AUV14"/>
      <c r="AUW14"/>
      <c r="AUX14"/>
      <c r="AUY14"/>
      <c r="AUZ14"/>
      <c r="AVA14"/>
      <c r="AVB14"/>
      <c r="AVC14"/>
      <c r="AVD14"/>
      <c r="AVE14"/>
      <c r="AVF14"/>
      <c r="AVG14"/>
      <c r="AVH14"/>
      <c r="AVI14"/>
      <c r="AVJ14"/>
      <c r="AVK14"/>
      <c r="AVL14"/>
      <c r="AVM14"/>
      <c r="AVN14"/>
      <c r="AVO14"/>
      <c r="AVP14"/>
      <c r="AVQ14"/>
      <c r="AVR14"/>
      <c r="AVS14"/>
      <c r="AVT14"/>
      <c r="AVU14"/>
      <c r="AVV14"/>
      <c r="AVW14"/>
      <c r="AVX14"/>
      <c r="AVY14"/>
      <c r="AVZ14"/>
      <c r="AWA14"/>
      <c r="AWB14"/>
      <c r="AWC14"/>
      <c r="AWD14"/>
      <c r="AWE14"/>
      <c r="AWF14"/>
      <c r="AWG14"/>
      <c r="AWH14"/>
      <c r="AWI14"/>
      <c r="AWJ14"/>
      <c r="AWK14"/>
      <c r="AWL14"/>
      <c r="AWM14"/>
      <c r="AWN14"/>
      <c r="AWO14"/>
      <c r="AWP14"/>
      <c r="AWQ14"/>
      <c r="AWR14"/>
      <c r="AWS14"/>
      <c r="AWT14"/>
      <c r="AWU14"/>
      <c r="AWV14"/>
      <c r="AWW14"/>
      <c r="AWX14"/>
      <c r="AWY14"/>
      <c r="AWZ14"/>
      <c r="AXA14"/>
      <c r="AXB14"/>
      <c r="AXC14"/>
      <c r="AXD14"/>
      <c r="AXE14"/>
      <c r="AXF14"/>
      <c r="AXG14"/>
      <c r="AXH14"/>
      <c r="AXI14"/>
      <c r="AXJ14"/>
      <c r="AXK14"/>
      <c r="AXL14"/>
      <c r="AXM14"/>
      <c r="AXN14"/>
      <c r="AXO14"/>
      <c r="AXP14"/>
      <c r="AXQ14"/>
      <c r="AXR14"/>
      <c r="AXS14"/>
      <c r="AXT14"/>
      <c r="AXU14"/>
      <c r="AXV14"/>
      <c r="AXW14"/>
      <c r="AXX14"/>
      <c r="AXY14"/>
      <c r="AXZ14"/>
      <c r="AYA14"/>
      <c r="AYB14"/>
      <c r="AYC14"/>
      <c r="AYD14"/>
      <c r="AYE14"/>
      <c r="AYF14"/>
      <c r="AYG14"/>
      <c r="AYH14"/>
      <c r="AYI14"/>
      <c r="AYJ14"/>
      <c r="AYK14"/>
      <c r="AYL14"/>
      <c r="AYM14"/>
      <c r="AYN14"/>
      <c r="AYO14"/>
      <c r="AYP14"/>
      <c r="AYQ14"/>
      <c r="AYR14"/>
      <c r="AYS14"/>
      <c r="AYT14"/>
      <c r="AYU14"/>
      <c r="AYV14"/>
      <c r="AYW14"/>
      <c r="AYX14"/>
      <c r="AYY14"/>
      <c r="AYZ14"/>
      <c r="AZA14"/>
      <c r="AZB14"/>
      <c r="AZC14"/>
      <c r="AZD14"/>
      <c r="AZE14"/>
      <c r="AZF14"/>
      <c r="AZG14"/>
      <c r="AZH14"/>
      <c r="AZI14"/>
      <c r="AZJ14"/>
      <c r="AZK14"/>
      <c r="AZL14"/>
      <c r="AZM14"/>
      <c r="AZN14"/>
      <c r="AZO14"/>
      <c r="AZP14"/>
      <c r="AZQ14"/>
      <c r="AZR14"/>
      <c r="AZS14"/>
      <c r="AZT14"/>
      <c r="AZU14"/>
      <c r="AZV14"/>
      <c r="AZW14"/>
      <c r="AZX14"/>
      <c r="AZY14"/>
      <c r="AZZ14"/>
      <c r="BAA14"/>
    </row>
    <row r="15" spans="1:1379" s="3" customFormat="1" x14ac:dyDescent="0.25">
      <c r="A15" s="683" t="s">
        <v>347</v>
      </c>
      <c r="B15" s="67"/>
      <c r="C15" s="162">
        <v>600006</v>
      </c>
      <c r="D15" s="72"/>
      <c r="E15" s="72" t="s">
        <v>24</v>
      </c>
      <c r="F15" s="73">
        <v>4</v>
      </c>
      <c r="G15" s="121">
        <v>10</v>
      </c>
      <c r="H15" s="121">
        <v>11</v>
      </c>
      <c r="I15" s="121" t="s">
        <v>62</v>
      </c>
      <c r="J15" s="121" t="s">
        <v>21</v>
      </c>
      <c r="K15" s="121">
        <v>-85</v>
      </c>
      <c r="L15" s="121" t="s">
        <v>41</v>
      </c>
      <c r="M15" s="121" t="s">
        <v>42</v>
      </c>
      <c r="N15" s="121"/>
      <c r="O15" s="121" t="s">
        <v>43</v>
      </c>
      <c r="P15" s="121" t="s">
        <v>386</v>
      </c>
      <c r="Q15" s="121">
        <v>60</v>
      </c>
      <c r="R15" s="121">
        <v>3</v>
      </c>
      <c r="S15" s="121" t="s">
        <v>168</v>
      </c>
      <c r="T15" s="269">
        <v>13500</v>
      </c>
      <c r="U15" s="121"/>
      <c r="V15" s="121" t="s">
        <v>368</v>
      </c>
      <c r="W15" s="116" t="s">
        <v>174</v>
      </c>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c r="AMO15"/>
      <c r="AMP15"/>
      <c r="AMQ15"/>
      <c r="AMR15"/>
      <c r="AMS15"/>
      <c r="AMT15"/>
      <c r="AMU15"/>
      <c r="AMV15"/>
      <c r="AMW15"/>
      <c r="AMX15"/>
      <c r="AMY15"/>
      <c r="AMZ15"/>
      <c r="ANA15"/>
      <c r="ANB15"/>
      <c r="ANC15"/>
      <c r="AND15"/>
      <c r="ANE15"/>
      <c r="ANF15"/>
      <c r="ANG15"/>
      <c r="ANH15"/>
      <c r="ANI15"/>
      <c r="ANJ15"/>
      <c r="ANK15"/>
      <c r="ANL15"/>
      <c r="ANM15"/>
      <c r="ANN15"/>
      <c r="ANO15"/>
      <c r="ANP15"/>
      <c r="ANQ15"/>
      <c r="ANR15"/>
      <c r="ANS15"/>
      <c r="ANT15"/>
      <c r="ANU15"/>
      <c r="ANV15"/>
      <c r="ANW15"/>
      <c r="ANX15"/>
      <c r="ANY15"/>
      <c r="ANZ15"/>
      <c r="AOA15"/>
      <c r="AOB15"/>
      <c r="AOC15"/>
      <c r="AOD15"/>
      <c r="AOE15"/>
      <c r="AOF15"/>
      <c r="AOG15"/>
      <c r="AOH15"/>
      <c r="AOI15"/>
      <c r="AOJ15"/>
      <c r="AOK15"/>
      <c r="AOL15"/>
      <c r="AOM15"/>
      <c r="AON15"/>
      <c r="AOO15"/>
      <c r="AOP15"/>
      <c r="AOQ15"/>
      <c r="AOR15"/>
      <c r="AOS15"/>
      <c r="AOT15"/>
      <c r="AOU15"/>
      <c r="AOV15"/>
      <c r="AOW15"/>
      <c r="AOX15"/>
      <c r="AOY15"/>
      <c r="AOZ15"/>
      <c r="APA15"/>
      <c r="APB15"/>
      <c r="APC15"/>
      <c r="APD15"/>
      <c r="APE15"/>
      <c r="APF15"/>
      <c r="APG15"/>
      <c r="APH15"/>
      <c r="API15"/>
      <c r="APJ15"/>
      <c r="APK15"/>
      <c r="APL15"/>
      <c r="APM15"/>
      <c r="APN15"/>
      <c r="APO15"/>
      <c r="APP15"/>
      <c r="APQ15"/>
      <c r="APR15"/>
      <c r="APS15"/>
      <c r="APT15"/>
      <c r="APU15"/>
      <c r="APV15"/>
      <c r="APW15"/>
      <c r="APX15"/>
      <c r="APY15"/>
      <c r="APZ15"/>
      <c r="AQA15"/>
      <c r="AQB15"/>
      <c r="AQC15"/>
      <c r="AQD15"/>
      <c r="AQE15"/>
      <c r="AQF15"/>
      <c r="AQG15"/>
      <c r="AQH15"/>
      <c r="AQI15"/>
      <c r="AQJ15"/>
      <c r="AQK15"/>
      <c r="AQL15"/>
      <c r="AQM15"/>
      <c r="AQN15"/>
      <c r="AQO15"/>
      <c r="AQP15"/>
      <c r="AQQ15"/>
      <c r="AQR15"/>
      <c r="AQS15"/>
      <c r="AQT15"/>
      <c r="AQU15"/>
      <c r="AQV15"/>
      <c r="AQW15"/>
      <c r="AQX15"/>
      <c r="AQY15"/>
      <c r="AQZ15"/>
      <c r="ARA15"/>
      <c r="ARB15"/>
      <c r="ARC15"/>
      <c r="ARD15"/>
      <c r="ARE15"/>
      <c r="ARF15"/>
      <c r="ARG15"/>
      <c r="ARH15"/>
      <c r="ARI15"/>
      <c r="ARJ15"/>
      <c r="ARK15"/>
      <c r="ARL15"/>
      <c r="ARM15"/>
      <c r="ARN15"/>
      <c r="ARO15"/>
      <c r="ARP15"/>
      <c r="ARQ15"/>
      <c r="ARR15"/>
      <c r="ARS15"/>
      <c r="ART15"/>
      <c r="ARU15"/>
      <c r="ARV15"/>
      <c r="ARW15"/>
      <c r="ARX15"/>
      <c r="ARY15"/>
      <c r="ARZ15"/>
      <c r="ASA15"/>
      <c r="ASB15"/>
      <c r="ASC15"/>
      <c r="ASD15"/>
      <c r="ASE15"/>
      <c r="ASF15"/>
      <c r="ASG15"/>
      <c r="ASH15"/>
      <c r="ASI15"/>
      <c r="ASJ15"/>
      <c r="ASK15"/>
      <c r="ASL15"/>
      <c r="ASM15"/>
      <c r="ASN15"/>
      <c r="ASO15"/>
      <c r="ASP15"/>
      <c r="ASQ15"/>
      <c r="ASR15"/>
      <c r="ASS15"/>
      <c r="AST15"/>
      <c r="ASU15"/>
      <c r="ASV15"/>
      <c r="ASW15"/>
      <c r="ASX15"/>
      <c r="ASY15"/>
      <c r="ASZ15"/>
      <c r="ATA15"/>
      <c r="ATB15"/>
      <c r="ATC15"/>
      <c r="ATD15"/>
      <c r="ATE15"/>
      <c r="ATF15"/>
      <c r="ATG15"/>
      <c r="ATH15"/>
      <c r="ATI15"/>
      <c r="ATJ15"/>
      <c r="ATK15"/>
      <c r="ATL15"/>
      <c r="ATM15"/>
      <c r="ATN15"/>
      <c r="ATO15"/>
      <c r="ATP15"/>
      <c r="ATQ15"/>
      <c r="ATR15"/>
      <c r="ATS15"/>
      <c r="ATT15"/>
      <c r="ATU15"/>
      <c r="ATV15"/>
      <c r="ATW15"/>
      <c r="ATX15"/>
      <c r="ATY15"/>
      <c r="ATZ15"/>
      <c r="AUA15"/>
      <c r="AUB15"/>
      <c r="AUC15"/>
      <c r="AUD15"/>
      <c r="AUE15"/>
      <c r="AUF15"/>
      <c r="AUG15"/>
      <c r="AUH15"/>
      <c r="AUI15"/>
      <c r="AUJ15"/>
      <c r="AUK15"/>
      <c r="AUL15"/>
      <c r="AUM15"/>
      <c r="AUN15"/>
      <c r="AUO15"/>
      <c r="AUP15"/>
      <c r="AUQ15"/>
      <c r="AUR15"/>
      <c r="AUS15"/>
      <c r="AUT15"/>
      <c r="AUU15"/>
      <c r="AUV15"/>
      <c r="AUW15"/>
      <c r="AUX15"/>
      <c r="AUY15"/>
      <c r="AUZ15"/>
      <c r="AVA15"/>
      <c r="AVB15"/>
      <c r="AVC15"/>
      <c r="AVD15"/>
      <c r="AVE15"/>
      <c r="AVF15"/>
      <c r="AVG15"/>
      <c r="AVH15"/>
      <c r="AVI15"/>
      <c r="AVJ15"/>
      <c r="AVK15"/>
      <c r="AVL15"/>
      <c r="AVM15"/>
      <c r="AVN15"/>
      <c r="AVO15"/>
      <c r="AVP15"/>
      <c r="AVQ15"/>
      <c r="AVR15"/>
      <c r="AVS15"/>
      <c r="AVT15"/>
      <c r="AVU15"/>
      <c r="AVV15"/>
      <c r="AVW15"/>
      <c r="AVX15"/>
      <c r="AVY15"/>
      <c r="AVZ15"/>
      <c r="AWA15"/>
      <c r="AWB15"/>
      <c r="AWC15"/>
      <c r="AWD15"/>
      <c r="AWE15"/>
      <c r="AWF15"/>
      <c r="AWG15"/>
      <c r="AWH15"/>
      <c r="AWI15"/>
      <c r="AWJ15"/>
      <c r="AWK15"/>
      <c r="AWL15"/>
      <c r="AWM15"/>
      <c r="AWN15"/>
      <c r="AWO15"/>
      <c r="AWP15"/>
      <c r="AWQ15"/>
      <c r="AWR15"/>
      <c r="AWS15"/>
      <c r="AWT15"/>
      <c r="AWU15"/>
      <c r="AWV15"/>
      <c r="AWW15"/>
      <c r="AWX15"/>
      <c r="AWY15"/>
      <c r="AWZ15"/>
      <c r="AXA15"/>
      <c r="AXB15"/>
      <c r="AXC15"/>
      <c r="AXD15"/>
      <c r="AXE15"/>
      <c r="AXF15"/>
      <c r="AXG15"/>
      <c r="AXH15"/>
      <c r="AXI15"/>
      <c r="AXJ15"/>
      <c r="AXK15"/>
      <c r="AXL15"/>
      <c r="AXM15"/>
      <c r="AXN15"/>
      <c r="AXO15"/>
      <c r="AXP15"/>
      <c r="AXQ15"/>
      <c r="AXR15"/>
      <c r="AXS15"/>
      <c r="AXT15"/>
      <c r="AXU15"/>
      <c r="AXV15"/>
      <c r="AXW15"/>
      <c r="AXX15"/>
      <c r="AXY15"/>
      <c r="AXZ15"/>
      <c r="AYA15"/>
      <c r="AYB15"/>
      <c r="AYC15"/>
      <c r="AYD15"/>
      <c r="AYE15"/>
      <c r="AYF15"/>
      <c r="AYG15"/>
      <c r="AYH15"/>
      <c r="AYI15"/>
      <c r="AYJ15"/>
      <c r="AYK15"/>
      <c r="AYL15"/>
      <c r="AYM15"/>
      <c r="AYN15"/>
      <c r="AYO15"/>
      <c r="AYP15"/>
      <c r="AYQ15"/>
      <c r="AYR15"/>
      <c r="AYS15"/>
      <c r="AYT15"/>
      <c r="AYU15"/>
      <c r="AYV15"/>
      <c r="AYW15"/>
      <c r="AYX15"/>
      <c r="AYY15"/>
      <c r="AYZ15"/>
      <c r="AZA15"/>
      <c r="AZB15"/>
      <c r="AZC15"/>
      <c r="AZD15"/>
      <c r="AZE15"/>
      <c r="AZF15"/>
      <c r="AZG15"/>
      <c r="AZH15"/>
      <c r="AZI15"/>
      <c r="AZJ15"/>
      <c r="AZK15"/>
      <c r="AZL15"/>
      <c r="AZM15"/>
      <c r="AZN15"/>
      <c r="AZO15"/>
      <c r="AZP15"/>
      <c r="AZQ15"/>
      <c r="AZR15"/>
      <c r="AZS15"/>
      <c r="AZT15"/>
      <c r="AZU15"/>
      <c r="AZV15"/>
      <c r="AZW15"/>
      <c r="AZX15"/>
      <c r="AZY15"/>
      <c r="AZZ15"/>
      <c r="BAA15"/>
    </row>
    <row r="16" spans="1:1379" s="3" customFormat="1" x14ac:dyDescent="0.25">
      <c r="A16" s="683"/>
      <c r="B16" s="67"/>
      <c r="C16" s="162">
        <v>600007</v>
      </c>
      <c r="D16" s="117">
        <v>1</v>
      </c>
      <c r="E16" s="72" t="s">
        <v>24</v>
      </c>
      <c r="F16" s="73">
        <v>2</v>
      </c>
      <c r="G16" s="121">
        <v>5</v>
      </c>
      <c r="H16" s="121">
        <v>11</v>
      </c>
      <c r="I16" s="121" t="s">
        <v>62</v>
      </c>
      <c r="J16" s="121" t="s">
        <v>46</v>
      </c>
      <c r="K16" s="121">
        <v>-85</v>
      </c>
      <c r="L16" s="46">
        <v>10</v>
      </c>
      <c r="M16" s="46" t="s">
        <v>48</v>
      </c>
      <c r="N16" s="46"/>
      <c r="O16" s="121" t="s">
        <v>43</v>
      </c>
      <c r="P16" s="121" t="s">
        <v>386</v>
      </c>
      <c r="Q16" s="121">
        <v>60</v>
      </c>
      <c r="R16" s="121">
        <v>3</v>
      </c>
      <c r="S16" s="121" t="s">
        <v>168</v>
      </c>
      <c r="T16" s="269">
        <v>10000</v>
      </c>
      <c r="U16" s="121"/>
      <c r="V16" s="121" t="s">
        <v>175</v>
      </c>
      <c r="W16" s="116" t="s">
        <v>174</v>
      </c>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c r="AMO16"/>
      <c r="AMP16"/>
      <c r="AMQ16"/>
      <c r="AMR16"/>
      <c r="AMS16"/>
      <c r="AMT16"/>
      <c r="AMU16"/>
      <c r="AMV16"/>
      <c r="AMW16"/>
      <c r="AMX16"/>
      <c r="AMY16"/>
      <c r="AMZ16"/>
      <c r="ANA16"/>
      <c r="ANB16"/>
      <c r="ANC16"/>
      <c r="AND16"/>
      <c r="ANE16"/>
      <c r="ANF16"/>
      <c r="ANG16"/>
      <c r="ANH16"/>
      <c r="ANI16"/>
      <c r="ANJ16"/>
      <c r="ANK16"/>
      <c r="ANL16"/>
      <c r="ANM16"/>
      <c r="ANN16"/>
      <c r="ANO16"/>
      <c r="ANP16"/>
      <c r="ANQ16"/>
      <c r="ANR16"/>
      <c r="ANS16"/>
      <c r="ANT16"/>
      <c r="ANU16"/>
      <c r="ANV16"/>
      <c r="ANW16"/>
      <c r="ANX16"/>
      <c r="ANY16"/>
      <c r="ANZ16"/>
      <c r="AOA16"/>
      <c r="AOB16"/>
      <c r="AOC16"/>
      <c r="AOD16"/>
      <c r="AOE16"/>
      <c r="AOF16"/>
      <c r="AOG16"/>
      <c r="AOH16"/>
      <c r="AOI16"/>
      <c r="AOJ16"/>
      <c r="AOK16"/>
      <c r="AOL16"/>
      <c r="AOM16"/>
      <c r="AON16"/>
      <c r="AOO16"/>
      <c r="AOP16"/>
      <c r="AOQ16"/>
      <c r="AOR16"/>
      <c r="AOS16"/>
      <c r="AOT16"/>
      <c r="AOU16"/>
      <c r="AOV16"/>
      <c r="AOW16"/>
      <c r="AOX16"/>
      <c r="AOY16"/>
      <c r="AOZ16"/>
      <c r="APA16"/>
      <c r="APB16"/>
      <c r="APC16"/>
      <c r="APD16"/>
      <c r="APE16"/>
      <c r="APF16"/>
      <c r="APG16"/>
      <c r="APH16"/>
      <c r="API16"/>
      <c r="APJ16"/>
      <c r="APK16"/>
      <c r="APL16"/>
      <c r="APM16"/>
      <c r="APN16"/>
      <c r="APO16"/>
      <c r="APP16"/>
      <c r="APQ16"/>
      <c r="APR16"/>
      <c r="APS16"/>
      <c r="APT16"/>
      <c r="APU16"/>
      <c r="APV16"/>
      <c r="APW16"/>
      <c r="APX16"/>
      <c r="APY16"/>
      <c r="APZ16"/>
      <c r="AQA16"/>
      <c r="AQB16"/>
      <c r="AQC16"/>
      <c r="AQD16"/>
      <c r="AQE16"/>
      <c r="AQF16"/>
      <c r="AQG16"/>
      <c r="AQH16"/>
      <c r="AQI16"/>
      <c r="AQJ16"/>
      <c r="AQK16"/>
      <c r="AQL16"/>
      <c r="AQM16"/>
      <c r="AQN16"/>
      <c r="AQO16"/>
      <c r="AQP16"/>
      <c r="AQQ16"/>
      <c r="AQR16"/>
      <c r="AQS16"/>
      <c r="AQT16"/>
      <c r="AQU16"/>
      <c r="AQV16"/>
      <c r="AQW16"/>
      <c r="AQX16"/>
      <c r="AQY16"/>
      <c r="AQZ16"/>
      <c r="ARA16"/>
      <c r="ARB16"/>
      <c r="ARC16"/>
      <c r="ARD16"/>
      <c r="ARE16"/>
      <c r="ARF16"/>
      <c r="ARG16"/>
      <c r="ARH16"/>
      <c r="ARI16"/>
      <c r="ARJ16"/>
      <c r="ARK16"/>
      <c r="ARL16"/>
      <c r="ARM16"/>
      <c r="ARN16"/>
      <c r="ARO16"/>
      <c r="ARP16"/>
      <c r="ARQ16"/>
      <c r="ARR16"/>
      <c r="ARS16"/>
      <c r="ART16"/>
      <c r="ARU16"/>
      <c r="ARV16"/>
      <c r="ARW16"/>
      <c r="ARX16"/>
      <c r="ARY16"/>
      <c r="ARZ16"/>
      <c r="ASA16"/>
      <c r="ASB16"/>
      <c r="ASC16"/>
      <c r="ASD16"/>
      <c r="ASE16"/>
      <c r="ASF16"/>
      <c r="ASG16"/>
      <c r="ASH16"/>
      <c r="ASI16"/>
      <c r="ASJ16"/>
      <c r="ASK16"/>
      <c r="ASL16"/>
      <c r="ASM16"/>
      <c r="ASN16"/>
      <c r="ASO16"/>
      <c r="ASP16"/>
      <c r="ASQ16"/>
      <c r="ASR16"/>
      <c r="ASS16"/>
      <c r="AST16"/>
      <c r="ASU16"/>
      <c r="ASV16"/>
      <c r="ASW16"/>
      <c r="ASX16"/>
      <c r="ASY16"/>
      <c r="ASZ16"/>
      <c r="ATA16"/>
      <c r="ATB16"/>
      <c r="ATC16"/>
      <c r="ATD16"/>
      <c r="ATE16"/>
      <c r="ATF16"/>
      <c r="ATG16"/>
      <c r="ATH16"/>
      <c r="ATI16"/>
      <c r="ATJ16"/>
      <c r="ATK16"/>
      <c r="ATL16"/>
      <c r="ATM16"/>
      <c r="ATN16"/>
      <c r="ATO16"/>
      <c r="ATP16"/>
      <c r="ATQ16"/>
      <c r="ATR16"/>
      <c r="ATS16"/>
      <c r="ATT16"/>
      <c r="ATU16"/>
      <c r="ATV16"/>
      <c r="ATW16"/>
      <c r="ATX16"/>
      <c r="ATY16"/>
      <c r="ATZ16"/>
      <c r="AUA16"/>
      <c r="AUB16"/>
      <c r="AUC16"/>
      <c r="AUD16"/>
      <c r="AUE16"/>
      <c r="AUF16"/>
      <c r="AUG16"/>
      <c r="AUH16"/>
      <c r="AUI16"/>
      <c r="AUJ16"/>
      <c r="AUK16"/>
      <c r="AUL16"/>
      <c r="AUM16"/>
      <c r="AUN16"/>
      <c r="AUO16"/>
      <c r="AUP16"/>
      <c r="AUQ16"/>
      <c r="AUR16"/>
      <c r="AUS16"/>
      <c r="AUT16"/>
      <c r="AUU16"/>
      <c r="AUV16"/>
      <c r="AUW16"/>
      <c r="AUX16"/>
      <c r="AUY16"/>
      <c r="AUZ16"/>
      <c r="AVA16"/>
      <c r="AVB16"/>
      <c r="AVC16"/>
      <c r="AVD16"/>
      <c r="AVE16"/>
      <c r="AVF16"/>
      <c r="AVG16"/>
      <c r="AVH16"/>
      <c r="AVI16"/>
      <c r="AVJ16"/>
      <c r="AVK16"/>
      <c r="AVL16"/>
      <c r="AVM16"/>
      <c r="AVN16"/>
      <c r="AVO16"/>
      <c r="AVP16"/>
      <c r="AVQ16"/>
      <c r="AVR16"/>
      <c r="AVS16"/>
      <c r="AVT16"/>
      <c r="AVU16"/>
      <c r="AVV16"/>
      <c r="AVW16"/>
      <c r="AVX16"/>
      <c r="AVY16"/>
      <c r="AVZ16"/>
      <c r="AWA16"/>
      <c r="AWB16"/>
      <c r="AWC16"/>
      <c r="AWD16"/>
      <c r="AWE16"/>
      <c r="AWF16"/>
      <c r="AWG16"/>
      <c r="AWH16"/>
      <c r="AWI16"/>
      <c r="AWJ16"/>
      <c r="AWK16"/>
      <c r="AWL16"/>
      <c r="AWM16"/>
      <c r="AWN16"/>
      <c r="AWO16"/>
      <c r="AWP16"/>
      <c r="AWQ16"/>
      <c r="AWR16"/>
      <c r="AWS16"/>
      <c r="AWT16"/>
      <c r="AWU16"/>
      <c r="AWV16"/>
      <c r="AWW16"/>
      <c r="AWX16"/>
      <c r="AWY16"/>
      <c r="AWZ16"/>
      <c r="AXA16"/>
      <c r="AXB16"/>
      <c r="AXC16"/>
      <c r="AXD16"/>
      <c r="AXE16"/>
      <c r="AXF16"/>
      <c r="AXG16"/>
      <c r="AXH16"/>
      <c r="AXI16"/>
      <c r="AXJ16"/>
      <c r="AXK16"/>
      <c r="AXL16"/>
      <c r="AXM16"/>
      <c r="AXN16"/>
      <c r="AXO16"/>
      <c r="AXP16"/>
      <c r="AXQ16"/>
      <c r="AXR16"/>
      <c r="AXS16"/>
      <c r="AXT16"/>
      <c r="AXU16"/>
      <c r="AXV16"/>
      <c r="AXW16"/>
      <c r="AXX16"/>
      <c r="AXY16"/>
      <c r="AXZ16"/>
      <c r="AYA16"/>
      <c r="AYB16"/>
      <c r="AYC16"/>
      <c r="AYD16"/>
      <c r="AYE16"/>
      <c r="AYF16"/>
      <c r="AYG16"/>
      <c r="AYH16"/>
      <c r="AYI16"/>
      <c r="AYJ16"/>
      <c r="AYK16"/>
      <c r="AYL16"/>
      <c r="AYM16"/>
      <c r="AYN16"/>
      <c r="AYO16"/>
      <c r="AYP16"/>
      <c r="AYQ16"/>
      <c r="AYR16"/>
      <c r="AYS16"/>
      <c r="AYT16"/>
      <c r="AYU16"/>
      <c r="AYV16"/>
      <c r="AYW16"/>
      <c r="AYX16"/>
      <c r="AYY16"/>
      <c r="AYZ16"/>
      <c r="AZA16"/>
      <c r="AZB16"/>
      <c r="AZC16"/>
      <c r="AZD16"/>
      <c r="AZE16"/>
      <c r="AZF16"/>
      <c r="AZG16"/>
      <c r="AZH16"/>
      <c r="AZI16"/>
      <c r="AZJ16"/>
      <c r="AZK16"/>
      <c r="AZL16"/>
      <c r="AZM16"/>
      <c r="AZN16"/>
      <c r="AZO16"/>
      <c r="AZP16"/>
      <c r="AZQ16"/>
      <c r="AZR16"/>
      <c r="AZS16"/>
      <c r="AZT16"/>
      <c r="AZU16"/>
      <c r="AZV16"/>
      <c r="AZW16"/>
      <c r="AZX16"/>
      <c r="AZY16"/>
      <c r="AZZ16"/>
      <c r="BAA16"/>
    </row>
    <row r="17" spans="1:1379" s="3" customFormat="1" x14ac:dyDescent="0.25">
      <c r="A17" s="683"/>
      <c r="B17" s="67"/>
      <c r="C17" s="162">
        <v>600007</v>
      </c>
      <c r="D17" s="117">
        <v>2</v>
      </c>
      <c r="E17" s="72" t="s">
        <v>24</v>
      </c>
      <c r="F17" s="73">
        <v>2</v>
      </c>
      <c r="G17" s="121">
        <v>10</v>
      </c>
      <c r="H17" s="121">
        <v>11</v>
      </c>
      <c r="I17" s="121" t="s">
        <v>62</v>
      </c>
      <c r="J17" s="121" t="s">
        <v>46</v>
      </c>
      <c r="K17" s="121">
        <v>-85</v>
      </c>
      <c r="L17" s="46">
        <v>10</v>
      </c>
      <c r="M17" s="46" t="s">
        <v>48</v>
      </c>
      <c r="N17" s="46"/>
      <c r="O17" s="121" t="s">
        <v>43</v>
      </c>
      <c r="P17" s="121" t="s">
        <v>386</v>
      </c>
      <c r="Q17" s="121">
        <v>60</v>
      </c>
      <c r="R17" s="121">
        <v>3</v>
      </c>
      <c r="S17" s="121" t="s">
        <v>168</v>
      </c>
      <c r="T17" s="269">
        <v>21000</v>
      </c>
      <c r="U17" s="121"/>
      <c r="V17" s="121" t="s">
        <v>175</v>
      </c>
      <c r="W17" s="116" t="s">
        <v>174</v>
      </c>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c r="AMO17"/>
      <c r="AMP17"/>
      <c r="AMQ17"/>
      <c r="AMR17"/>
      <c r="AMS17"/>
      <c r="AMT17"/>
      <c r="AMU17"/>
      <c r="AMV17"/>
      <c r="AMW17"/>
      <c r="AMX17"/>
      <c r="AMY17"/>
      <c r="AMZ17"/>
      <c r="ANA17"/>
      <c r="ANB17"/>
      <c r="ANC17"/>
      <c r="AND17"/>
      <c r="ANE17"/>
      <c r="ANF17"/>
      <c r="ANG17"/>
      <c r="ANH17"/>
      <c r="ANI17"/>
      <c r="ANJ17"/>
      <c r="ANK17"/>
      <c r="ANL17"/>
      <c r="ANM17"/>
      <c r="ANN17"/>
      <c r="ANO17"/>
      <c r="ANP17"/>
      <c r="ANQ17"/>
      <c r="ANR17"/>
      <c r="ANS17"/>
      <c r="ANT17"/>
      <c r="ANU17"/>
      <c r="ANV17"/>
      <c r="ANW17"/>
      <c r="ANX17"/>
      <c r="ANY17"/>
      <c r="ANZ17"/>
      <c r="AOA17"/>
      <c r="AOB17"/>
      <c r="AOC17"/>
      <c r="AOD17"/>
      <c r="AOE17"/>
      <c r="AOF17"/>
      <c r="AOG17"/>
      <c r="AOH17"/>
      <c r="AOI17"/>
      <c r="AOJ17"/>
      <c r="AOK17"/>
      <c r="AOL17"/>
      <c r="AOM17"/>
      <c r="AON17"/>
      <c r="AOO17"/>
      <c r="AOP17"/>
      <c r="AOQ17"/>
      <c r="AOR17"/>
      <c r="AOS17"/>
      <c r="AOT17"/>
      <c r="AOU17"/>
      <c r="AOV17"/>
      <c r="AOW17"/>
      <c r="AOX17"/>
      <c r="AOY17"/>
      <c r="AOZ17"/>
      <c r="APA17"/>
      <c r="APB17"/>
      <c r="APC17"/>
      <c r="APD17"/>
      <c r="APE17"/>
      <c r="APF17"/>
      <c r="APG17"/>
      <c r="APH17"/>
      <c r="API17"/>
      <c r="APJ17"/>
      <c r="APK17"/>
      <c r="APL17"/>
      <c r="APM17"/>
      <c r="APN17"/>
      <c r="APO17"/>
      <c r="APP17"/>
      <c r="APQ17"/>
      <c r="APR17"/>
      <c r="APS17"/>
      <c r="APT17"/>
      <c r="APU17"/>
      <c r="APV17"/>
      <c r="APW17"/>
      <c r="APX17"/>
      <c r="APY17"/>
      <c r="APZ17"/>
      <c r="AQA17"/>
      <c r="AQB17"/>
      <c r="AQC17"/>
      <c r="AQD17"/>
      <c r="AQE17"/>
      <c r="AQF17"/>
      <c r="AQG17"/>
      <c r="AQH17"/>
      <c r="AQI17"/>
      <c r="AQJ17"/>
      <c r="AQK17"/>
      <c r="AQL17"/>
      <c r="AQM17"/>
      <c r="AQN17"/>
      <c r="AQO17"/>
      <c r="AQP17"/>
      <c r="AQQ17"/>
      <c r="AQR17"/>
      <c r="AQS17"/>
      <c r="AQT17"/>
      <c r="AQU17"/>
      <c r="AQV17"/>
      <c r="AQW17"/>
      <c r="AQX17"/>
      <c r="AQY17"/>
      <c r="AQZ17"/>
      <c r="ARA17"/>
      <c r="ARB17"/>
      <c r="ARC17"/>
      <c r="ARD17"/>
      <c r="ARE17"/>
      <c r="ARF17"/>
      <c r="ARG17"/>
      <c r="ARH17"/>
      <c r="ARI17"/>
      <c r="ARJ17"/>
      <c r="ARK17"/>
      <c r="ARL17"/>
      <c r="ARM17"/>
      <c r="ARN17"/>
      <c r="ARO17"/>
      <c r="ARP17"/>
      <c r="ARQ17"/>
      <c r="ARR17"/>
      <c r="ARS17"/>
      <c r="ART17"/>
      <c r="ARU17"/>
      <c r="ARV17"/>
      <c r="ARW17"/>
      <c r="ARX17"/>
      <c r="ARY17"/>
      <c r="ARZ17"/>
      <c r="ASA17"/>
      <c r="ASB17"/>
      <c r="ASC17"/>
      <c r="ASD17"/>
      <c r="ASE17"/>
      <c r="ASF17"/>
      <c r="ASG17"/>
      <c r="ASH17"/>
      <c r="ASI17"/>
      <c r="ASJ17"/>
      <c r="ASK17"/>
      <c r="ASL17"/>
      <c r="ASM17"/>
      <c r="ASN17"/>
      <c r="ASO17"/>
      <c r="ASP17"/>
      <c r="ASQ17"/>
      <c r="ASR17"/>
      <c r="ASS17"/>
      <c r="AST17"/>
      <c r="ASU17"/>
      <c r="ASV17"/>
      <c r="ASW17"/>
      <c r="ASX17"/>
      <c r="ASY17"/>
      <c r="ASZ17"/>
      <c r="ATA17"/>
      <c r="ATB17"/>
      <c r="ATC17"/>
      <c r="ATD17"/>
      <c r="ATE17"/>
      <c r="ATF17"/>
      <c r="ATG17"/>
      <c r="ATH17"/>
      <c r="ATI17"/>
      <c r="ATJ17"/>
      <c r="ATK17"/>
      <c r="ATL17"/>
      <c r="ATM17"/>
      <c r="ATN17"/>
      <c r="ATO17"/>
      <c r="ATP17"/>
      <c r="ATQ17"/>
      <c r="ATR17"/>
      <c r="ATS17"/>
      <c r="ATT17"/>
      <c r="ATU17"/>
      <c r="ATV17"/>
      <c r="ATW17"/>
      <c r="ATX17"/>
      <c r="ATY17"/>
      <c r="ATZ17"/>
      <c r="AUA17"/>
      <c r="AUB17"/>
      <c r="AUC17"/>
      <c r="AUD17"/>
      <c r="AUE17"/>
      <c r="AUF17"/>
      <c r="AUG17"/>
      <c r="AUH17"/>
      <c r="AUI17"/>
      <c r="AUJ17"/>
      <c r="AUK17"/>
      <c r="AUL17"/>
      <c r="AUM17"/>
      <c r="AUN17"/>
      <c r="AUO17"/>
      <c r="AUP17"/>
      <c r="AUQ17"/>
      <c r="AUR17"/>
      <c r="AUS17"/>
      <c r="AUT17"/>
      <c r="AUU17"/>
      <c r="AUV17"/>
      <c r="AUW17"/>
      <c r="AUX17"/>
      <c r="AUY17"/>
      <c r="AUZ17"/>
      <c r="AVA17"/>
      <c r="AVB17"/>
      <c r="AVC17"/>
      <c r="AVD17"/>
      <c r="AVE17"/>
      <c r="AVF17"/>
      <c r="AVG17"/>
      <c r="AVH17"/>
      <c r="AVI17"/>
      <c r="AVJ17"/>
      <c r="AVK17"/>
      <c r="AVL17"/>
      <c r="AVM17"/>
      <c r="AVN17"/>
      <c r="AVO17"/>
      <c r="AVP17"/>
      <c r="AVQ17"/>
      <c r="AVR17"/>
      <c r="AVS17"/>
      <c r="AVT17"/>
      <c r="AVU17"/>
      <c r="AVV17"/>
      <c r="AVW17"/>
      <c r="AVX17"/>
      <c r="AVY17"/>
      <c r="AVZ17"/>
      <c r="AWA17"/>
      <c r="AWB17"/>
      <c r="AWC17"/>
      <c r="AWD17"/>
      <c r="AWE17"/>
      <c r="AWF17"/>
      <c r="AWG17"/>
      <c r="AWH17"/>
      <c r="AWI17"/>
      <c r="AWJ17"/>
      <c r="AWK17"/>
      <c r="AWL17"/>
      <c r="AWM17"/>
      <c r="AWN17"/>
      <c r="AWO17"/>
      <c r="AWP17"/>
      <c r="AWQ17"/>
      <c r="AWR17"/>
      <c r="AWS17"/>
      <c r="AWT17"/>
      <c r="AWU17"/>
      <c r="AWV17"/>
      <c r="AWW17"/>
      <c r="AWX17"/>
      <c r="AWY17"/>
      <c r="AWZ17"/>
      <c r="AXA17"/>
      <c r="AXB17"/>
      <c r="AXC17"/>
      <c r="AXD17"/>
      <c r="AXE17"/>
      <c r="AXF17"/>
      <c r="AXG17"/>
      <c r="AXH17"/>
      <c r="AXI17"/>
      <c r="AXJ17"/>
      <c r="AXK17"/>
      <c r="AXL17"/>
      <c r="AXM17"/>
      <c r="AXN17"/>
      <c r="AXO17"/>
      <c r="AXP17"/>
      <c r="AXQ17"/>
      <c r="AXR17"/>
      <c r="AXS17"/>
      <c r="AXT17"/>
      <c r="AXU17"/>
      <c r="AXV17"/>
      <c r="AXW17"/>
      <c r="AXX17"/>
      <c r="AXY17"/>
      <c r="AXZ17"/>
      <c r="AYA17"/>
      <c r="AYB17"/>
      <c r="AYC17"/>
      <c r="AYD17"/>
      <c r="AYE17"/>
      <c r="AYF17"/>
      <c r="AYG17"/>
      <c r="AYH17"/>
      <c r="AYI17"/>
      <c r="AYJ17"/>
      <c r="AYK17"/>
      <c r="AYL17"/>
      <c r="AYM17"/>
      <c r="AYN17"/>
      <c r="AYO17"/>
      <c r="AYP17"/>
      <c r="AYQ17"/>
      <c r="AYR17"/>
      <c r="AYS17"/>
      <c r="AYT17"/>
      <c r="AYU17"/>
      <c r="AYV17"/>
      <c r="AYW17"/>
      <c r="AYX17"/>
      <c r="AYY17"/>
      <c r="AYZ17"/>
      <c r="AZA17"/>
      <c r="AZB17"/>
      <c r="AZC17"/>
      <c r="AZD17"/>
      <c r="AZE17"/>
      <c r="AZF17"/>
      <c r="AZG17"/>
      <c r="AZH17"/>
      <c r="AZI17"/>
      <c r="AZJ17"/>
      <c r="AZK17"/>
      <c r="AZL17"/>
      <c r="AZM17"/>
      <c r="AZN17"/>
      <c r="AZO17"/>
      <c r="AZP17"/>
      <c r="AZQ17"/>
      <c r="AZR17"/>
      <c r="AZS17"/>
      <c r="AZT17"/>
      <c r="AZU17"/>
      <c r="AZV17"/>
      <c r="AZW17"/>
      <c r="AZX17"/>
      <c r="AZY17"/>
      <c r="AZZ17"/>
      <c r="BAA17"/>
    </row>
    <row r="18" spans="1:1379" s="3" customFormat="1" x14ac:dyDescent="0.25">
      <c r="A18" s="683"/>
      <c r="B18" s="67"/>
      <c r="C18" s="162">
        <v>600007</v>
      </c>
      <c r="D18" s="117">
        <v>3</v>
      </c>
      <c r="E18" s="72" t="s">
        <v>24</v>
      </c>
      <c r="F18" s="73">
        <v>2</v>
      </c>
      <c r="G18" s="121">
        <v>15</v>
      </c>
      <c r="H18" s="121">
        <v>11</v>
      </c>
      <c r="I18" s="121" t="s">
        <v>62</v>
      </c>
      <c r="J18" s="121" t="s">
        <v>46</v>
      </c>
      <c r="K18" s="121">
        <v>-85</v>
      </c>
      <c r="L18" s="46">
        <v>10</v>
      </c>
      <c r="M18" s="46" t="s">
        <v>48</v>
      </c>
      <c r="N18" s="46"/>
      <c r="O18" s="121" t="s">
        <v>43</v>
      </c>
      <c r="P18" s="121" t="s">
        <v>386</v>
      </c>
      <c r="Q18" s="121">
        <v>60</v>
      </c>
      <c r="R18" s="121">
        <v>3</v>
      </c>
      <c r="S18" s="121" t="s">
        <v>168</v>
      </c>
      <c r="T18" s="269">
        <v>32000</v>
      </c>
      <c r="U18" s="121"/>
      <c r="V18" s="121" t="s">
        <v>175</v>
      </c>
      <c r="W18" s="116" t="s">
        <v>174</v>
      </c>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c r="AMO18"/>
      <c r="AMP18"/>
      <c r="AMQ18"/>
      <c r="AMR18"/>
      <c r="AMS18"/>
      <c r="AMT18"/>
      <c r="AMU18"/>
      <c r="AMV18"/>
      <c r="AMW18"/>
      <c r="AMX18"/>
      <c r="AMY18"/>
      <c r="AMZ18"/>
      <c r="ANA18"/>
      <c r="ANB18"/>
      <c r="ANC18"/>
      <c r="AND18"/>
      <c r="ANE18"/>
      <c r="ANF18"/>
      <c r="ANG18"/>
      <c r="ANH18"/>
      <c r="ANI18"/>
      <c r="ANJ18"/>
      <c r="ANK18"/>
      <c r="ANL18"/>
      <c r="ANM18"/>
      <c r="ANN18"/>
      <c r="ANO18"/>
      <c r="ANP18"/>
      <c r="ANQ18"/>
      <c r="ANR18"/>
      <c r="ANS18"/>
      <c r="ANT18"/>
      <c r="ANU18"/>
      <c r="ANV18"/>
      <c r="ANW18"/>
      <c r="ANX18"/>
      <c r="ANY18"/>
      <c r="ANZ18"/>
      <c r="AOA18"/>
      <c r="AOB18"/>
      <c r="AOC18"/>
      <c r="AOD18"/>
      <c r="AOE18"/>
      <c r="AOF18"/>
      <c r="AOG18"/>
      <c r="AOH18"/>
      <c r="AOI18"/>
      <c r="AOJ18"/>
      <c r="AOK18"/>
      <c r="AOL18"/>
      <c r="AOM18"/>
      <c r="AON18"/>
      <c r="AOO18"/>
      <c r="AOP18"/>
      <c r="AOQ18"/>
      <c r="AOR18"/>
      <c r="AOS18"/>
      <c r="AOT18"/>
      <c r="AOU18"/>
      <c r="AOV18"/>
      <c r="AOW18"/>
      <c r="AOX18"/>
      <c r="AOY18"/>
      <c r="AOZ18"/>
      <c r="APA18"/>
      <c r="APB18"/>
      <c r="APC18"/>
      <c r="APD18"/>
      <c r="APE18"/>
      <c r="APF18"/>
      <c r="APG18"/>
      <c r="APH18"/>
      <c r="API18"/>
      <c r="APJ18"/>
      <c r="APK18"/>
      <c r="APL18"/>
      <c r="APM18"/>
      <c r="APN18"/>
      <c r="APO18"/>
      <c r="APP18"/>
      <c r="APQ18"/>
      <c r="APR18"/>
      <c r="APS18"/>
      <c r="APT18"/>
      <c r="APU18"/>
      <c r="APV18"/>
      <c r="APW18"/>
      <c r="APX18"/>
      <c r="APY18"/>
      <c r="APZ18"/>
      <c r="AQA18"/>
      <c r="AQB18"/>
      <c r="AQC18"/>
      <c r="AQD18"/>
      <c r="AQE18"/>
      <c r="AQF18"/>
      <c r="AQG18"/>
      <c r="AQH18"/>
      <c r="AQI18"/>
      <c r="AQJ18"/>
      <c r="AQK18"/>
      <c r="AQL18"/>
      <c r="AQM18"/>
      <c r="AQN18"/>
      <c r="AQO18"/>
      <c r="AQP18"/>
      <c r="AQQ18"/>
      <c r="AQR18"/>
      <c r="AQS18"/>
      <c r="AQT18"/>
      <c r="AQU18"/>
      <c r="AQV18"/>
      <c r="AQW18"/>
      <c r="AQX18"/>
      <c r="AQY18"/>
      <c r="AQZ18"/>
      <c r="ARA18"/>
      <c r="ARB18"/>
      <c r="ARC18"/>
      <c r="ARD18"/>
      <c r="ARE18"/>
      <c r="ARF18"/>
      <c r="ARG18"/>
      <c r="ARH18"/>
      <c r="ARI18"/>
      <c r="ARJ18"/>
      <c r="ARK18"/>
      <c r="ARL18"/>
      <c r="ARM18"/>
      <c r="ARN18"/>
      <c r="ARO18"/>
      <c r="ARP18"/>
      <c r="ARQ18"/>
      <c r="ARR18"/>
      <c r="ARS18"/>
      <c r="ART18"/>
      <c r="ARU18"/>
      <c r="ARV18"/>
      <c r="ARW18"/>
      <c r="ARX18"/>
      <c r="ARY18"/>
      <c r="ARZ18"/>
      <c r="ASA18"/>
      <c r="ASB18"/>
      <c r="ASC18"/>
      <c r="ASD18"/>
      <c r="ASE18"/>
      <c r="ASF18"/>
      <c r="ASG18"/>
      <c r="ASH18"/>
      <c r="ASI18"/>
      <c r="ASJ18"/>
      <c r="ASK18"/>
      <c r="ASL18"/>
      <c r="ASM18"/>
      <c r="ASN18"/>
      <c r="ASO18"/>
      <c r="ASP18"/>
      <c r="ASQ18"/>
      <c r="ASR18"/>
      <c r="ASS18"/>
      <c r="AST18"/>
      <c r="ASU18"/>
      <c r="ASV18"/>
      <c r="ASW18"/>
      <c r="ASX18"/>
      <c r="ASY18"/>
      <c r="ASZ18"/>
      <c r="ATA18"/>
      <c r="ATB18"/>
      <c r="ATC18"/>
      <c r="ATD18"/>
      <c r="ATE18"/>
      <c r="ATF18"/>
      <c r="ATG18"/>
      <c r="ATH18"/>
      <c r="ATI18"/>
      <c r="ATJ18"/>
      <c r="ATK18"/>
      <c r="ATL18"/>
      <c r="ATM18"/>
      <c r="ATN18"/>
      <c r="ATO18"/>
      <c r="ATP18"/>
      <c r="ATQ18"/>
      <c r="ATR18"/>
      <c r="ATS18"/>
      <c r="ATT18"/>
      <c r="ATU18"/>
      <c r="ATV18"/>
      <c r="ATW18"/>
      <c r="ATX18"/>
      <c r="ATY18"/>
      <c r="ATZ18"/>
      <c r="AUA18"/>
      <c r="AUB18"/>
      <c r="AUC18"/>
      <c r="AUD18"/>
      <c r="AUE18"/>
      <c r="AUF18"/>
      <c r="AUG18"/>
      <c r="AUH18"/>
      <c r="AUI18"/>
      <c r="AUJ18"/>
      <c r="AUK18"/>
      <c r="AUL18"/>
      <c r="AUM18"/>
      <c r="AUN18"/>
      <c r="AUO18"/>
      <c r="AUP18"/>
      <c r="AUQ18"/>
      <c r="AUR18"/>
      <c r="AUS18"/>
      <c r="AUT18"/>
      <c r="AUU18"/>
      <c r="AUV18"/>
      <c r="AUW18"/>
      <c r="AUX18"/>
      <c r="AUY18"/>
      <c r="AUZ18"/>
      <c r="AVA18"/>
      <c r="AVB18"/>
      <c r="AVC18"/>
      <c r="AVD18"/>
      <c r="AVE18"/>
      <c r="AVF18"/>
      <c r="AVG18"/>
      <c r="AVH18"/>
      <c r="AVI18"/>
      <c r="AVJ18"/>
      <c r="AVK18"/>
      <c r="AVL18"/>
      <c r="AVM18"/>
      <c r="AVN18"/>
      <c r="AVO18"/>
      <c r="AVP18"/>
      <c r="AVQ18"/>
      <c r="AVR18"/>
      <c r="AVS18"/>
      <c r="AVT18"/>
      <c r="AVU18"/>
      <c r="AVV18"/>
      <c r="AVW18"/>
      <c r="AVX18"/>
      <c r="AVY18"/>
      <c r="AVZ18"/>
      <c r="AWA18"/>
      <c r="AWB18"/>
      <c r="AWC18"/>
      <c r="AWD18"/>
      <c r="AWE18"/>
      <c r="AWF18"/>
      <c r="AWG18"/>
      <c r="AWH18"/>
      <c r="AWI18"/>
      <c r="AWJ18"/>
      <c r="AWK18"/>
      <c r="AWL18"/>
      <c r="AWM18"/>
      <c r="AWN18"/>
      <c r="AWO18"/>
      <c r="AWP18"/>
      <c r="AWQ18"/>
      <c r="AWR18"/>
      <c r="AWS18"/>
      <c r="AWT18"/>
      <c r="AWU18"/>
      <c r="AWV18"/>
      <c r="AWW18"/>
      <c r="AWX18"/>
      <c r="AWY18"/>
      <c r="AWZ18"/>
      <c r="AXA18"/>
      <c r="AXB18"/>
      <c r="AXC18"/>
      <c r="AXD18"/>
      <c r="AXE18"/>
      <c r="AXF18"/>
      <c r="AXG18"/>
      <c r="AXH18"/>
      <c r="AXI18"/>
      <c r="AXJ18"/>
      <c r="AXK18"/>
      <c r="AXL18"/>
      <c r="AXM18"/>
      <c r="AXN18"/>
      <c r="AXO18"/>
      <c r="AXP18"/>
      <c r="AXQ18"/>
      <c r="AXR18"/>
      <c r="AXS18"/>
      <c r="AXT18"/>
      <c r="AXU18"/>
      <c r="AXV18"/>
      <c r="AXW18"/>
      <c r="AXX18"/>
      <c r="AXY18"/>
      <c r="AXZ18"/>
      <c r="AYA18"/>
      <c r="AYB18"/>
      <c r="AYC18"/>
      <c r="AYD18"/>
      <c r="AYE18"/>
      <c r="AYF18"/>
      <c r="AYG18"/>
      <c r="AYH18"/>
      <c r="AYI18"/>
      <c r="AYJ18"/>
      <c r="AYK18"/>
      <c r="AYL18"/>
      <c r="AYM18"/>
      <c r="AYN18"/>
      <c r="AYO18"/>
      <c r="AYP18"/>
      <c r="AYQ18"/>
      <c r="AYR18"/>
      <c r="AYS18"/>
      <c r="AYT18"/>
      <c r="AYU18"/>
      <c r="AYV18"/>
      <c r="AYW18"/>
      <c r="AYX18"/>
      <c r="AYY18"/>
      <c r="AYZ18"/>
      <c r="AZA18"/>
      <c r="AZB18"/>
      <c r="AZC18"/>
      <c r="AZD18"/>
      <c r="AZE18"/>
      <c r="AZF18"/>
      <c r="AZG18"/>
      <c r="AZH18"/>
      <c r="AZI18"/>
      <c r="AZJ18"/>
      <c r="AZK18"/>
      <c r="AZL18"/>
      <c r="AZM18"/>
      <c r="AZN18"/>
      <c r="AZO18"/>
      <c r="AZP18"/>
      <c r="AZQ18"/>
      <c r="AZR18"/>
      <c r="AZS18"/>
      <c r="AZT18"/>
      <c r="AZU18"/>
      <c r="AZV18"/>
      <c r="AZW18"/>
      <c r="AZX18"/>
      <c r="AZY18"/>
      <c r="AZZ18"/>
      <c r="BAA18"/>
    </row>
    <row r="19" spans="1:1379" s="3" customFormat="1" x14ac:dyDescent="0.25">
      <c r="A19" s="683"/>
      <c r="B19" s="67"/>
      <c r="C19" s="162">
        <v>600007</v>
      </c>
      <c r="D19" s="117">
        <v>4</v>
      </c>
      <c r="E19" s="72" t="s">
        <v>24</v>
      </c>
      <c r="F19" s="73">
        <v>2</v>
      </c>
      <c r="G19" s="121">
        <v>20</v>
      </c>
      <c r="H19" s="121">
        <v>11</v>
      </c>
      <c r="I19" s="121" t="s">
        <v>62</v>
      </c>
      <c r="J19" s="121" t="s">
        <v>46</v>
      </c>
      <c r="K19" s="121">
        <v>-85</v>
      </c>
      <c r="L19" s="46">
        <v>10</v>
      </c>
      <c r="M19" s="46" t="s">
        <v>48</v>
      </c>
      <c r="N19" s="46"/>
      <c r="O19" s="121" t="s">
        <v>43</v>
      </c>
      <c r="P19" s="121" t="s">
        <v>386</v>
      </c>
      <c r="Q19" s="121">
        <v>60</v>
      </c>
      <c r="R19" s="121">
        <v>3</v>
      </c>
      <c r="S19" s="121" t="s">
        <v>168</v>
      </c>
      <c r="T19" s="269">
        <v>42000</v>
      </c>
      <c r="U19" s="121"/>
      <c r="V19" s="121" t="s">
        <v>175</v>
      </c>
      <c r="W19" s="116" t="s">
        <v>174</v>
      </c>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c r="AMO19"/>
      <c r="AMP19"/>
      <c r="AMQ19"/>
      <c r="AMR19"/>
      <c r="AMS19"/>
      <c r="AMT19"/>
      <c r="AMU19"/>
      <c r="AMV19"/>
      <c r="AMW19"/>
      <c r="AMX19"/>
      <c r="AMY19"/>
      <c r="AMZ19"/>
      <c r="ANA19"/>
      <c r="ANB19"/>
      <c r="ANC19"/>
      <c r="AND19"/>
      <c r="ANE19"/>
      <c r="ANF19"/>
      <c r="ANG19"/>
      <c r="ANH19"/>
      <c r="ANI19"/>
      <c r="ANJ19"/>
      <c r="ANK19"/>
      <c r="ANL19"/>
      <c r="ANM19"/>
      <c r="ANN19"/>
      <c r="ANO19"/>
      <c r="ANP19"/>
      <c r="ANQ19"/>
      <c r="ANR19"/>
      <c r="ANS19"/>
      <c r="ANT19"/>
      <c r="ANU19"/>
      <c r="ANV19"/>
      <c r="ANW19"/>
      <c r="ANX19"/>
      <c r="ANY19"/>
      <c r="ANZ19"/>
      <c r="AOA19"/>
      <c r="AOB19"/>
      <c r="AOC19"/>
      <c r="AOD19"/>
      <c r="AOE19"/>
      <c r="AOF19"/>
      <c r="AOG19"/>
      <c r="AOH19"/>
      <c r="AOI19"/>
      <c r="AOJ19"/>
      <c r="AOK19"/>
      <c r="AOL19"/>
      <c r="AOM19"/>
      <c r="AON19"/>
      <c r="AOO19"/>
      <c r="AOP19"/>
      <c r="AOQ19"/>
      <c r="AOR19"/>
      <c r="AOS19"/>
      <c r="AOT19"/>
      <c r="AOU19"/>
      <c r="AOV19"/>
      <c r="AOW19"/>
      <c r="AOX19"/>
      <c r="AOY19"/>
      <c r="AOZ19"/>
      <c r="APA19"/>
      <c r="APB19"/>
      <c r="APC19"/>
      <c r="APD19"/>
      <c r="APE19"/>
      <c r="APF19"/>
      <c r="APG19"/>
      <c r="APH19"/>
      <c r="API19"/>
      <c r="APJ19"/>
      <c r="APK19"/>
      <c r="APL19"/>
      <c r="APM19"/>
      <c r="APN19"/>
      <c r="APO19"/>
      <c r="APP19"/>
      <c r="APQ19"/>
      <c r="APR19"/>
      <c r="APS19"/>
      <c r="APT19"/>
      <c r="APU19"/>
      <c r="APV19"/>
      <c r="APW19"/>
      <c r="APX19"/>
      <c r="APY19"/>
      <c r="APZ19"/>
      <c r="AQA19"/>
      <c r="AQB19"/>
      <c r="AQC19"/>
      <c r="AQD19"/>
      <c r="AQE19"/>
      <c r="AQF19"/>
      <c r="AQG19"/>
      <c r="AQH19"/>
      <c r="AQI19"/>
      <c r="AQJ19"/>
      <c r="AQK19"/>
      <c r="AQL19"/>
      <c r="AQM19"/>
      <c r="AQN19"/>
      <c r="AQO19"/>
      <c r="AQP19"/>
      <c r="AQQ19"/>
      <c r="AQR19"/>
      <c r="AQS19"/>
      <c r="AQT19"/>
      <c r="AQU19"/>
      <c r="AQV19"/>
      <c r="AQW19"/>
      <c r="AQX19"/>
      <c r="AQY19"/>
      <c r="AQZ19"/>
      <c r="ARA19"/>
      <c r="ARB19"/>
      <c r="ARC19"/>
      <c r="ARD19"/>
      <c r="ARE19"/>
      <c r="ARF19"/>
      <c r="ARG19"/>
      <c r="ARH19"/>
      <c r="ARI19"/>
      <c r="ARJ19"/>
      <c r="ARK19"/>
      <c r="ARL19"/>
      <c r="ARM19"/>
      <c r="ARN19"/>
      <c r="ARO19"/>
      <c r="ARP19"/>
      <c r="ARQ19"/>
      <c r="ARR19"/>
      <c r="ARS19"/>
      <c r="ART19"/>
      <c r="ARU19"/>
      <c r="ARV19"/>
      <c r="ARW19"/>
      <c r="ARX19"/>
      <c r="ARY19"/>
      <c r="ARZ19"/>
      <c r="ASA19"/>
      <c r="ASB19"/>
      <c r="ASC19"/>
      <c r="ASD19"/>
      <c r="ASE19"/>
      <c r="ASF19"/>
      <c r="ASG19"/>
      <c r="ASH19"/>
      <c r="ASI19"/>
      <c r="ASJ19"/>
      <c r="ASK19"/>
      <c r="ASL19"/>
      <c r="ASM19"/>
      <c r="ASN19"/>
      <c r="ASO19"/>
      <c r="ASP19"/>
      <c r="ASQ19"/>
      <c r="ASR19"/>
      <c r="ASS19"/>
      <c r="AST19"/>
      <c r="ASU19"/>
      <c r="ASV19"/>
      <c r="ASW19"/>
      <c r="ASX19"/>
      <c r="ASY19"/>
      <c r="ASZ19"/>
      <c r="ATA19"/>
      <c r="ATB19"/>
      <c r="ATC19"/>
      <c r="ATD19"/>
      <c r="ATE19"/>
      <c r="ATF19"/>
      <c r="ATG19"/>
      <c r="ATH19"/>
      <c r="ATI19"/>
      <c r="ATJ19"/>
      <c r="ATK19"/>
      <c r="ATL19"/>
      <c r="ATM19"/>
      <c r="ATN19"/>
      <c r="ATO19"/>
      <c r="ATP19"/>
      <c r="ATQ19"/>
      <c r="ATR19"/>
      <c r="ATS19"/>
      <c r="ATT19"/>
      <c r="ATU19"/>
      <c r="ATV19"/>
      <c r="ATW19"/>
      <c r="ATX19"/>
      <c r="ATY19"/>
      <c r="ATZ19"/>
      <c r="AUA19"/>
      <c r="AUB19"/>
      <c r="AUC19"/>
      <c r="AUD19"/>
      <c r="AUE19"/>
      <c r="AUF19"/>
      <c r="AUG19"/>
      <c r="AUH19"/>
      <c r="AUI19"/>
      <c r="AUJ19"/>
      <c r="AUK19"/>
      <c r="AUL19"/>
      <c r="AUM19"/>
      <c r="AUN19"/>
      <c r="AUO19"/>
      <c r="AUP19"/>
      <c r="AUQ19"/>
      <c r="AUR19"/>
      <c r="AUS19"/>
      <c r="AUT19"/>
      <c r="AUU19"/>
      <c r="AUV19"/>
      <c r="AUW19"/>
      <c r="AUX19"/>
      <c r="AUY19"/>
      <c r="AUZ19"/>
      <c r="AVA19"/>
      <c r="AVB19"/>
      <c r="AVC19"/>
      <c r="AVD19"/>
      <c r="AVE19"/>
      <c r="AVF19"/>
      <c r="AVG19"/>
      <c r="AVH19"/>
      <c r="AVI19"/>
      <c r="AVJ19"/>
      <c r="AVK19"/>
      <c r="AVL19"/>
      <c r="AVM19"/>
      <c r="AVN19"/>
      <c r="AVO19"/>
      <c r="AVP19"/>
      <c r="AVQ19"/>
      <c r="AVR19"/>
      <c r="AVS19"/>
      <c r="AVT19"/>
      <c r="AVU19"/>
      <c r="AVV19"/>
      <c r="AVW19"/>
      <c r="AVX19"/>
      <c r="AVY19"/>
      <c r="AVZ19"/>
      <c r="AWA19"/>
      <c r="AWB19"/>
      <c r="AWC19"/>
      <c r="AWD19"/>
      <c r="AWE19"/>
      <c r="AWF19"/>
      <c r="AWG19"/>
      <c r="AWH19"/>
      <c r="AWI19"/>
      <c r="AWJ19"/>
      <c r="AWK19"/>
      <c r="AWL19"/>
      <c r="AWM19"/>
      <c r="AWN19"/>
      <c r="AWO19"/>
      <c r="AWP19"/>
      <c r="AWQ19"/>
      <c r="AWR19"/>
      <c r="AWS19"/>
      <c r="AWT19"/>
      <c r="AWU19"/>
      <c r="AWV19"/>
      <c r="AWW19"/>
      <c r="AWX19"/>
      <c r="AWY19"/>
      <c r="AWZ19"/>
      <c r="AXA19"/>
      <c r="AXB19"/>
      <c r="AXC19"/>
      <c r="AXD19"/>
      <c r="AXE19"/>
      <c r="AXF19"/>
      <c r="AXG19"/>
      <c r="AXH19"/>
      <c r="AXI19"/>
      <c r="AXJ19"/>
      <c r="AXK19"/>
      <c r="AXL19"/>
      <c r="AXM19"/>
      <c r="AXN19"/>
      <c r="AXO19"/>
      <c r="AXP19"/>
      <c r="AXQ19"/>
      <c r="AXR19"/>
      <c r="AXS19"/>
      <c r="AXT19"/>
      <c r="AXU19"/>
      <c r="AXV19"/>
      <c r="AXW19"/>
      <c r="AXX19"/>
      <c r="AXY19"/>
      <c r="AXZ19"/>
      <c r="AYA19"/>
      <c r="AYB19"/>
      <c r="AYC19"/>
      <c r="AYD19"/>
      <c r="AYE19"/>
      <c r="AYF19"/>
      <c r="AYG19"/>
      <c r="AYH19"/>
      <c r="AYI19"/>
      <c r="AYJ19"/>
      <c r="AYK19"/>
      <c r="AYL19"/>
      <c r="AYM19"/>
      <c r="AYN19"/>
      <c r="AYO19"/>
      <c r="AYP19"/>
      <c r="AYQ19"/>
      <c r="AYR19"/>
      <c r="AYS19"/>
      <c r="AYT19"/>
      <c r="AYU19"/>
      <c r="AYV19"/>
      <c r="AYW19"/>
      <c r="AYX19"/>
      <c r="AYY19"/>
      <c r="AYZ19"/>
      <c r="AZA19"/>
      <c r="AZB19"/>
      <c r="AZC19"/>
      <c r="AZD19"/>
      <c r="AZE19"/>
      <c r="AZF19"/>
      <c r="AZG19"/>
      <c r="AZH19"/>
      <c r="AZI19"/>
      <c r="AZJ19"/>
      <c r="AZK19"/>
      <c r="AZL19"/>
      <c r="AZM19"/>
      <c r="AZN19"/>
      <c r="AZO19"/>
      <c r="AZP19"/>
      <c r="AZQ19"/>
      <c r="AZR19"/>
      <c r="AZS19"/>
      <c r="AZT19"/>
      <c r="AZU19"/>
      <c r="AZV19"/>
      <c r="AZW19"/>
      <c r="AZX19"/>
      <c r="AZY19"/>
      <c r="AZZ19"/>
      <c r="BAA19"/>
    </row>
    <row r="20" spans="1:1379" s="3" customFormat="1" x14ac:dyDescent="0.25">
      <c r="A20" s="683"/>
      <c r="B20" s="67"/>
      <c r="C20" s="162">
        <v>600007</v>
      </c>
      <c r="D20" s="117">
        <v>1</v>
      </c>
      <c r="E20" s="72" t="s">
        <v>24</v>
      </c>
      <c r="F20" s="73">
        <v>4</v>
      </c>
      <c r="G20" s="121">
        <v>5</v>
      </c>
      <c r="H20" s="121">
        <v>11</v>
      </c>
      <c r="I20" s="121" t="s">
        <v>62</v>
      </c>
      <c r="J20" s="121" t="s">
        <v>46</v>
      </c>
      <c r="K20" s="121">
        <v>-85</v>
      </c>
      <c r="L20" s="46">
        <v>10</v>
      </c>
      <c r="M20" s="46" t="s">
        <v>48</v>
      </c>
      <c r="N20" s="46"/>
      <c r="O20" s="121" t="s">
        <v>43</v>
      </c>
      <c r="P20" s="121" t="s">
        <v>386</v>
      </c>
      <c r="Q20" s="121">
        <v>60</v>
      </c>
      <c r="R20" s="121">
        <v>3</v>
      </c>
      <c r="S20" s="121" t="s">
        <v>168</v>
      </c>
      <c r="T20" s="269">
        <v>10000</v>
      </c>
      <c r="U20" s="121"/>
      <c r="V20" s="121" t="s">
        <v>175</v>
      </c>
      <c r="W20" s="116" t="s">
        <v>174</v>
      </c>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c r="AMO20"/>
      <c r="AMP20"/>
      <c r="AMQ20"/>
      <c r="AMR20"/>
      <c r="AMS20"/>
      <c r="AMT20"/>
      <c r="AMU20"/>
      <c r="AMV20"/>
      <c r="AMW20"/>
      <c r="AMX20"/>
      <c r="AMY20"/>
      <c r="AMZ20"/>
      <c r="ANA20"/>
      <c r="ANB20"/>
      <c r="ANC20"/>
      <c r="AND20"/>
      <c r="ANE20"/>
      <c r="ANF20"/>
      <c r="ANG20"/>
      <c r="ANH20"/>
      <c r="ANI20"/>
      <c r="ANJ20"/>
      <c r="ANK20"/>
      <c r="ANL20"/>
      <c r="ANM20"/>
      <c r="ANN20"/>
      <c r="ANO20"/>
      <c r="ANP20"/>
      <c r="ANQ20"/>
      <c r="ANR20"/>
      <c r="ANS20"/>
      <c r="ANT20"/>
      <c r="ANU20"/>
      <c r="ANV20"/>
      <c r="ANW20"/>
      <c r="ANX20"/>
      <c r="ANY20"/>
      <c r="ANZ20"/>
      <c r="AOA20"/>
      <c r="AOB20"/>
      <c r="AOC20"/>
      <c r="AOD20"/>
      <c r="AOE20"/>
      <c r="AOF20"/>
      <c r="AOG20"/>
      <c r="AOH20"/>
      <c r="AOI20"/>
      <c r="AOJ20"/>
      <c r="AOK20"/>
      <c r="AOL20"/>
      <c r="AOM20"/>
      <c r="AON20"/>
      <c r="AOO20"/>
      <c r="AOP20"/>
      <c r="AOQ20"/>
      <c r="AOR20"/>
      <c r="AOS20"/>
      <c r="AOT20"/>
      <c r="AOU20"/>
      <c r="AOV20"/>
      <c r="AOW20"/>
      <c r="AOX20"/>
      <c r="AOY20"/>
      <c r="AOZ20"/>
      <c r="APA20"/>
      <c r="APB20"/>
      <c r="APC20"/>
      <c r="APD20"/>
      <c r="APE20"/>
      <c r="APF20"/>
      <c r="APG20"/>
      <c r="APH20"/>
      <c r="API20"/>
      <c r="APJ20"/>
      <c r="APK20"/>
      <c r="APL20"/>
      <c r="APM20"/>
      <c r="APN20"/>
      <c r="APO20"/>
      <c r="APP20"/>
      <c r="APQ20"/>
      <c r="APR20"/>
      <c r="APS20"/>
      <c r="APT20"/>
      <c r="APU20"/>
      <c r="APV20"/>
      <c r="APW20"/>
      <c r="APX20"/>
      <c r="APY20"/>
      <c r="APZ20"/>
      <c r="AQA20"/>
      <c r="AQB20"/>
      <c r="AQC20"/>
      <c r="AQD20"/>
      <c r="AQE20"/>
      <c r="AQF20"/>
      <c r="AQG20"/>
      <c r="AQH20"/>
      <c r="AQI20"/>
      <c r="AQJ20"/>
      <c r="AQK20"/>
      <c r="AQL20"/>
      <c r="AQM20"/>
      <c r="AQN20"/>
      <c r="AQO20"/>
      <c r="AQP20"/>
      <c r="AQQ20"/>
      <c r="AQR20"/>
      <c r="AQS20"/>
      <c r="AQT20"/>
      <c r="AQU20"/>
      <c r="AQV20"/>
      <c r="AQW20"/>
      <c r="AQX20"/>
      <c r="AQY20"/>
      <c r="AQZ20"/>
      <c r="ARA20"/>
      <c r="ARB20"/>
      <c r="ARC20"/>
      <c r="ARD20"/>
      <c r="ARE20"/>
      <c r="ARF20"/>
      <c r="ARG20"/>
      <c r="ARH20"/>
      <c r="ARI20"/>
      <c r="ARJ20"/>
      <c r="ARK20"/>
      <c r="ARL20"/>
      <c r="ARM20"/>
      <c r="ARN20"/>
      <c r="ARO20"/>
      <c r="ARP20"/>
      <c r="ARQ20"/>
      <c r="ARR20"/>
      <c r="ARS20"/>
      <c r="ART20"/>
      <c r="ARU20"/>
      <c r="ARV20"/>
      <c r="ARW20"/>
      <c r="ARX20"/>
      <c r="ARY20"/>
      <c r="ARZ20"/>
      <c r="ASA20"/>
      <c r="ASB20"/>
      <c r="ASC20"/>
      <c r="ASD20"/>
      <c r="ASE20"/>
      <c r="ASF20"/>
      <c r="ASG20"/>
      <c r="ASH20"/>
      <c r="ASI20"/>
      <c r="ASJ20"/>
      <c r="ASK20"/>
      <c r="ASL20"/>
      <c r="ASM20"/>
      <c r="ASN20"/>
      <c r="ASO20"/>
      <c r="ASP20"/>
      <c r="ASQ20"/>
      <c r="ASR20"/>
      <c r="ASS20"/>
      <c r="AST20"/>
      <c r="ASU20"/>
      <c r="ASV20"/>
      <c r="ASW20"/>
      <c r="ASX20"/>
      <c r="ASY20"/>
      <c r="ASZ20"/>
      <c r="ATA20"/>
      <c r="ATB20"/>
      <c r="ATC20"/>
      <c r="ATD20"/>
      <c r="ATE20"/>
      <c r="ATF20"/>
      <c r="ATG20"/>
      <c r="ATH20"/>
      <c r="ATI20"/>
      <c r="ATJ20"/>
      <c r="ATK20"/>
      <c r="ATL20"/>
      <c r="ATM20"/>
      <c r="ATN20"/>
      <c r="ATO20"/>
      <c r="ATP20"/>
      <c r="ATQ20"/>
      <c r="ATR20"/>
      <c r="ATS20"/>
      <c r="ATT20"/>
      <c r="ATU20"/>
      <c r="ATV20"/>
      <c r="ATW20"/>
      <c r="ATX20"/>
      <c r="ATY20"/>
      <c r="ATZ20"/>
      <c r="AUA20"/>
      <c r="AUB20"/>
      <c r="AUC20"/>
      <c r="AUD20"/>
      <c r="AUE20"/>
      <c r="AUF20"/>
      <c r="AUG20"/>
      <c r="AUH20"/>
      <c r="AUI20"/>
      <c r="AUJ20"/>
      <c r="AUK20"/>
      <c r="AUL20"/>
      <c r="AUM20"/>
      <c r="AUN20"/>
      <c r="AUO20"/>
      <c r="AUP20"/>
      <c r="AUQ20"/>
      <c r="AUR20"/>
      <c r="AUS20"/>
      <c r="AUT20"/>
      <c r="AUU20"/>
      <c r="AUV20"/>
      <c r="AUW20"/>
      <c r="AUX20"/>
      <c r="AUY20"/>
      <c r="AUZ20"/>
      <c r="AVA20"/>
      <c r="AVB20"/>
      <c r="AVC20"/>
      <c r="AVD20"/>
      <c r="AVE20"/>
      <c r="AVF20"/>
      <c r="AVG20"/>
      <c r="AVH20"/>
      <c r="AVI20"/>
      <c r="AVJ20"/>
      <c r="AVK20"/>
      <c r="AVL20"/>
      <c r="AVM20"/>
      <c r="AVN20"/>
      <c r="AVO20"/>
      <c r="AVP20"/>
      <c r="AVQ20"/>
      <c r="AVR20"/>
      <c r="AVS20"/>
      <c r="AVT20"/>
      <c r="AVU20"/>
      <c r="AVV20"/>
      <c r="AVW20"/>
      <c r="AVX20"/>
      <c r="AVY20"/>
      <c r="AVZ20"/>
      <c r="AWA20"/>
      <c r="AWB20"/>
      <c r="AWC20"/>
      <c r="AWD20"/>
      <c r="AWE20"/>
      <c r="AWF20"/>
      <c r="AWG20"/>
      <c r="AWH20"/>
      <c r="AWI20"/>
      <c r="AWJ20"/>
      <c r="AWK20"/>
      <c r="AWL20"/>
      <c r="AWM20"/>
      <c r="AWN20"/>
      <c r="AWO20"/>
      <c r="AWP20"/>
      <c r="AWQ20"/>
      <c r="AWR20"/>
      <c r="AWS20"/>
      <c r="AWT20"/>
      <c r="AWU20"/>
      <c r="AWV20"/>
      <c r="AWW20"/>
      <c r="AWX20"/>
      <c r="AWY20"/>
      <c r="AWZ20"/>
      <c r="AXA20"/>
      <c r="AXB20"/>
      <c r="AXC20"/>
      <c r="AXD20"/>
      <c r="AXE20"/>
      <c r="AXF20"/>
      <c r="AXG20"/>
      <c r="AXH20"/>
      <c r="AXI20"/>
      <c r="AXJ20"/>
      <c r="AXK20"/>
      <c r="AXL20"/>
      <c r="AXM20"/>
      <c r="AXN20"/>
      <c r="AXO20"/>
      <c r="AXP20"/>
      <c r="AXQ20"/>
      <c r="AXR20"/>
      <c r="AXS20"/>
      <c r="AXT20"/>
      <c r="AXU20"/>
      <c r="AXV20"/>
      <c r="AXW20"/>
      <c r="AXX20"/>
      <c r="AXY20"/>
      <c r="AXZ20"/>
      <c r="AYA20"/>
      <c r="AYB20"/>
      <c r="AYC20"/>
      <c r="AYD20"/>
      <c r="AYE20"/>
      <c r="AYF20"/>
      <c r="AYG20"/>
      <c r="AYH20"/>
      <c r="AYI20"/>
      <c r="AYJ20"/>
      <c r="AYK20"/>
      <c r="AYL20"/>
      <c r="AYM20"/>
      <c r="AYN20"/>
      <c r="AYO20"/>
      <c r="AYP20"/>
      <c r="AYQ20"/>
      <c r="AYR20"/>
      <c r="AYS20"/>
      <c r="AYT20"/>
      <c r="AYU20"/>
      <c r="AYV20"/>
      <c r="AYW20"/>
      <c r="AYX20"/>
      <c r="AYY20"/>
      <c r="AYZ20"/>
      <c r="AZA20"/>
      <c r="AZB20"/>
      <c r="AZC20"/>
      <c r="AZD20"/>
      <c r="AZE20"/>
      <c r="AZF20"/>
      <c r="AZG20"/>
      <c r="AZH20"/>
      <c r="AZI20"/>
      <c r="AZJ20"/>
      <c r="AZK20"/>
      <c r="AZL20"/>
      <c r="AZM20"/>
      <c r="AZN20"/>
      <c r="AZO20"/>
      <c r="AZP20"/>
      <c r="AZQ20"/>
      <c r="AZR20"/>
      <c r="AZS20"/>
      <c r="AZT20"/>
      <c r="AZU20"/>
      <c r="AZV20"/>
      <c r="AZW20"/>
      <c r="AZX20"/>
      <c r="AZY20"/>
      <c r="AZZ20"/>
      <c r="BAA20"/>
    </row>
    <row r="21" spans="1:1379" s="3" customFormat="1" x14ac:dyDescent="0.25">
      <c r="A21" s="683"/>
      <c r="B21" s="67"/>
      <c r="C21" s="162">
        <v>600007</v>
      </c>
      <c r="D21" s="117">
        <v>2</v>
      </c>
      <c r="E21" s="72" t="s">
        <v>24</v>
      </c>
      <c r="F21" s="73">
        <v>4</v>
      </c>
      <c r="G21" s="121">
        <v>10</v>
      </c>
      <c r="H21" s="121">
        <v>11</v>
      </c>
      <c r="I21" s="121" t="s">
        <v>62</v>
      </c>
      <c r="J21" s="121" t="s">
        <v>46</v>
      </c>
      <c r="K21" s="121">
        <v>-85</v>
      </c>
      <c r="L21" s="46">
        <v>10</v>
      </c>
      <c r="M21" s="46" t="s">
        <v>48</v>
      </c>
      <c r="N21" s="46"/>
      <c r="O21" s="121" t="s">
        <v>43</v>
      </c>
      <c r="P21" s="121" t="s">
        <v>386</v>
      </c>
      <c r="Q21" s="121">
        <v>60</v>
      </c>
      <c r="R21" s="121">
        <v>3</v>
      </c>
      <c r="S21" s="121" t="s">
        <v>168</v>
      </c>
      <c r="T21" s="269">
        <v>20500</v>
      </c>
      <c r="U21" s="121"/>
      <c r="V21" s="121" t="s">
        <v>175</v>
      </c>
      <c r="W21" s="116" t="s">
        <v>174</v>
      </c>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c r="AMO21"/>
      <c r="AMP21"/>
      <c r="AMQ21"/>
      <c r="AMR21"/>
      <c r="AMS21"/>
      <c r="AMT21"/>
      <c r="AMU21"/>
      <c r="AMV21"/>
      <c r="AMW21"/>
      <c r="AMX21"/>
      <c r="AMY21"/>
      <c r="AMZ21"/>
      <c r="ANA21"/>
      <c r="ANB21"/>
      <c r="ANC21"/>
      <c r="AND21"/>
      <c r="ANE21"/>
      <c r="ANF21"/>
      <c r="ANG21"/>
      <c r="ANH21"/>
      <c r="ANI21"/>
      <c r="ANJ21"/>
      <c r="ANK21"/>
      <c r="ANL21"/>
      <c r="ANM21"/>
      <c r="ANN21"/>
      <c r="ANO21"/>
      <c r="ANP21"/>
      <c r="ANQ21"/>
      <c r="ANR21"/>
      <c r="ANS21"/>
      <c r="ANT21"/>
      <c r="ANU21"/>
      <c r="ANV21"/>
      <c r="ANW21"/>
      <c r="ANX21"/>
      <c r="ANY21"/>
      <c r="ANZ21"/>
      <c r="AOA21"/>
      <c r="AOB21"/>
      <c r="AOC21"/>
      <c r="AOD21"/>
      <c r="AOE21"/>
      <c r="AOF21"/>
      <c r="AOG21"/>
      <c r="AOH21"/>
      <c r="AOI21"/>
      <c r="AOJ21"/>
      <c r="AOK21"/>
      <c r="AOL21"/>
      <c r="AOM21"/>
      <c r="AON21"/>
      <c r="AOO21"/>
      <c r="AOP21"/>
      <c r="AOQ21"/>
      <c r="AOR21"/>
      <c r="AOS21"/>
      <c r="AOT21"/>
      <c r="AOU21"/>
      <c r="AOV21"/>
      <c r="AOW21"/>
      <c r="AOX21"/>
      <c r="AOY21"/>
      <c r="AOZ21"/>
      <c r="APA21"/>
      <c r="APB21"/>
      <c r="APC21"/>
      <c r="APD21"/>
      <c r="APE21"/>
      <c r="APF21"/>
      <c r="APG21"/>
      <c r="APH21"/>
      <c r="API21"/>
      <c r="APJ21"/>
      <c r="APK21"/>
      <c r="APL21"/>
      <c r="APM21"/>
      <c r="APN21"/>
      <c r="APO21"/>
      <c r="APP21"/>
      <c r="APQ21"/>
      <c r="APR21"/>
      <c r="APS21"/>
      <c r="APT21"/>
      <c r="APU21"/>
      <c r="APV21"/>
      <c r="APW21"/>
      <c r="APX21"/>
      <c r="APY21"/>
      <c r="APZ21"/>
      <c r="AQA21"/>
      <c r="AQB21"/>
      <c r="AQC21"/>
      <c r="AQD21"/>
      <c r="AQE21"/>
      <c r="AQF21"/>
      <c r="AQG21"/>
      <c r="AQH21"/>
      <c r="AQI21"/>
      <c r="AQJ21"/>
      <c r="AQK21"/>
      <c r="AQL21"/>
      <c r="AQM21"/>
      <c r="AQN21"/>
      <c r="AQO21"/>
      <c r="AQP21"/>
      <c r="AQQ21"/>
      <c r="AQR21"/>
      <c r="AQS21"/>
      <c r="AQT21"/>
      <c r="AQU21"/>
      <c r="AQV21"/>
      <c r="AQW21"/>
      <c r="AQX21"/>
      <c r="AQY21"/>
      <c r="AQZ21"/>
      <c r="ARA21"/>
      <c r="ARB21"/>
      <c r="ARC21"/>
      <c r="ARD21"/>
      <c r="ARE21"/>
      <c r="ARF21"/>
      <c r="ARG21"/>
      <c r="ARH21"/>
      <c r="ARI21"/>
      <c r="ARJ21"/>
      <c r="ARK21"/>
      <c r="ARL21"/>
      <c r="ARM21"/>
      <c r="ARN21"/>
      <c r="ARO21"/>
      <c r="ARP21"/>
      <c r="ARQ21"/>
      <c r="ARR21"/>
      <c r="ARS21"/>
      <c r="ART21"/>
      <c r="ARU21"/>
      <c r="ARV21"/>
      <c r="ARW21"/>
      <c r="ARX21"/>
      <c r="ARY21"/>
      <c r="ARZ21"/>
      <c r="ASA21"/>
      <c r="ASB21"/>
      <c r="ASC21"/>
      <c r="ASD21"/>
      <c r="ASE21"/>
      <c r="ASF21"/>
      <c r="ASG21"/>
      <c r="ASH21"/>
      <c r="ASI21"/>
      <c r="ASJ21"/>
      <c r="ASK21"/>
      <c r="ASL21"/>
      <c r="ASM21"/>
      <c r="ASN21"/>
      <c r="ASO21"/>
      <c r="ASP21"/>
      <c r="ASQ21"/>
      <c r="ASR21"/>
      <c r="ASS21"/>
      <c r="AST21"/>
      <c r="ASU21"/>
      <c r="ASV21"/>
      <c r="ASW21"/>
      <c r="ASX21"/>
      <c r="ASY21"/>
      <c r="ASZ21"/>
      <c r="ATA21"/>
      <c r="ATB21"/>
      <c r="ATC21"/>
      <c r="ATD21"/>
      <c r="ATE21"/>
      <c r="ATF21"/>
      <c r="ATG21"/>
      <c r="ATH21"/>
      <c r="ATI21"/>
      <c r="ATJ21"/>
      <c r="ATK21"/>
      <c r="ATL21"/>
      <c r="ATM21"/>
      <c r="ATN21"/>
      <c r="ATO21"/>
      <c r="ATP21"/>
      <c r="ATQ21"/>
      <c r="ATR21"/>
      <c r="ATS21"/>
      <c r="ATT21"/>
      <c r="ATU21"/>
      <c r="ATV21"/>
      <c r="ATW21"/>
      <c r="ATX21"/>
      <c r="ATY21"/>
      <c r="ATZ21"/>
      <c r="AUA21"/>
      <c r="AUB21"/>
      <c r="AUC21"/>
      <c r="AUD21"/>
      <c r="AUE21"/>
      <c r="AUF21"/>
      <c r="AUG21"/>
      <c r="AUH21"/>
      <c r="AUI21"/>
      <c r="AUJ21"/>
      <c r="AUK21"/>
      <c r="AUL21"/>
      <c r="AUM21"/>
      <c r="AUN21"/>
      <c r="AUO21"/>
      <c r="AUP21"/>
      <c r="AUQ21"/>
      <c r="AUR21"/>
      <c r="AUS21"/>
      <c r="AUT21"/>
      <c r="AUU21"/>
      <c r="AUV21"/>
      <c r="AUW21"/>
      <c r="AUX21"/>
      <c r="AUY21"/>
      <c r="AUZ21"/>
      <c r="AVA21"/>
      <c r="AVB21"/>
      <c r="AVC21"/>
      <c r="AVD21"/>
      <c r="AVE21"/>
      <c r="AVF21"/>
      <c r="AVG21"/>
      <c r="AVH21"/>
      <c r="AVI21"/>
      <c r="AVJ21"/>
      <c r="AVK21"/>
      <c r="AVL21"/>
      <c r="AVM21"/>
      <c r="AVN21"/>
      <c r="AVO21"/>
      <c r="AVP21"/>
      <c r="AVQ21"/>
      <c r="AVR21"/>
      <c r="AVS21"/>
      <c r="AVT21"/>
      <c r="AVU21"/>
      <c r="AVV21"/>
      <c r="AVW21"/>
      <c r="AVX21"/>
      <c r="AVY21"/>
      <c r="AVZ21"/>
      <c r="AWA21"/>
      <c r="AWB21"/>
      <c r="AWC21"/>
      <c r="AWD21"/>
      <c r="AWE21"/>
      <c r="AWF21"/>
      <c r="AWG21"/>
      <c r="AWH21"/>
      <c r="AWI21"/>
      <c r="AWJ21"/>
      <c r="AWK21"/>
      <c r="AWL21"/>
      <c r="AWM21"/>
      <c r="AWN21"/>
      <c r="AWO21"/>
      <c r="AWP21"/>
      <c r="AWQ21"/>
      <c r="AWR21"/>
      <c r="AWS21"/>
      <c r="AWT21"/>
      <c r="AWU21"/>
      <c r="AWV21"/>
      <c r="AWW21"/>
      <c r="AWX21"/>
      <c r="AWY21"/>
      <c r="AWZ21"/>
      <c r="AXA21"/>
      <c r="AXB21"/>
      <c r="AXC21"/>
      <c r="AXD21"/>
      <c r="AXE21"/>
      <c r="AXF21"/>
      <c r="AXG21"/>
      <c r="AXH21"/>
      <c r="AXI21"/>
      <c r="AXJ21"/>
      <c r="AXK21"/>
      <c r="AXL21"/>
      <c r="AXM21"/>
      <c r="AXN21"/>
      <c r="AXO21"/>
      <c r="AXP21"/>
      <c r="AXQ21"/>
      <c r="AXR21"/>
      <c r="AXS21"/>
      <c r="AXT21"/>
      <c r="AXU21"/>
      <c r="AXV21"/>
      <c r="AXW21"/>
      <c r="AXX21"/>
      <c r="AXY21"/>
      <c r="AXZ21"/>
      <c r="AYA21"/>
      <c r="AYB21"/>
      <c r="AYC21"/>
      <c r="AYD21"/>
      <c r="AYE21"/>
      <c r="AYF21"/>
      <c r="AYG21"/>
      <c r="AYH21"/>
      <c r="AYI21"/>
      <c r="AYJ21"/>
      <c r="AYK21"/>
      <c r="AYL21"/>
      <c r="AYM21"/>
      <c r="AYN21"/>
      <c r="AYO21"/>
      <c r="AYP21"/>
      <c r="AYQ21"/>
      <c r="AYR21"/>
      <c r="AYS21"/>
      <c r="AYT21"/>
      <c r="AYU21"/>
      <c r="AYV21"/>
      <c r="AYW21"/>
      <c r="AYX21"/>
      <c r="AYY21"/>
      <c r="AYZ21"/>
      <c r="AZA21"/>
      <c r="AZB21"/>
      <c r="AZC21"/>
      <c r="AZD21"/>
      <c r="AZE21"/>
      <c r="AZF21"/>
      <c r="AZG21"/>
      <c r="AZH21"/>
      <c r="AZI21"/>
      <c r="AZJ21"/>
      <c r="AZK21"/>
      <c r="AZL21"/>
      <c r="AZM21"/>
      <c r="AZN21"/>
      <c r="AZO21"/>
      <c r="AZP21"/>
      <c r="AZQ21"/>
      <c r="AZR21"/>
      <c r="AZS21"/>
      <c r="AZT21"/>
      <c r="AZU21"/>
      <c r="AZV21"/>
      <c r="AZW21"/>
      <c r="AZX21"/>
      <c r="AZY21"/>
      <c r="AZZ21"/>
      <c r="BAA21"/>
    </row>
    <row r="22" spans="1:1379" s="3" customFormat="1" x14ac:dyDescent="0.25">
      <c r="A22" s="683"/>
      <c r="B22" s="67"/>
      <c r="C22" s="162">
        <v>600007</v>
      </c>
      <c r="D22" s="117">
        <v>3</v>
      </c>
      <c r="E22" s="72" t="s">
        <v>24</v>
      </c>
      <c r="F22" s="73">
        <v>4</v>
      </c>
      <c r="G22" s="121">
        <v>15</v>
      </c>
      <c r="H22" s="121">
        <v>11</v>
      </c>
      <c r="I22" s="121" t="s">
        <v>62</v>
      </c>
      <c r="J22" s="121" t="s">
        <v>46</v>
      </c>
      <c r="K22" s="121">
        <v>-85</v>
      </c>
      <c r="L22" s="46">
        <v>10</v>
      </c>
      <c r="M22" s="46" t="s">
        <v>48</v>
      </c>
      <c r="N22" s="46"/>
      <c r="O22" s="121" t="s">
        <v>43</v>
      </c>
      <c r="P22" s="121" t="s">
        <v>386</v>
      </c>
      <c r="Q22" s="121">
        <v>60</v>
      </c>
      <c r="R22" s="121">
        <v>3</v>
      </c>
      <c r="S22" s="121" t="s">
        <v>168</v>
      </c>
      <c r="T22" s="269">
        <v>32000</v>
      </c>
      <c r="U22" s="121"/>
      <c r="V22" s="121" t="s">
        <v>175</v>
      </c>
      <c r="W22" s="116" t="s">
        <v>174</v>
      </c>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c r="AMO22"/>
      <c r="AMP22"/>
      <c r="AMQ22"/>
      <c r="AMR22"/>
      <c r="AMS22"/>
      <c r="AMT22"/>
      <c r="AMU22"/>
      <c r="AMV22"/>
      <c r="AMW22"/>
      <c r="AMX22"/>
      <c r="AMY22"/>
      <c r="AMZ22"/>
      <c r="ANA22"/>
      <c r="ANB22"/>
      <c r="ANC22"/>
      <c r="AND22"/>
      <c r="ANE22"/>
      <c r="ANF22"/>
      <c r="ANG22"/>
      <c r="ANH22"/>
      <c r="ANI22"/>
      <c r="ANJ22"/>
      <c r="ANK22"/>
      <c r="ANL22"/>
      <c r="ANM22"/>
      <c r="ANN22"/>
      <c r="ANO22"/>
      <c r="ANP22"/>
      <c r="ANQ22"/>
      <c r="ANR22"/>
      <c r="ANS22"/>
      <c r="ANT22"/>
      <c r="ANU22"/>
      <c r="ANV22"/>
      <c r="ANW22"/>
      <c r="ANX22"/>
      <c r="ANY22"/>
      <c r="ANZ22"/>
      <c r="AOA22"/>
      <c r="AOB22"/>
      <c r="AOC22"/>
      <c r="AOD22"/>
      <c r="AOE22"/>
      <c r="AOF22"/>
      <c r="AOG22"/>
      <c r="AOH22"/>
      <c r="AOI22"/>
      <c r="AOJ22"/>
      <c r="AOK22"/>
      <c r="AOL22"/>
      <c r="AOM22"/>
      <c r="AON22"/>
      <c r="AOO22"/>
      <c r="AOP22"/>
      <c r="AOQ22"/>
      <c r="AOR22"/>
      <c r="AOS22"/>
      <c r="AOT22"/>
      <c r="AOU22"/>
      <c r="AOV22"/>
      <c r="AOW22"/>
      <c r="AOX22"/>
      <c r="AOY22"/>
      <c r="AOZ22"/>
      <c r="APA22"/>
      <c r="APB22"/>
      <c r="APC22"/>
      <c r="APD22"/>
      <c r="APE22"/>
      <c r="APF22"/>
      <c r="APG22"/>
      <c r="APH22"/>
      <c r="API22"/>
      <c r="APJ22"/>
      <c r="APK22"/>
      <c r="APL22"/>
      <c r="APM22"/>
      <c r="APN22"/>
      <c r="APO22"/>
      <c r="APP22"/>
      <c r="APQ22"/>
      <c r="APR22"/>
      <c r="APS22"/>
      <c r="APT22"/>
      <c r="APU22"/>
      <c r="APV22"/>
      <c r="APW22"/>
      <c r="APX22"/>
      <c r="APY22"/>
      <c r="APZ22"/>
      <c r="AQA22"/>
      <c r="AQB22"/>
      <c r="AQC22"/>
      <c r="AQD22"/>
      <c r="AQE22"/>
      <c r="AQF22"/>
      <c r="AQG22"/>
      <c r="AQH22"/>
      <c r="AQI22"/>
      <c r="AQJ22"/>
      <c r="AQK22"/>
      <c r="AQL22"/>
      <c r="AQM22"/>
      <c r="AQN22"/>
      <c r="AQO22"/>
      <c r="AQP22"/>
      <c r="AQQ22"/>
      <c r="AQR22"/>
      <c r="AQS22"/>
      <c r="AQT22"/>
      <c r="AQU22"/>
      <c r="AQV22"/>
      <c r="AQW22"/>
      <c r="AQX22"/>
      <c r="AQY22"/>
      <c r="AQZ22"/>
      <c r="ARA22"/>
      <c r="ARB22"/>
      <c r="ARC22"/>
      <c r="ARD22"/>
      <c r="ARE22"/>
      <c r="ARF22"/>
      <c r="ARG22"/>
      <c r="ARH22"/>
      <c r="ARI22"/>
      <c r="ARJ22"/>
      <c r="ARK22"/>
      <c r="ARL22"/>
      <c r="ARM22"/>
      <c r="ARN22"/>
      <c r="ARO22"/>
      <c r="ARP22"/>
      <c r="ARQ22"/>
      <c r="ARR22"/>
      <c r="ARS22"/>
      <c r="ART22"/>
      <c r="ARU22"/>
      <c r="ARV22"/>
      <c r="ARW22"/>
      <c r="ARX22"/>
      <c r="ARY22"/>
      <c r="ARZ22"/>
      <c r="ASA22"/>
      <c r="ASB22"/>
      <c r="ASC22"/>
      <c r="ASD22"/>
      <c r="ASE22"/>
      <c r="ASF22"/>
      <c r="ASG22"/>
      <c r="ASH22"/>
      <c r="ASI22"/>
      <c r="ASJ22"/>
      <c r="ASK22"/>
      <c r="ASL22"/>
      <c r="ASM22"/>
      <c r="ASN22"/>
      <c r="ASO22"/>
      <c r="ASP22"/>
      <c r="ASQ22"/>
      <c r="ASR22"/>
      <c r="ASS22"/>
      <c r="AST22"/>
      <c r="ASU22"/>
      <c r="ASV22"/>
      <c r="ASW22"/>
      <c r="ASX22"/>
      <c r="ASY22"/>
      <c r="ASZ22"/>
      <c r="ATA22"/>
      <c r="ATB22"/>
      <c r="ATC22"/>
      <c r="ATD22"/>
      <c r="ATE22"/>
      <c r="ATF22"/>
      <c r="ATG22"/>
      <c r="ATH22"/>
      <c r="ATI22"/>
      <c r="ATJ22"/>
      <c r="ATK22"/>
      <c r="ATL22"/>
      <c r="ATM22"/>
      <c r="ATN22"/>
      <c r="ATO22"/>
      <c r="ATP22"/>
      <c r="ATQ22"/>
      <c r="ATR22"/>
      <c r="ATS22"/>
      <c r="ATT22"/>
      <c r="ATU22"/>
      <c r="ATV22"/>
      <c r="ATW22"/>
      <c r="ATX22"/>
      <c r="ATY22"/>
      <c r="ATZ22"/>
      <c r="AUA22"/>
      <c r="AUB22"/>
      <c r="AUC22"/>
      <c r="AUD22"/>
      <c r="AUE22"/>
      <c r="AUF22"/>
      <c r="AUG22"/>
      <c r="AUH22"/>
      <c r="AUI22"/>
      <c r="AUJ22"/>
      <c r="AUK22"/>
      <c r="AUL22"/>
      <c r="AUM22"/>
      <c r="AUN22"/>
      <c r="AUO22"/>
      <c r="AUP22"/>
      <c r="AUQ22"/>
      <c r="AUR22"/>
      <c r="AUS22"/>
      <c r="AUT22"/>
      <c r="AUU22"/>
      <c r="AUV22"/>
      <c r="AUW22"/>
      <c r="AUX22"/>
      <c r="AUY22"/>
      <c r="AUZ22"/>
      <c r="AVA22"/>
      <c r="AVB22"/>
      <c r="AVC22"/>
      <c r="AVD22"/>
      <c r="AVE22"/>
      <c r="AVF22"/>
      <c r="AVG22"/>
      <c r="AVH22"/>
      <c r="AVI22"/>
      <c r="AVJ22"/>
      <c r="AVK22"/>
      <c r="AVL22"/>
      <c r="AVM22"/>
      <c r="AVN22"/>
      <c r="AVO22"/>
      <c r="AVP22"/>
      <c r="AVQ22"/>
      <c r="AVR22"/>
      <c r="AVS22"/>
      <c r="AVT22"/>
      <c r="AVU22"/>
      <c r="AVV22"/>
      <c r="AVW22"/>
      <c r="AVX22"/>
      <c r="AVY22"/>
      <c r="AVZ22"/>
      <c r="AWA22"/>
      <c r="AWB22"/>
      <c r="AWC22"/>
      <c r="AWD22"/>
      <c r="AWE22"/>
      <c r="AWF22"/>
      <c r="AWG22"/>
      <c r="AWH22"/>
      <c r="AWI22"/>
      <c r="AWJ22"/>
      <c r="AWK22"/>
      <c r="AWL22"/>
      <c r="AWM22"/>
      <c r="AWN22"/>
      <c r="AWO22"/>
      <c r="AWP22"/>
      <c r="AWQ22"/>
      <c r="AWR22"/>
      <c r="AWS22"/>
      <c r="AWT22"/>
      <c r="AWU22"/>
      <c r="AWV22"/>
      <c r="AWW22"/>
      <c r="AWX22"/>
      <c r="AWY22"/>
      <c r="AWZ22"/>
      <c r="AXA22"/>
      <c r="AXB22"/>
      <c r="AXC22"/>
      <c r="AXD22"/>
      <c r="AXE22"/>
      <c r="AXF22"/>
      <c r="AXG22"/>
      <c r="AXH22"/>
      <c r="AXI22"/>
      <c r="AXJ22"/>
      <c r="AXK22"/>
      <c r="AXL22"/>
      <c r="AXM22"/>
      <c r="AXN22"/>
      <c r="AXO22"/>
      <c r="AXP22"/>
      <c r="AXQ22"/>
      <c r="AXR22"/>
      <c r="AXS22"/>
      <c r="AXT22"/>
      <c r="AXU22"/>
      <c r="AXV22"/>
      <c r="AXW22"/>
      <c r="AXX22"/>
      <c r="AXY22"/>
      <c r="AXZ22"/>
      <c r="AYA22"/>
      <c r="AYB22"/>
      <c r="AYC22"/>
      <c r="AYD22"/>
      <c r="AYE22"/>
      <c r="AYF22"/>
      <c r="AYG22"/>
      <c r="AYH22"/>
      <c r="AYI22"/>
      <c r="AYJ22"/>
      <c r="AYK22"/>
      <c r="AYL22"/>
      <c r="AYM22"/>
      <c r="AYN22"/>
      <c r="AYO22"/>
      <c r="AYP22"/>
      <c r="AYQ22"/>
      <c r="AYR22"/>
      <c r="AYS22"/>
      <c r="AYT22"/>
      <c r="AYU22"/>
      <c r="AYV22"/>
      <c r="AYW22"/>
      <c r="AYX22"/>
      <c r="AYY22"/>
      <c r="AYZ22"/>
      <c r="AZA22"/>
      <c r="AZB22"/>
      <c r="AZC22"/>
      <c r="AZD22"/>
      <c r="AZE22"/>
      <c r="AZF22"/>
      <c r="AZG22"/>
      <c r="AZH22"/>
      <c r="AZI22"/>
      <c r="AZJ22"/>
      <c r="AZK22"/>
      <c r="AZL22"/>
      <c r="AZM22"/>
      <c r="AZN22"/>
      <c r="AZO22"/>
      <c r="AZP22"/>
      <c r="AZQ22"/>
      <c r="AZR22"/>
      <c r="AZS22"/>
      <c r="AZT22"/>
      <c r="AZU22"/>
      <c r="AZV22"/>
      <c r="AZW22"/>
      <c r="AZX22"/>
      <c r="AZY22"/>
      <c r="AZZ22"/>
      <c r="BAA22"/>
    </row>
    <row r="23" spans="1:1379" s="3" customFormat="1" x14ac:dyDescent="0.25">
      <c r="A23" s="683"/>
      <c r="B23" s="67"/>
      <c r="C23" s="162">
        <v>600007</v>
      </c>
      <c r="D23" s="117">
        <v>4</v>
      </c>
      <c r="E23" s="72" t="s">
        <v>24</v>
      </c>
      <c r="F23" s="73">
        <v>4</v>
      </c>
      <c r="G23" s="121">
        <v>20</v>
      </c>
      <c r="H23" s="121">
        <v>11</v>
      </c>
      <c r="I23" s="121" t="s">
        <v>62</v>
      </c>
      <c r="J23" s="121" t="s">
        <v>46</v>
      </c>
      <c r="K23" s="121">
        <v>-85</v>
      </c>
      <c r="L23" s="46">
        <v>10</v>
      </c>
      <c r="M23" s="46" t="s">
        <v>48</v>
      </c>
      <c r="N23" s="46"/>
      <c r="O23" s="121" t="s">
        <v>43</v>
      </c>
      <c r="P23" s="121" t="s">
        <v>386</v>
      </c>
      <c r="Q23" s="121">
        <v>60</v>
      </c>
      <c r="R23" s="121">
        <v>3</v>
      </c>
      <c r="S23" s="121" t="s">
        <v>168</v>
      </c>
      <c r="T23" s="269">
        <v>40000</v>
      </c>
      <c r="U23" s="121"/>
      <c r="V23" s="121" t="s">
        <v>175</v>
      </c>
      <c r="W23" s="116" t="s">
        <v>174</v>
      </c>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c r="AMO23"/>
      <c r="AMP23"/>
      <c r="AMQ23"/>
      <c r="AMR23"/>
      <c r="AMS23"/>
      <c r="AMT23"/>
      <c r="AMU23"/>
      <c r="AMV23"/>
      <c r="AMW23"/>
      <c r="AMX23"/>
      <c r="AMY23"/>
      <c r="AMZ23"/>
      <c r="ANA23"/>
      <c r="ANB23"/>
      <c r="ANC23"/>
      <c r="AND23"/>
      <c r="ANE23"/>
      <c r="ANF23"/>
      <c r="ANG23"/>
      <c r="ANH23"/>
      <c r="ANI23"/>
      <c r="ANJ23"/>
      <c r="ANK23"/>
      <c r="ANL23"/>
      <c r="ANM23"/>
      <c r="ANN23"/>
      <c r="ANO23"/>
      <c r="ANP23"/>
      <c r="ANQ23"/>
      <c r="ANR23"/>
      <c r="ANS23"/>
      <c r="ANT23"/>
      <c r="ANU23"/>
      <c r="ANV23"/>
      <c r="ANW23"/>
      <c r="ANX23"/>
      <c r="ANY23"/>
      <c r="ANZ23"/>
      <c r="AOA23"/>
      <c r="AOB23"/>
      <c r="AOC23"/>
      <c r="AOD23"/>
      <c r="AOE23"/>
      <c r="AOF23"/>
      <c r="AOG23"/>
      <c r="AOH23"/>
      <c r="AOI23"/>
      <c r="AOJ23"/>
      <c r="AOK23"/>
      <c r="AOL23"/>
      <c r="AOM23"/>
      <c r="AON23"/>
      <c r="AOO23"/>
      <c r="AOP23"/>
      <c r="AOQ23"/>
      <c r="AOR23"/>
      <c r="AOS23"/>
      <c r="AOT23"/>
      <c r="AOU23"/>
      <c r="AOV23"/>
      <c r="AOW23"/>
      <c r="AOX23"/>
      <c r="AOY23"/>
      <c r="AOZ23"/>
      <c r="APA23"/>
      <c r="APB23"/>
      <c r="APC23"/>
      <c r="APD23"/>
      <c r="APE23"/>
      <c r="APF23"/>
      <c r="APG23"/>
      <c r="APH23"/>
      <c r="API23"/>
      <c r="APJ23"/>
      <c r="APK23"/>
      <c r="APL23"/>
      <c r="APM23"/>
      <c r="APN23"/>
      <c r="APO23"/>
      <c r="APP23"/>
      <c r="APQ23"/>
      <c r="APR23"/>
      <c r="APS23"/>
      <c r="APT23"/>
      <c r="APU23"/>
      <c r="APV23"/>
      <c r="APW23"/>
      <c r="APX23"/>
      <c r="APY23"/>
      <c r="APZ23"/>
      <c r="AQA23"/>
      <c r="AQB23"/>
      <c r="AQC23"/>
      <c r="AQD23"/>
      <c r="AQE23"/>
      <c r="AQF23"/>
      <c r="AQG23"/>
      <c r="AQH23"/>
      <c r="AQI23"/>
      <c r="AQJ23"/>
      <c r="AQK23"/>
      <c r="AQL23"/>
      <c r="AQM23"/>
      <c r="AQN23"/>
      <c r="AQO23"/>
      <c r="AQP23"/>
      <c r="AQQ23"/>
      <c r="AQR23"/>
      <c r="AQS23"/>
      <c r="AQT23"/>
      <c r="AQU23"/>
      <c r="AQV23"/>
      <c r="AQW23"/>
      <c r="AQX23"/>
      <c r="AQY23"/>
      <c r="AQZ23"/>
      <c r="ARA23"/>
      <c r="ARB23"/>
      <c r="ARC23"/>
      <c r="ARD23"/>
      <c r="ARE23"/>
      <c r="ARF23"/>
      <c r="ARG23"/>
      <c r="ARH23"/>
      <c r="ARI23"/>
      <c r="ARJ23"/>
      <c r="ARK23"/>
      <c r="ARL23"/>
      <c r="ARM23"/>
      <c r="ARN23"/>
      <c r="ARO23"/>
      <c r="ARP23"/>
      <c r="ARQ23"/>
      <c r="ARR23"/>
      <c r="ARS23"/>
      <c r="ART23"/>
      <c r="ARU23"/>
      <c r="ARV23"/>
      <c r="ARW23"/>
      <c r="ARX23"/>
      <c r="ARY23"/>
      <c r="ARZ23"/>
      <c r="ASA23"/>
      <c r="ASB23"/>
      <c r="ASC23"/>
      <c r="ASD23"/>
      <c r="ASE23"/>
      <c r="ASF23"/>
      <c r="ASG23"/>
      <c r="ASH23"/>
      <c r="ASI23"/>
      <c r="ASJ23"/>
      <c r="ASK23"/>
      <c r="ASL23"/>
      <c r="ASM23"/>
      <c r="ASN23"/>
      <c r="ASO23"/>
      <c r="ASP23"/>
      <c r="ASQ23"/>
      <c r="ASR23"/>
      <c r="ASS23"/>
      <c r="AST23"/>
      <c r="ASU23"/>
      <c r="ASV23"/>
      <c r="ASW23"/>
      <c r="ASX23"/>
      <c r="ASY23"/>
      <c r="ASZ23"/>
      <c r="ATA23"/>
      <c r="ATB23"/>
      <c r="ATC23"/>
      <c r="ATD23"/>
      <c r="ATE23"/>
      <c r="ATF23"/>
      <c r="ATG23"/>
      <c r="ATH23"/>
      <c r="ATI23"/>
      <c r="ATJ23"/>
      <c r="ATK23"/>
      <c r="ATL23"/>
      <c r="ATM23"/>
      <c r="ATN23"/>
      <c r="ATO23"/>
      <c r="ATP23"/>
      <c r="ATQ23"/>
      <c r="ATR23"/>
      <c r="ATS23"/>
      <c r="ATT23"/>
      <c r="ATU23"/>
      <c r="ATV23"/>
      <c r="ATW23"/>
      <c r="ATX23"/>
      <c r="ATY23"/>
      <c r="ATZ23"/>
      <c r="AUA23"/>
      <c r="AUB23"/>
      <c r="AUC23"/>
      <c r="AUD23"/>
      <c r="AUE23"/>
      <c r="AUF23"/>
      <c r="AUG23"/>
      <c r="AUH23"/>
      <c r="AUI23"/>
      <c r="AUJ23"/>
      <c r="AUK23"/>
      <c r="AUL23"/>
      <c r="AUM23"/>
      <c r="AUN23"/>
      <c r="AUO23"/>
      <c r="AUP23"/>
      <c r="AUQ23"/>
      <c r="AUR23"/>
      <c r="AUS23"/>
      <c r="AUT23"/>
      <c r="AUU23"/>
      <c r="AUV23"/>
      <c r="AUW23"/>
      <c r="AUX23"/>
      <c r="AUY23"/>
      <c r="AUZ23"/>
      <c r="AVA23"/>
      <c r="AVB23"/>
      <c r="AVC23"/>
      <c r="AVD23"/>
      <c r="AVE23"/>
      <c r="AVF23"/>
      <c r="AVG23"/>
      <c r="AVH23"/>
      <c r="AVI23"/>
      <c r="AVJ23"/>
      <c r="AVK23"/>
      <c r="AVL23"/>
      <c r="AVM23"/>
      <c r="AVN23"/>
      <c r="AVO23"/>
      <c r="AVP23"/>
      <c r="AVQ23"/>
      <c r="AVR23"/>
      <c r="AVS23"/>
      <c r="AVT23"/>
      <c r="AVU23"/>
      <c r="AVV23"/>
      <c r="AVW23"/>
      <c r="AVX23"/>
      <c r="AVY23"/>
      <c r="AVZ23"/>
      <c r="AWA23"/>
      <c r="AWB23"/>
      <c r="AWC23"/>
      <c r="AWD23"/>
      <c r="AWE23"/>
      <c r="AWF23"/>
      <c r="AWG23"/>
      <c r="AWH23"/>
      <c r="AWI23"/>
      <c r="AWJ23"/>
      <c r="AWK23"/>
      <c r="AWL23"/>
      <c r="AWM23"/>
      <c r="AWN23"/>
      <c r="AWO23"/>
      <c r="AWP23"/>
      <c r="AWQ23"/>
      <c r="AWR23"/>
      <c r="AWS23"/>
      <c r="AWT23"/>
      <c r="AWU23"/>
      <c r="AWV23"/>
      <c r="AWW23"/>
      <c r="AWX23"/>
      <c r="AWY23"/>
      <c r="AWZ23"/>
      <c r="AXA23"/>
      <c r="AXB23"/>
      <c r="AXC23"/>
      <c r="AXD23"/>
      <c r="AXE23"/>
      <c r="AXF23"/>
      <c r="AXG23"/>
      <c r="AXH23"/>
      <c r="AXI23"/>
      <c r="AXJ23"/>
      <c r="AXK23"/>
      <c r="AXL23"/>
      <c r="AXM23"/>
      <c r="AXN23"/>
      <c r="AXO23"/>
      <c r="AXP23"/>
      <c r="AXQ23"/>
      <c r="AXR23"/>
      <c r="AXS23"/>
      <c r="AXT23"/>
      <c r="AXU23"/>
      <c r="AXV23"/>
      <c r="AXW23"/>
      <c r="AXX23"/>
      <c r="AXY23"/>
      <c r="AXZ23"/>
      <c r="AYA23"/>
      <c r="AYB23"/>
      <c r="AYC23"/>
      <c r="AYD23"/>
      <c r="AYE23"/>
      <c r="AYF23"/>
      <c r="AYG23"/>
      <c r="AYH23"/>
      <c r="AYI23"/>
      <c r="AYJ23"/>
      <c r="AYK23"/>
      <c r="AYL23"/>
      <c r="AYM23"/>
      <c r="AYN23"/>
      <c r="AYO23"/>
      <c r="AYP23"/>
      <c r="AYQ23"/>
      <c r="AYR23"/>
      <c r="AYS23"/>
      <c r="AYT23"/>
      <c r="AYU23"/>
      <c r="AYV23"/>
      <c r="AYW23"/>
      <c r="AYX23"/>
      <c r="AYY23"/>
      <c r="AYZ23"/>
      <c r="AZA23"/>
      <c r="AZB23"/>
      <c r="AZC23"/>
      <c r="AZD23"/>
      <c r="AZE23"/>
      <c r="AZF23"/>
      <c r="AZG23"/>
      <c r="AZH23"/>
      <c r="AZI23"/>
      <c r="AZJ23"/>
      <c r="AZK23"/>
      <c r="AZL23"/>
      <c r="AZM23"/>
      <c r="AZN23"/>
      <c r="AZO23"/>
      <c r="AZP23"/>
      <c r="AZQ23"/>
      <c r="AZR23"/>
      <c r="AZS23"/>
      <c r="AZT23"/>
      <c r="AZU23"/>
      <c r="AZV23"/>
      <c r="AZW23"/>
      <c r="AZX23"/>
      <c r="AZY23"/>
      <c r="AZZ23"/>
      <c r="BAA23"/>
    </row>
    <row r="24" spans="1:1379" s="3" customFormat="1" x14ac:dyDescent="0.25">
      <c r="A24" s="683"/>
      <c r="B24" s="67"/>
      <c r="C24" s="162">
        <v>600008</v>
      </c>
      <c r="D24" s="72"/>
      <c r="E24" s="72" t="s">
        <v>24</v>
      </c>
      <c r="F24" s="73">
        <v>4</v>
      </c>
      <c r="G24" s="121">
        <v>10</v>
      </c>
      <c r="H24" s="121">
        <v>11</v>
      </c>
      <c r="I24" s="121" t="s">
        <v>62</v>
      </c>
      <c r="J24" s="121" t="s">
        <v>46</v>
      </c>
      <c r="K24" s="121">
        <v>-85</v>
      </c>
      <c r="L24" s="46">
        <v>20</v>
      </c>
      <c r="M24" s="46" t="s">
        <v>47</v>
      </c>
      <c r="N24" s="46"/>
      <c r="O24" s="121" t="s">
        <v>43</v>
      </c>
      <c r="P24" s="121" t="s">
        <v>386</v>
      </c>
      <c r="Q24" s="121">
        <v>60</v>
      </c>
      <c r="R24" s="121">
        <v>3</v>
      </c>
      <c r="S24" s="121" t="s">
        <v>168</v>
      </c>
      <c r="T24" s="269">
        <v>28500</v>
      </c>
      <c r="U24" s="121"/>
      <c r="V24" s="121" t="s">
        <v>175</v>
      </c>
      <c r="W24" s="116" t="s">
        <v>174</v>
      </c>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c r="AMO24"/>
      <c r="AMP24"/>
      <c r="AMQ24"/>
      <c r="AMR24"/>
      <c r="AMS24"/>
      <c r="AMT24"/>
      <c r="AMU24"/>
      <c r="AMV24"/>
      <c r="AMW24"/>
      <c r="AMX24"/>
      <c r="AMY24"/>
      <c r="AMZ24"/>
      <c r="ANA24"/>
      <c r="ANB24"/>
      <c r="ANC24"/>
      <c r="AND24"/>
      <c r="ANE24"/>
      <c r="ANF24"/>
      <c r="ANG24"/>
      <c r="ANH24"/>
      <c r="ANI24"/>
      <c r="ANJ24"/>
      <c r="ANK24"/>
      <c r="ANL24"/>
      <c r="ANM24"/>
      <c r="ANN24"/>
      <c r="ANO24"/>
      <c r="ANP24"/>
      <c r="ANQ24"/>
      <c r="ANR24"/>
      <c r="ANS24"/>
      <c r="ANT24"/>
      <c r="ANU24"/>
      <c r="ANV24"/>
      <c r="ANW24"/>
      <c r="ANX24"/>
      <c r="ANY24"/>
      <c r="ANZ24"/>
      <c r="AOA24"/>
      <c r="AOB24"/>
      <c r="AOC24"/>
      <c r="AOD24"/>
      <c r="AOE24"/>
      <c r="AOF24"/>
      <c r="AOG24"/>
      <c r="AOH24"/>
      <c r="AOI24"/>
      <c r="AOJ24"/>
      <c r="AOK24"/>
      <c r="AOL24"/>
      <c r="AOM24"/>
      <c r="AON24"/>
      <c r="AOO24"/>
      <c r="AOP24"/>
      <c r="AOQ24"/>
      <c r="AOR24"/>
      <c r="AOS24"/>
      <c r="AOT24"/>
      <c r="AOU24"/>
      <c r="AOV24"/>
      <c r="AOW24"/>
      <c r="AOX24"/>
      <c r="AOY24"/>
      <c r="AOZ24"/>
      <c r="APA24"/>
      <c r="APB24"/>
      <c r="APC24"/>
      <c r="APD24"/>
      <c r="APE24"/>
      <c r="APF24"/>
      <c r="APG24"/>
      <c r="APH24"/>
      <c r="API24"/>
      <c r="APJ24"/>
      <c r="APK24"/>
      <c r="APL24"/>
      <c r="APM24"/>
      <c r="APN24"/>
      <c r="APO24"/>
      <c r="APP24"/>
      <c r="APQ24"/>
      <c r="APR24"/>
      <c r="APS24"/>
      <c r="APT24"/>
      <c r="APU24"/>
      <c r="APV24"/>
      <c r="APW24"/>
      <c r="APX24"/>
      <c r="APY24"/>
      <c r="APZ24"/>
      <c r="AQA24"/>
      <c r="AQB24"/>
      <c r="AQC24"/>
      <c r="AQD24"/>
      <c r="AQE24"/>
      <c r="AQF24"/>
      <c r="AQG24"/>
      <c r="AQH24"/>
      <c r="AQI24"/>
      <c r="AQJ24"/>
      <c r="AQK24"/>
      <c r="AQL24"/>
      <c r="AQM24"/>
      <c r="AQN24"/>
      <c r="AQO24"/>
      <c r="AQP24"/>
      <c r="AQQ24"/>
      <c r="AQR24"/>
      <c r="AQS24"/>
      <c r="AQT24"/>
      <c r="AQU24"/>
      <c r="AQV24"/>
      <c r="AQW24"/>
      <c r="AQX24"/>
      <c r="AQY24"/>
      <c r="AQZ24"/>
      <c r="ARA24"/>
      <c r="ARB24"/>
      <c r="ARC24"/>
      <c r="ARD24"/>
      <c r="ARE24"/>
      <c r="ARF24"/>
      <c r="ARG24"/>
      <c r="ARH24"/>
      <c r="ARI24"/>
      <c r="ARJ24"/>
      <c r="ARK24"/>
      <c r="ARL24"/>
      <c r="ARM24"/>
      <c r="ARN24"/>
      <c r="ARO24"/>
      <c r="ARP24"/>
      <c r="ARQ24"/>
      <c r="ARR24"/>
      <c r="ARS24"/>
      <c r="ART24"/>
      <c r="ARU24"/>
      <c r="ARV24"/>
      <c r="ARW24"/>
      <c r="ARX24"/>
      <c r="ARY24"/>
      <c r="ARZ24"/>
      <c r="ASA24"/>
      <c r="ASB24"/>
      <c r="ASC24"/>
      <c r="ASD24"/>
      <c r="ASE24"/>
      <c r="ASF24"/>
      <c r="ASG24"/>
      <c r="ASH24"/>
      <c r="ASI24"/>
      <c r="ASJ24"/>
      <c r="ASK24"/>
      <c r="ASL24"/>
      <c r="ASM24"/>
      <c r="ASN24"/>
      <c r="ASO24"/>
      <c r="ASP24"/>
      <c r="ASQ24"/>
      <c r="ASR24"/>
      <c r="ASS24"/>
      <c r="AST24"/>
      <c r="ASU24"/>
      <c r="ASV24"/>
      <c r="ASW24"/>
      <c r="ASX24"/>
      <c r="ASY24"/>
      <c r="ASZ24"/>
      <c r="ATA24"/>
      <c r="ATB24"/>
      <c r="ATC24"/>
      <c r="ATD24"/>
      <c r="ATE24"/>
      <c r="ATF24"/>
      <c r="ATG24"/>
      <c r="ATH24"/>
      <c r="ATI24"/>
      <c r="ATJ24"/>
      <c r="ATK24"/>
      <c r="ATL24"/>
      <c r="ATM24"/>
      <c r="ATN24"/>
      <c r="ATO24"/>
      <c r="ATP24"/>
      <c r="ATQ24"/>
      <c r="ATR24"/>
      <c r="ATS24"/>
      <c r="ATT24"/>
      <c r="ATU24"/>
      <c r="ATV24"/>
      <c r="ATW24"/>
      <c r="ATX24"/>
      <c r="ATY24"/>
      <c r="ATZ24"/>
      <c r="AUA24"/>
      <c r="AUB24"/>
      <c r="AUC24"/>
      <c r="AUD24"/>
      <c r="AUE24"/>
      <c r="AUF24"/>
      <c r="AUG24"/>
      <c r="AUH24"/>
      <c r="AUI24"/>
      <c r="AUJ24"/>
      <c r="AUK24"/>
      <c r="AUL24"/>
      <c r="AUM24"/>
      <c r="AUN24"/>
      <c r="AUO24"/>
      <c r="AUP24"/>
      <c r="AUQ24"/>
      <c r="AUR24"/>
      <c r="AUS24"/>
      <c r="AUT24"/>
      <c r="AUU24"/>
      <c r="AUV24"/>
      <c r="AUW24"/>
      <c r="AUX24"/>
      <c r="AUY24"/>
      <c r="AUZ24"/>
      <c r="AVA24"/>
      <c r="AVB24"/>
      <c r="AVC24"/>
      <c r="AVD24"/>
      <c r="AVE24"/>
      <c r="AVF24"/>
      <c r="AVG24"/>
      <c r="AVH24"/>
      <c r="AVI24"/>
      <c r="AVJ24"/>
      <c r="AVK24"/>
      <c r="AVL24"/>
      <c r="AVM24"/>
      <c r="AVN24"/>
      <c r="AVO24"/>
      <c r="AVP24"/>
      <c r="AVQ24"/>
      <c r="AVR24"/>
      <c r="AVS24"/>
      <c r="AVT24"/>
      <c r="AVU24"/>
      <c r="AVV24"/>
      <c r="AVW24"/>
      <c r="AVX24"/>
      <c r="AVY24"/>
      <c r="AVZ24"/>
      <c r="AWA24"/>
      <c r="AWB24"/>
      <c r="AWC24"/>
      <c r="AWD24"/>
      <c r="AWE24"/>
      <c r="AWF24"/>
      <c r="AWG24"/>
      <c r="AWH24"/>
      <c r="AWI24"/>
      <c r="AWJ24"/>
      <c r="AWK24"/>
      <c r="AWL24"/>
      <c r="AWM24"/>
      <c r="AWN24"/>
      <c r="AWO24"/>
      <c r="AWP24"/>
      <c r="AWQ24"/>
      <c r="AWR24"/>
      <c r="AWS24"/>
      <c r="AWT24"/>
      <c r="AWU24"/>
      <c r="AWV24"/>
      <c r="AWW24"/>
      <c r="AWX24"/>
      <c r="AWY24"/>
      <c r="AWZ24"/>
      <c r="AXA24"/>
      <c r="AXB24"/>
      <c r="AXC24"/>
      <c r="AXD24"/>
      <c r="AXE24"/>
      <c r="AXF24"/>
      <c r="AXG24"/>
      <c r="AXH24"/>
      <c r="AXI24"/>
      <c r="AXJ24"/>
      <c r="AXK24"/>
      <c r="AXL24"/>
      <c r="AXM24"/>
      <c r="AXN24"/>
      <c r="AXO24"/>
      <c r="AXP24"/>
      <c r="AXQ24"/>
      <c r="AXR24"/>
      <c r="AXS24"/>
      <c r="AXT24"/>
      <c r="AXU24"/>
      <c r="AXV24"/>
      <c r="AXW24"/>
      <c r="AXX24"/>
      <c r="AXY24"/>
      <c r="AXZ24"/>
      <c r="AYA24"/>
      <c r="AYB24"/>
      <c r="AYC24"/>
      <c r="AYD24"/>
      <c r="AYE24"/>
      <c r="AYF24"/>
      <c r="AYG24"/>
      <c r="AYH24"/>
      <c r="AYI24"/>
      <c r="AYJ24"/>
      <c r="AYK24"/>
      <c r="AYL24"/>
      <c r="AYM24"/>
      <c r="AYN24"/>
      <c r="AYO24"/>
      <c r="AYP24"/>
      <c r="AYQ24"/>
      <c r="AYR24"/>
      <c r="AYS24"/>
      <c r="AYT24"/>
      <c r="AYU24"/>
      <c r="AYV24"/>
      <c r="AYW24"/>
      <c r="AYX24"/>
      <c r="AYY24"/>
      <c r="AYZ24"/>
      <c r="AZA24"/>
      <c r="AZB24"/>
      <c r="AZC24"/>
      <c r="AZD24"/>
      <c r="AZE24"/>
      <c r="AZF24"/>
      <c r="AZG24"/>
      <c r="AZH24"/>
      <c r="AZI24"/>
      <c r="AZJ24"/>
      <c r="AZK24"/>
      <c r="AZL24"/>
      <c r="AZM24"/>
      <c r="AZN24"/>
      <c r="AZO24"/>
      <c r="AZP24"/>
      <c r="AZQ24"/>
      <c r="AZR24"/>
      <c r="AZS24"/>
      <c r="AZT24"/>
      <c r="AZU24"/>
      <c r="AZV24"/>
      <c r="AZW24"/>
      <c r="AZX24"/>
      <c r="AZY24"/>
      <c r="AZZ24"/>
      <c r="BAA24"/>
    </row>
    <row r="25" spans="1:1379" s="3" customFormat="1" x14ac:dyDescent="0.25">
      <c r="A25" s="683" t="s">
        <v>348</v>
      </c>
      <c r="B25" s="67"/>
      <c r="C25" s="162">
        <v>600009</v>
      </c>
      <c r="D25" s="72"/>
      <c r="E25" s="72" t="s">
        <v>24</v>
      </c>
      <c r="F25" s="73">
        <v>4</v>
      </c>
      <c r="G25" s="121">
        <v>10</v>
      </c>
      <c r="H25" s="121">
        <v>11</v>
      </c>
      <c r="I25" s="121" t="s">
        <v>54</v>
      </c>
      <c r="J25" s="121" t="s">
        <v>49</v>
      </c>
      <c r="K25" s="121">
        <v>-85</v>
      </c>
      <c r="L25" s="46">
        <v>0</v>
      </c>
      <c r="M25" s="46" t="s">
        <v>50</v>
      </c>
      <c r="N25" s="46"/>
      <c r="O25" s="121" t="s">
        <v>66</v>
      </c>
      <c r="P25" s="121" t="s">
        <v>386</v>
      </c>
      <c r="Q25" s="121">
        <v>60</v>
      </c>
      <c r="R25" s="121">
        <v>3</v>
      </c>
      <c r="S25" s="121" t="s">
        <v>168</v>
      </c>
      <c r="T25" s="269">
        <v>8000</v>
      </c>
      <c r="U25" s="121"/>
      <c r="V25" s="121" t="s">
        <v>175</v>
      </c>
      <c r="W25" s="116" t="s">
        <v>174</v>
      </c>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c r="AMO25"/>
      <c r="AMP25"/>
      <c r="AMQ25"/>
      <c r="AMR25"/>
      <c r="AMS25"/>
      <c r="AMT25"/>
      <c r="AMU25"/>
      <c r="AMV25"/>
      <c r="AMW25"/>
      <c r="AMX25"/>
      <c r="AMY25"/>
      <c r="AMZ25"/>
      <c r="ANA25"/>
      <c r="ANB25"/>
      <c r="ANC25"/>
      <c r="AND25"/>
      <c r="ANE25"/>
      <c r="ANF25"/>
      <c r="ANG25"/>
      <c r="ANH25"/>
      <c r="ANI25"/>
      <c r="ANJ25"/>
      <c r="ANK25"/>
      <c r="ANL25"/>
      <c r="ANM25"/>
      <c r="ANN25"/>
      <c r="ANO25"/>
      <c r="ANP25"/>
      <c r="ANQ25"/>
      <c r="ANR25"/>
      <c r="ANS25"/>
      <c r="ANT25"/>
      <c r="ANU25"/>
      <c r="ANV25"/>
      <c r="ANW25"/>
      <c r="ANX25"/>
      <c r="ANY25"/>
      <c r="ANZ25"/>
      <c r="AOA25"/>
      <c r="AOB25"/>
      <c r="AOC25"/>
      <c r="AOD25"/>
      <c r="AOE25"/>
      <c r="AOF25"/>
      <c r="AOG25"/>
      <c r="AOH25"/>
      <c r="AOI25"/>
      <c r="AOJ25"/>
      <c r="AOK25"/>
      <c r="AOL25"/>
      <c r="AOM25"/>
      <c r="AON25"/>
      <c r="AOO25"/>
      <c r="AOP25"/>
      <c r="AOQ25"/>
      <c r="AOR25"/>
      <c r="AOS25"/>
      <c r="AOT25"/>
      <c r="AOU25"/>
      <c r="AOV25"/>
      <c r="AOW25"/>
      <c r="AOX25"/>
      <c r="AOY25"/>
      <c r="AOZ25"/>
      <c r="APA25"/>
      <c r="APB25"/>
      <c r="APC25"/>
      <c r="APD25"/>
      <c r="APE25"/>
      <c r="APF25"/>
      <c r="APG25"/>
      <c r="APH25"/>
      <c r="API25"/>
      <c r="APJ25"/>
      <c r="APK25"/>
      <c r="APL25"/>
      <c r="APM25"/>
      <c r="APN25"/>
      <c r="APO25"/>
      <c r="APP25"/>
      <c r="APQ25"/>
      <c r="APR25"/>
      <c r="APS25"/>
      <c r="APT25"/>
      <c r="APU25"/>
      <c r="APV25"/>
      <c r="APW25"/>
      <c r="APX25"/>
      <c r="APY25"/>
      <c r="APZ25"/>
      <c r="AQA25"/>
      <c r="AQB25"/>
      <c r="AQC25"/>
      <c r="AQD25"/>
      <c r="AQE25"/>
      <c r="AQF25"/>
      <c r="AQG25"/>
      <c r="AQH25"/>
      <c r="AQI25"/>
      <c r="AQJ25"/>
      <c r="AQK25"/>
      <c r="AQL25"/>
      <c r="AQM25"/>
      <c r="AQN25"/>
      <c r="AQO25"/>
      <c r="AQP25"/>
      <c r="AQQ25"/>
      <c r="AQR25"/>
      <c r="AQS25"/>
      <c r="AQT25"/>
      <c r="AQU25"/>
      <c r="AQV25"/>
      <c r="AQW25"/>
      <c r="AQX25"/>
      <c r="AQY25"/>
      <c r="AQZ25"/>
      <c r="ARA25"/>
      <c r="ARB25"/>
      <c r="ARC25"/>
      <c r="ARD25"/>
      <c r="ARE25"/>
      <c r="ARF25"/>
      <c r="ARG25"/>
      <c r="ARH25"/>
      <c r="ARI25"/>
      <c r="ARJ25"/>
      <c r="ARK25"/>
      <c r="ARL25"/>
      <c r="ARM25"/>
      <c r="ARN25"/>
      <c r="ARO25"/>
      <c r="ARP25"/>
      <c r="ARQ25"/>
      <c r="ARR25"/>
      <c r="ARS25"/>
      <c r="ART25"/>
      <c r="ARU25"/>
      <c r="ARV25"/>
      <c r="ARW25"/>
      <c r="ARX25"/>
      <c r="ARY25"/>
      <c r="ARZ25"/>
      <c r="ASA25"/>
      <c r="ASB25"/>
      <c r="ASC25"/>
      <c r="ASD25"/>
      <c r="ASE25"/>
      <c r="ASF25"/>
      <c r="ASG25"/>
      <c r="ASH25"/>
      <c r="ASI25"/>
      <c r="ASJ25"/>
      <c r="ASK25"/>
      <c r="ASL25"/>
      <c r="ASM25"/>
      <c r="ASN25"/>
      <c r="ASO25"/>
      <c r="ASP25"/>
      <c r="ASQ25"/>
      <c r="ASR25"/>
      <c r="ASS25"/>
      <c r="AST25"/>
      <c r="ASU25"/>
      <c r="ASV25"/>
      <c r="ASW25"/>
      <c r="ASX25"/>
      <c r="ASY25"/>
      <c r="ASZ25"/>
      <c r="ATA25"/>
      <c r="ATB25"/>
      <c r="ATC25"/>
      <c r="ATD25"/>
      <c r="ATE25"/>
      <c r="ATF25"/>
      <c r="ATG25"/>
      <c r="ATH25"/>
      <c r="ATI25"/>
      <c r="ATJ25"/>
      <c r="ATK25"/>
      <c r="ATL25"/>
      <c r="ATM25"/>
      <c r="ATN25"/>
      <c r="ATO25"/>
      <c r="ATP25"/>
      <c r="ATQ25"/>
      <c r="ATR25"/>
      <c r="ATS25"/>
      <c r="ATT25"/>
      <c r="ATU25"/>
      <c r="ATV25"/>
      <c r="ATW25"/>
      <c r="ATX25"/>
      <c r="ATY25"/>
      <c r="ATZ25"/>
      <c r="AUA25"/>
      <c r="AUB25"/>
      <c r="AUC25"/>
      <c r="AUD25"/>
      <c r="AUE25"/>
      <c r="AUF25"/>
      <c r="AUG25"/>
      <c r="AUH25"/>
      <c r="AUI25"/>
      <c r="AUJ25"/>
      <c r="AUK25"/>
      <c r="AUL25"/>
      <c r="AUM25"/>
      <c r="AUN25"/>
      <c r="AUO25"/>
      <c r="AUP25"/>
      <c r="AUQ25"/>
      <c r="AUR25"/>
      <c r="AUS25"/>
      <c r="AUT25"/>
      <c r="AUU25"/>
      <c r="AUV25"/>
      <c r="AUW25"/>
      <c r="AUX25"/>
      <c r="AUY25"/>
      <c r="AUZ25"/>
      <c r="AVA25"/>
      <c r="AVB25"/>
      <c r="AVC25"/>
      <c r="AVD25"/>
      <c r="AVE25"/>
      <c r="AVF25"/>
      <c r="AVG25"/>
      <c r="AVH25"/>
      <c r="AVI25"/>
      <c r="AVJ25"/>
      <c r="AVK25"/>
      <c r="AVL25"/>
      <c r="AVM25"/>
      <c r="AVN25"/>
      <c r="AVO25"/>
      <c r="AVP25"/>
      <c r="AVQ25"/>
      <c r="AVR25"/>
      <c r="AVS25"/>
      <c r="AVT25"/>
      <c r="AVU25"/>
      <c r="AVV25"/>
      <c r="AVW25"/>
      <c r="AVX25"/>
      <c r="AVY25"/>
      <c r="AVZ25"/>
      <c r="AWA25"/>
      <c r="AWB25"/>
      <c r="AWC25"/>
      <c r="AWD25"/>
      <c r="AWE25"/>
      <c r="AWF25"/>
      <c r="AWG25"/>
      <c r="AWH25"/>
      <c r="AWI25"/>
      <c r="AWJ25"/>
      <c r="AWK25"/>
      <c r="AWL25"/>
      <c r="AWM25"/>
      <c r="AWN25"/>
      <c r="AWO25"/>
      <c r="AWP25"/>
      <c r="AWQ25"/>
      <c r="AWR25"/>
      <c r="AWS25"/>
      <c r="AWT25"/>
      <c r="AWU25"/>
      <c r="AWV25"/>
      <c r="AWW25"/>
      <c r="AWX25"/>
      <c r="AWY25"/>
      <c r="AWZ25"/>
      <c r="AXA25"/>
      <c r="AXB25"/>
      <c r="AXC25"/>
      <c r="AXD25"/>
      <c r="AXE25"/>
      <c r="AXF25"/>
      <c r="AXG25"/>
      <c r="AXH25"/>
      <c r="AXI25"/>
      <c r="AXJ25"/>
      <c r="AXK25"/>
      <c r="AXL25"/>
      <c r="AXM25"/>
      <c r="AXN25"/>
      <c r="AXO25"/>
      <c r="AXP25"/>
      <c r="AXQ25"/>
      <c r="AXR25"/>
      <c r="AXS25"/>
      <c r="AXT25"/>
      <c r="AXU25"/>
      <c r="AXV25"/>
      <c r="AXW25"/>
      <c r="AXX25"/>
      <c r="AXY25"/>
      <c r="AXZ25"/>
      <c r="AYA25"/>
      <c r="AYB25"/>
      <c r="AYC25"/>
      <c r="AYD25"/>
      <c r="AYE25"/>
      <c r="AYF25"/>
      <c r="AYG25"/>
      <c r="AYH25"/>
      <c r="AYI25"/>
      <c r="AYJ25"/>
      <c r="AYK25"/>
      <c r="AYL25"/>
      <c r="AYM25"/>
      <c r="AYN25"/>
      <c r="AYO25"/>
      <c r="AYP25"/>
      <c r="AYQ25"/>
      <c r="AYR25"/>
      <c r="AYS25"/>
      <c r="AYT25"/>
      <c r="AYU25"/>
      <c r="AYV25"/>
      <c r="AYW25"/>
      <c r="AYX25"/>
      <c r="AYY25"/>
      <c r="AYZ25"/>
      <c r="AZA25"/>
      <c r="AZB25"/>
      <c r="AZC25"/>
      <c r="AZD25"/>
      <c r="AZE25"/>
      <c r="AZF25"/>
      <c r="AZG25"/>
      <c r="AZH25"/>
      <c r="AZI25"/>
      <c r="AZJ25"/>
      <c r="AZK25"/>
      <c r="AZL25"/>
      <c r="AZM25"/>
      <c r="AZN25"/>
      <c r="AZO25"/>
      <c r="AZP25"/>
      <c r="AZQ25"/>
      <c r="AZR25"/>
      <c r="AZS25"/>
      <c r="AZT25"/>
      <c r="AZU25"/>
      <c r="AZV25"/>
      <c r="AZW25"/>
      <c r="AZX25"/>
      <c r="AZY25"/>
      <c r="AZZ25"/>
      <c r="BAA25"/>
    </row>
    <row r="26" spans="1:1379" s="3" customFormat="1" x14ac:dyDescent="0.25">
      <c r="A26" s="683"/>
      <c r="B26" s="67"/>
      <c r="C26" s="73" t="s">
        <v>479</v>
      </c>
      <c r="D26" s="72"/>
      <c r="E26" s="72" t="s">
        <v>24</v>
      </c>
      <c r="F26" s="73">
        <v>4</v>
      </c>
      <c r="G26" s="121">
        <v>10</v>
      </c>
      <c r="H26" s="121">
        <v>11</v>
      </c>
      <c r="I26" s="121" t="s">
        <v>54</v>
      </c>
      <c r="J26" s="121" t="s">
        <v>49</v>
      </c>
      <c r="K26" s="121">
        <v>-85</v>
      </c>
      <c r="L26" s="46">
        <v>0</v>
      </c>
      <c r="M26" s="46" t="s">
        <v>51</v>
      </c>
      <c r="N26" s="46"/>
      <c r="O26" s="121" t="s">
        <v>66</v>
      </c>
      <c r="P26" s="121" t="s">
        <v>386</v>
      </c>
      <c r="Q26" s="121">
        <v>60</v>
      </c>
      <c r="R26" s="121">
        <v>3</v>
      </c>
      <c r="S26" s="121" t="s">
        <v>168</v>
      </c>
      <c r="T26" s="269">
        <v>7500</v>
      </c>
      <c r="U26" s="121"/>
      <c r="V26" s="121" t="s">
        <v>175</v>
      </c>
      <c r="W26" s="116" t="s">
        <v>174</v>
      </c>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c r="AMO26"/>
      <c r="AMP26"/>
      <c r="AMQ26"/>
      <c r="AMR26"/>
      <c r="AMS26"/>
      <c r="AMT26"/>
      <c r="AMU26"/>
      <c r="AMV26"/>
      <c r="AMW26"/>
      <c r="AMX26"/>
      <c r="AMY26"/>
      <c r="AMZ26"/>
      <c r="ANA26"/>
      <c r="ANB26"/>
      <c r="ANC26"/>
      <c r="AND26"/>
      <c r="ANE26"/>
      <c r="ANF26"/>
      <c r="ANG26"/>
      <c r="ANH26"/>
      <c r="ANI26"/>
      <c r="ANJ26"/>
      <c r="ANK26"/>
      <c r="ANL26"/>
      <c r="ANM26"/>
      <c r="ANN26"/>
      <c r="ANO26"/>
      <c r="ANP26"/>
      <c r="ANQ26"/>
      <c r="ANR26"/>
      <c r="ANS26"/>
      <c r="ANT26"/>
      <c r="ANU26"/>
      <c r="ANV26"/>
      <c r="ANW26"/>
      <c r="ANX26"/>
      <c r="ANY26"/>
      <c r="ANZ26"/>
      <c r="AOA26"/>
      <c r="AOB26"/>
      <c r="AOC26"/>
      <c r="AOD26"/>
      <c r="AOE26"/>
      <c r="AOF26"/>
      <c r="AOG26"/>
      <c r="AOH26"/>
      <c r="AOI26"/>
      <c r="AOJ26"/>
      <c r="AOK26"/>
      <c r="AOL26"/>
      <c r="AOM26"/>
      <c r="AON26"/>
      <c r="AOO26"/>
      <c r="AOP26"/>
      <c r="AOQ26"/>
      <c r="AOR26"/>
      <c r="AOS26"/>
      <c r="AOT26"/>
      <c r="AOU26"/>
      <c r="AOV26"/>
      <c r="AOW26"/>
      <c r="AOX26"/>
      <c r="AOY26"/>
      <c r="AOZ26"/>
      <c r="APA26"/>
      <c r="APB26"/>
      <c r="APC26"/>
      <c r="APD26"/>
      <c r="APE26"/>
      <c r="APF26"/>
      <c r="APG26"/>
      <c r="APH26"/>
      <c r="API26"/>
      <c r="APJ26"/>
      <c r="APK26"/>
      <c r="APL26"/>
      <c r="APM26"/>
      <c r="APN26"/>
      <c r="APO26"/>
      <c r="APP26"/>
      <c r="APQ26"/>
      <c r="APR26"/>
      <c r="APS26"/>
      <c r="APT26"/>
      <c r="APU26"/>
      <c r="APV26"/>
      <c r="APW26"/>
      <c r="APX26"/>
      <c r="APY26"/>
      <c r="APZ26"/>
      <c r="AQA26"/>
      <c r="AQB26"/>
      <c r="AQC26"/>
      <c r="AQD26"/>
      <c r="AQE26"/>
      <c r="AQF26"/>
      <c r="AQG26"/>
      <c r="AQH26"/>
      <c r="AQI26"/>
      <c r="AQJ26"/>
      <c r="AQK26"/>
      <c r="AQL26"/>
      <c r="AQM26"/>
      <c r="AQN26"/>
      <c r="AQO26"/>
      <c r="AQP26"/>
      <c r="AQQ26"/>
      <c r="AQR26"/>
      <c r="AQS26"/>
      <c r="AQT26"/>
      <c r="AQU26"/>
      <c r="AQV26"/>
      <c r="AQW26"/>
      <c r="AQX26"/>
      <c r="AQY26"/>
      <c r="AQZ26"/>
      <c r="ARA26"/>
      <c r="ARB26"/>
      <c r="ARC26"/>
      <c r="ARD26"/>
      <c r="ARE26"/>
      <c r="ARF26"/>
      <c r="ARG26"/>
      <c r="ARH26"/>
      <c r="ARI26"/>
      <c r="ARJ26"/>
      <c r="ARK26"/>
      <c r="ARL26"/>
      <c r="ARM26"/>
      <c r="ARN26"/>
      <c r="ARO26"/>
      <c r="ARP26"/>
      <c r="ARQ26"/>
      <c r="ARR26"/>
      <c r="ARS26"/>
      <c r="ART26"/>
      <c r="ARU26"/>
      <c r="ARV26"/>
      <c r="ARW26"/>
      <c r="ARX26"/>
      <c r="ARY26"/>
      <c r="ARZ26"/>
      <c r="ASA26"/>
      <c r="ASB26"/>
      <c r="ASC26"/>
      <c r="ASD26"/>
      <c r="ASE26"/>
      <c r="ASF26"/>
      <c r="ASG26"/>
      <c r="ASH26"/>
      <c r="ASI26"/>
      <c r="ASJ26"/>
      <c r="ASK26"/>
      <c r="ASL26"/>
      <c r="ASM26"/>
      <c r="ASN26"/>
      <c r="ASO26"/>
      <c r="ASP26"/>
      <c r="ASQ26"/>
      <c r="ASR26"/>
      <c r="ASS26"/>
      <c r="AST26"/>
      <c r="ASU26"/>
      <c r="ASV26"/>
      <c r="ASW26"/>
      <c r="ASX26"/>
      <c r="ASY26"/>
      <c r="ASZ26"/>
      <c r="ATA26"/>
      <c r="ATB26"/>
      <c r="ATC26"/>
      <c r="ATD26"/>
      <c r="ATE26"/>
      <c r="ATF26"/>
      <c r="ATG26"/>
      <c r="ATH26"/>
      <c r="ATI26"/>
      <c r="ATJ26"/>
      <c r="ATK26"/>
      <c r="ATL26"/>
      <c r="ATM26"/>
      <c r="ATN26"/>
      <c r="ATO26"/>
      <c r="ATP26"/>
      <c r="ATQ26"/>
      <c r="ATR26"/>
      <c r="ATS26"/>
      <c r="ATT26"/>
      <c r="ATU26"/>
      <c r="ATV26"/>
      <c r="ATW26"/>
      <c r="ATX26"/>
      <c r="ATY26"/>
      <c r="ATZ26"/>
      <c r="AUA26"/>
      <c r="AUB26"/>
      <c r="AUC26"/>
      <c r="AUD26"/>
      <c r="AUE26"/>
      <c r="AUF26"/>
      <c r="AUG26"/>
      <c r="AUH26"/>
      <c r="AUI26"/>
      <c r="AUJ26"/>
      <c r="AUK26"/>
      <c r="AUL26"/>
      <c r="AUM26"/>
      <c r="AUN26"/>
      <c r="AUO26"/>
      <c r="AUP26"/>
      <c r="AUQ26"/>
      <c r="AUR26"/>
      <c r="AUS26"/>
      <c r="AUT26"/>
      <c r="AUU26"/>
      <c r="AUV26"/>
      <c r="AUW26"/>
      <c r="AUX26"/>
      <c r="AUY26"/>
      <c r="AUZ26"/>
      <c r="AVA26"/>
      <c r="AVB26"/>
      <c r="AVC26"/>
      <c r="AVD26"/>
      <c r="AVE26"/>
      <c r="AVF26"/>
      <c r="AVG26"/>
      <c r="AVH26"/>
      <c r="AVI26"/>
      <c r="AVJ26"/>
      <c r="AVK26"/>
      <c r="AVL26"/>
      <c r="AVM26"/>
      <c r="AVN26"/>
      <c r="AVO26"/>
      <c r="AVP26"/>
      <c r="AVQ26"/>
      <c r="AVR26"/>
      <c r="AVS26"/>
      <c r="AVT26"/>
      <c r="AVU26"/>
      <c r="AVV26"/>
      <c r="AVW26"/>
      <c r="AVX26"/>
      <c r="AVY26"/>
      <c r="AVZ26"/>
      <c r="AWA26"/>
      <c r="AWB26"/>
      <c r="AWC26"/>
      <c r="AWD26"/>
      <c r="AWE26"/>
      <c r="AWF26"/>
      <c r="AWG26"/>
      <c r="AWH26"/>
      <c r="AWI26"/>
      <c r="AWJ26"/>
      <c r="AWK26"/>
      <c r="AWL26"/>
      <c r="AWM26"/>
      <c r="AWN26"/>
      <c r="AWO26"/>
      <c r="AWP26"/>
      <c r="AWQ26"/>
      <c r="AWR26"/>
      <c r="AWS26"/>
      <c r="AWT26"/>
      <c r="AWU26"/>
      <c r="AWV26"/>
      <c r="AWW26"/>
      <c r="AWX26"/>
      <c r="AWY26"/>
      <c r="AWZ26"/>
      <c r="AXA26"/>
      <c r="AXB26"/>
      <c r="AXC26"/>
      <c r="AXD26"/>
      <c r="AXE26"/>
      <c r="AXF26"/>
      <c r="AXG26"/>
      <c r="AXH26"/>
      <c r="AXI26"/>
      <c r="AXJ26"/>
      <c r="AXK26"/>
      <c r="AXL26"/>
      <c r="AXM26"/>
      <c r="AXN26"/>
      <c r="AXO26"/>
      <c r="AXP26"/>
      <c r="AXQ26"/>
      <c r="AXR26"/>
      <c r="AXS26"/>
      <c r="AXT26"/>
      <c r="AXU26"/>
      <c r="AXV26"/>
      <c r="AXW26"/>
      <c r="AXX26"/>
      <c r="AXY26"/>
      <c r="AXZ26"/>
      <c r="AYA26"/>
      <c r="AYB26"/>
      <c r="AYC26"/>
      <c r="AYD26"/>
      <c r="AYE26"/>
      <c r="AYF26"/>
      <c r="AYG26"/>
      <c r="AYH26"/>
      <c r="AYI26"/>
      <c r="AYJ26"/>
      <c r="AYK26"/>
      <c r="AYL26"/>
      <c r="AYM26"/>
      <c r="AYN26"/>
      <c r="AYO26"/>
      <c r="AYP26"/>
      <c r="AYQ26"/>
      <c r="AYR26"/>
      <c r="AYS26"/>
      <c r="AYT26"/>
      <c r="AYU26"/>
      <c r="AYV26"/>
      <c r="AYW26"/>
      <c r="AYX26"/>
      <c r="AYY26"/>
      <c r="AYZ26"/>
      <c r="AZA26"/>
      <c r="AZB26"/>
      <c r="AZC26"/>
      <c r="AZD26"/>
      <c r="AZE26"/>
      <c r="AZF26"/>
      <c r="AZG26"/>
      <c r="AZH26"/>
      <c r="AZI26"/>
      <c r="AZJ26"/>
      <c r="AZK26"/>
      <c r="AZL26"/>
      <c r="AZM26"/>
      <c r="AZN26"/>
      <c r="AZO26"/>
      <c r="AZP26"/>
      <c r="AZQ26"/>
      <c r="AZR26"/>
      <c r="AZS26"/>
      <c r="AZT26"/>
      <c r="AZU26"/>
      <c r="AZV26"/>
      <c r="AZW26"/>
      <c r="AZX26"/>
      <c r="AZY26"/>
      <c r="AZZ26"/>
      <c r="BAA26"/>
    </row>
    <row r="27" spans="1:1379" s="3" customFormat="1" x14ac:dyDescent="0.25">
      <c r="A27" s="683" t="s">
        <v>349</v>
      </c>
      <c r="B27" s="67"/>
      <c r="C27" s="162">
        <v>600011</v>
      </c>
      <c r="D27" s="117">
        <v>1</v>
      </c>
      <c r="E27" s="72" t="s">
        <v>24</v>
      </c>
      <c r="F27" s="73">
        <v>4</v>
      </c>
      <c r="G27" s="121">
        <v>5</v>
      </c>
      <c r="H27" s="121">
        <v>11</v>
      </c>
      <c r="I27" s="121" t="s">
        <v>58</v>
      </c>
      <c r="J27" s="121" t="s">
        <v>21</v>
      </c>
      <c r="K27" s="121">
        <v>-85</v>
      </c>
      <c r="L27" s="121" t="s">
        <v>41</v>
      </c>
      <c r="M27" s="121" t="s">
        <v>42</v>
      </c>
      <c r="N27" s="121"/>
      <c r="O27" s="121" t="s">
        <v>66</v>
      </c>
      <c r="P27" s="121" t="s">
        <v>386</v>
      </c>
      <c r="Q27" s="121">
        <v>60</v>
      </c>
      <c r="R27" s="121">
        <v>3</v>
      </c>
      <c r="S27" s="121" t="s">
        <v>168</v>
      </c>
      <c r="T27" s="121">
        <v>55000</v>
      </c>
      <c r="U27" s="121"/>
      <c r="V27" s="121" t="s">
        <v>369</v>
      </c>
      <c r="W27" s="116" t="s">
        <v>174</v>
      </c>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c r="AMK27"/>
      <c r="AML27"/>
      <c r="AMM27"/>
      <c r="AMN27"/>
      <c r="AMO27"/>
      <c r="AMP27"/>
      <c r="AMQ27"/>
      <c r="AMR27"/>
      <c r="AMS27"/>
      <c r="AMT27"/>
      <c r="AMU27"/>
      <c r="AMV27"/>
      <c r="AMW27"/>
      <c r="AMX27"/>
      <c r="AMY27"/>
      <c r="AMZ27"/>
      <c r="ANA27"/>
      <c r="ANB27"/>
      <c r="ANC27"/>
      <c r="AND27"/>
      <c r="ANE27"/>
      <c r="ANF27"/>
      <c r="ANG27"/>
      <c r="ANH27"/>
      <c r="ANI27"/>
      <c r="ANJ27"/>
      <c r="ANK27"/>
      <c r="ANL27"/>
      <c r="ANM27"/>
      <c r="ANN27"/>
      <c r="ANO27"/>
      <c r="ANP27"/>
      <c r="ANQ27"/>
      <c r="ANR27"/>
      <c r="ANS27"/>
      <c r="ANT27"/>
      <c r="ANU27"/>
      <c r="ANV27"/>
      <c r="ANW27"/>
      <c r="ANX27"/>
      <c r="ANY27"/>
      <c r="ANZ27"/>
      <c r="AOA27"/>
      <c r="AOB27"/>
      <c r="AOC27"/>
      <c r="AOD27"/>
      <c r="AOE27"/>
      <c r="AOF27"/>
      <c r="AOG27"/>
      <c r="AOH27"/>
      <c r="AOI27"/>
      <c r="AOJ27"/>
      <c r="AOK27"/>
      <c r="AOL27"/>
      <c r="AOM27"/>
      <c r="AON27"/>
      <c r="AOO27"/>
      <c r="AOP27"/>
      <c r="AOQ27"/>
      <c r="AOR27"/>
      <c r="AOS27"/>
      <c r="AOT27"/>
      <c r="AOU27"/>
      <c r="AOV27"/>
      <c r="AOW27"/>
      <c r="AOX27"/>
      <c r="AOY27"/>
      <c r="AOZ27"/>
      <c r="APA27"/>
      <c r="APB27"/>
      <c r="APC27"/>
      <c r="APD27"/>
      <c r="APE27"/>
      <c r="APF27"/>
      <c r="APG27"/>
      <c r="APH27"/>
      <c r="API27"/>
      <c r="APJ27"/>
      <c r="APK27"/>
      <c r="APL27"/>
      <c r="APM27"/>
      <c r="APN27"/>
      <c r="APO27"/>
      <c r="APP27"/>
      <c r="APQ27"/>
      <c r="APR27"/>
      <c r="APS27"/>
      <c r="APT27"/>
      <c r="APU27"/>
      <c r="APV27"/>
      <c r="APW27"/>
      <c r="APX27"/>
      <c r="APY27"/>
      <c r="APZ27"/>
      <c r="AQA27"/>
      <c r="AQB27"/>
      <c r="AQC27"/>
      <c r="AQD27"/>
      <c r="AQE27"/>
      <c r="AQF27"/>
      <c r="AQG27"/>
      <c r="AQH27"/>
      <c r="AQI27"/>
      <c r="AQJ27"/>
      <c r="AQK27"/>
      <c r="AQL27"/>
      <c r="AQM27"/>
      <c r="AQN27"/>
      <c r="AQO27"/>
      <c r="AQP27"/>
      <c r="AQQ27"/>
      <c r="AQR27"/>
      <c r="AQS27"/>
      <c r="AQT27"/>
      <c r="AQU27"/>
      <c r="AQV27"/>
      <c r="AQW27"/>
      <c r="AQX27"/>
      <c r="AQY27"/>
      <c r="AQZ27"/>
      <c r="ARA27"/>
      <c r="ARB27"/>
      <c r="ARC27"/>
      <c r="ARD27"/>
      <c r="ARE27"/>
      <c r="ARF27"/>
      <c r="ARG27"/>
      <c r="ARH27"/>
      <c r="ARI27"/>
      <c r="ARJ27"/>
      <c r="ARK27"/>
      <c r="ARL27"/>
      <c r="ARM27"/>
      <c r="ARN27"/>
      <c r="ARO27"/>
      <c r="ARP27"/>
      <c r="ARQ27"/>
      <c r="ARR27"/>
      <c r="ARS27"/>
      <c r="ART27"/>
      <c r="ARU27"/>
      <c r="ARV27"/>
      <c r="ARW27"/>
      <c r="ARX27"/>
      <c r="ARY27"/>
      <c r="ARZ27"/>
      <c r="ASA27"/>
      <c r="ASB27"/>
      <c r="ASC27"/>
      <c r="ASD27"/>
      <c r="ASE27"/>
      <c r="ASF27"/>
      <c r="ASG27"/>
      <c r="ASH27"/>
      <c r="ASI27"/>
      <c r="ASJ27"/>
      <c r="ASK27"/>
      <c r="ASL27"/>
      <c r="ASM27"/>
      <c r="ASN27"/>
      <c r="ASO27"/>
      <c r="ASP27"/>
      <c r="ASQ27"/>
      <c r="ASR27"/>
      <c r="ASS27"/>
      <c r="AST27"/>
      <c r="ASU27"/>
      <c r="ASV27"/>
      <c r="ASW27"/>
      <c r="ASX27"/>
      <c r="ASY27"/>
      <c r="ASZ27"/>
      <c r="ATA27"/>
      <c r="ATB27"/>
      <c r="ATC27"/>
      <c r="ATD27"/>
      <c r="ATE27"/>
      <c r="ATF27"/>
      <c r="ATG27"/>
      <c r="ATH27"/>
      <c r="ATI27"/>
      <c r="ATJ27"/>
      <c r="ATK27"/>
      <c r="ATL27"/>
      <c r="ATM27"/>
      <c r="ATN27"/>
      <c r="ATO27"/>
      <c r="ATP27"/>
      <c r="ATQ27"/>
      <c r="ATR27"/>
      <c r="ATS27"/>
      <c r="ATT27"/>
      <c r="ATU27"/>
      <c r="ATV27"/>
      <c r="ATW27"/>
      <c r="ATX27"/>
      <c r="ATY27"/>
      <c r="ATZ27"/>
      <c r="AUA27"/>
      <c r="AUB27"/>
      <c r="AUC27"/>
      <c r="AUD27"/>
      <c r="AUE27"/>
      <c r="AUF27"/>
      <c r="AUG27"/>
      <c r="AUH27"/>
      <c r="AUI27"/>
      <c r="AUJ27"/>
      <c r="AUK27"/>
      <c r="AUL27"/>
      <c r="AUM27"/>
      <c r="AUN27"/>
      <c r="AUO27"/>
      <c r="AUP27"/>
      <c r="AUQ27"/>
      <c r="AUR27"/>
      <c r="AUS27"/>
      <c r="AUT27"/>
      <c r="AUU27"/>
      <c r="AUV27"/>
      <c r="AUW27"/>
      <c r="AUX27"/>
      <c r="AUY27"/>
      <c r="AUZ27"/>
      <c r="AVA27"/>
      <c r="AVB27"/>
      <c r="AVC27"/>
      <c r="AVD27"/>
      <c r="AVE27"/>
      <c r="AVF27"/>
      <c r="AVG27"/>
      <c r="AVH27"/>
      <c r="AVI27"/>
      <c r="AVJ27"/>
      <c r="AVK27"/>
      <c r="AVL27"/>
      <c r="AVM27"/>
      <c r="AVN27"/>
      <c r="AVO27"/>
      <c r="AVP27"/>
      <c r="AVQ27"/>
      <c r="AVR27"/>
      <c r="AVS27"/>
      <c r="AVT27"/>
      <c r="AVU27"/>
      <c r="AVV27"/>
      <c r="AVW27"/>
      <c r="AVX27"/>
      <c r="AVY27"/>
      <c r="AVZ27"/>
      <c r="AWA27"/>
      <c r="AWB27"/>
      <c r="AWC27"/>
      <c r="AWD27"/>
      <c r="AWE27"/>
      <c r="AWF27"/>
      <c r="AWG27"/>
      <c r="AWH27"/>
      <c r="AWI27"/>
      <c r="AWJ27"/>
      <c r="AWK27"/>
      <c r="AWL27"/>
      <c r="AWM27"/>
      <c r="AWN27"/>
      <c r="AWO27"/>
      <c r="AWP27"/>
      <c r="AWQ27"/>
      <c r="AWR27"/>
      <c r="AWS27"/>
      <c r="AWT27"/>
      <c r="AWU27"/>
      <c r="AWV27"/>
      <c r="AWW27"/>
      <c r="AWX27"/>
      <c r="AWY27"/>
      <c r="AWZ27"/>
      <c r="AXA27"/>
      <c r="AXB27"/>
      <c r="AXC27"/>
      <c r="AXD27"/>
      <c r="AXE27"/>
      <c r="AXF27"/>
      <c r="AXG27"/>
      <c r="AXH27"/>
      <c r="AXI27"/>
      <c r="AXJ27"/>
      <c r="AXK27"/>
      <c r="AXL27"/>
      <c r="AXM27"/>
      <c r="AXN27"/>
      <c r="AXO27"/>
      <c r="AXP27"/>
      <c r="AXQ27"/>
      <c r="AXR27"/>
      <c r="AXS27"/>
      <c r="AXT27"/>
      <c r="AXU27"/>
      <c r="AXV27"/>
      <c r="AXW27"/>
      <c r="AXX27"/>
      <c r="AXY27"/>
      <c r="AXZ27"/>
      <c r="AYA27"/>
      <c r="AYB27"/>
      <c r="AYC27"/>
      <c r="AYD27"/>
      <c r="AYE27"/>
      <c r="AYF27"/>
      <c r="AYG27"/>
      <c r="AYH27"/>
      <c r="AYI27"/>
      <c r="AYJ27"/>
      <c r="AYK27"/>
      <c r="AYL27"/>
      <c r="AYM27"/>
      <c r="AYN27"/>
      <c r="AYO27"/>
      <c r="AYP27"/>
      <c r="AYQ27"/>
      <c r="AYR27"/>
      <c r="AYS27"/>
      <c r="AYT27"/>
      <c r="AYU27"/>
      <c r="AYV27"/>
      <c r="AYW27"/>
      <c r="AYX27"/>
      <c r="AYY27"/>
      <c r="AYZ27"/>
      <c r="AZA27"/>
      <c r="AZB27"/>
      <c r="AZC27"/>
      <c r="AZD27"/>
      <c r="AZE27"/>
      <c r="AZF27"/>
      <c r="AZG27"/>
      <c r="AZH27"/>
      <c r="AZI27"/>
      <c r="AZJ27"/>
      <c r="AZK27"/>
      <c r="AZL27"/>
      <c r="AZM27"/>
      <c r="AZN27"/>
      <c r="AZO27"/>
      <c r="AZP27"/>
      <c r="AZQ27"/>
      <c r="AZR27"/>
      <c r="AZS27"/>
      <c r="AZT27"/>
      <c r="AZU27"/>
      <c r="AZV27"/>
      <c r="AZW27"/>
      <c r="AZX27"/>
      <c r="AZY27"/>
      <c r="AZZ27"/>
      <c r="BAA27"/>
    </row>
    <row r="28" spans="1:1379" s="3" customFormat="1" x14ac:dyDescent="0.25">
      <c r="A28" s="683"/>
      <c r="B28" s="67"/>
      <c r="C28" s="162">
        <v>600011</v>
      </c>
      <c r="D28" s="117">
        <v>2</v>
      </c>
      <c r="E28" s="72" t="s">
        <v>24</v>
      </c>
      <c r="F28" s="73">
        <v>4</v>
      </c>
      <c r="G28" s="121">
        <v>10</v>
      </c>
      <c r="H28" s="121">
        <v>11</v>
      </c>
      <c r="I28" s="121" t="s">
        <v>58</v>
      </c>
      <c r="J28" s="121" t="s">
        <v>21</v>
      </c>
      <c r="K28" s="121">
        <v>-85</v>
      </c>
      <c r="L28" s="121" t="s">
        <v>41</v>
      </c>
      <c r="M28" s="121" t="s">
        <v>42</v>
      </c>
      <c r="N28" s="121"/>
      <c r="O28" s="121" t="s">
        <v>66</v>
      </c>
      <c r="P28" s="121" t="s">
        <v>386</v>
      </c>
      <c r="Q28" s="121">
        <v>60</v>
      </c>
      <c r="R28" s="121">
        <v>3</v>
      </c>
      <c r="S28" s="121" t="s">
        <v>168</v>
      </c>
      <c r="T28" s="121">
        <v>130000</v>
      </c>
      <c r="U28" s="121"/>
      <c r="V28" s="121" t="s">
        <v>368</v>
      </c>
      <c r="W28" s="116" t="s">
        <v>174</v>
      </c>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c r="AMO28"/>
      <c r="AMP28"/>
      <c r="AMQ28"/>
      <c r="AMR28"/>
      <c r="AMS28"/>
      <c r="AMT28"/>
      <c r="AMU28"/>
      <c r="AMV28"/>
      <c r="AMW28"/>
      <c r="AMX28"/>
      <c r="AMY28"/>
      <c r="AMZ28"/>
      <c r="ANA28"/>
      <c r="ANB28"/>
      <c r="ANC28"/>
      <c r="AND28"/>
      <c r="ANE28"/>
      <c r="ANF28"/>
      <c r="ANG28"/>
      <c r="ANH28"/>
      <c r="ANI28"/>
      <c r="ANJ28"/>
      <c r="ANK28"/>
      <c r="ANL28"/>
      <c r="ANM28"/>
      <c r="ANN28"/>
      <c r="ANO28"/>
      <c r="ANP28"/>
      <c r="ANQ28"/>
      <c r="ANR28"/>
      <c r="ANS28"/>
      <c r="ANT28"/>
      <c r="ANU28"/>
      <c r="ANV28"/>
      <c r="ANW28"/>
      <c r="ANX28"/>
      <c r="ANY28"/>
      <c r="ANZ28"/>
      <c r="AOA28"/>
      <c r="AOB28"/>
      <c r="AOC28"/>
      <c r="AOD28"/>
      <c r="AOE28"/>
      <c r="AOF28"/>
      <c r="AOG28"/>
      <c r="AOH28"/>
      <c r="AOI28"/>
      <c r="AOJ28"/>
      <c r="AOK28"/>
      <c r="AOL28"/>
      <c r="AOM28"/>
      <c r="AON28"/>
      <c r="AOO28"/>
      <c r="AOP28"/>
      <c r="AOQ28"/>
      <c r="AOR28"/>
      <c r="AOS28"/>
      <c r="AOT28"/>
      <c r="AOU28"/>
      <c r="AOV28"/>
      <c r="AOW28"/>
      <c r="AOX28"/>
      <c r="AOY28"/>
      <c r="AOZ28"/>
      <c r="APA28"/>
      <c r="APB28"/>
      <c r="APC28"/>
      <c r="APD28"/>
      <c r="APE28"/>
      <c r="APF28"/>
      <c r="APG28"/>
      <c r="APH28"/>
      <c r="API28"/>
      <c r="APJ28"/>
      <c r="APK28"/>
      <c r="APL28"/>
      <c r="APM28"/>
      <c r="APN28"/>
      <c r="APO28"/>
      <c r="APP28"/>
      <c r="APQ28"/>
      <c r="APR28"/>
      <c r="APS28"/>
      <c r="APT28"/>
      <c r="APU28"/>
      <c r="APV28"/>
      <c r="APW28"/>
      <c r="APX28"/>
      <c r="APY28"/>
      <c r="APZ28"/>
      <c r="AQA28"/>
      <c r="AQB28"/>
      <c r="AQC28"/>
      <c r="AQD28"/>
      <c r="AQE28"/>
      <c r="AQF28"/>
      <c r="AQG28"/>
      <c r="AQH28"/>
      <c r="AQI28"/>
      <c r="AQJ28"/>
      <c r="AQK28"/>
      <c r="AQL28"/>
      <c r="AQM28"/>
      <c r="AQN28"/>
      <c r="AQO28"/>
      <c r="AQP28"/>
      <c r="AQQ28"/>
      <c r="AQR28"/>
      <c r="AQS28"/>
      <c r="AQT28"/>
      <c r="AQU28"/>
      <c r="AQV28"/>
      <c r="AQW28"/>
      <c r="AQX28"/>
      <c r="AQY28"/>
      <c r="AQZ28"/>
      <c r="ARA28"/>
      <c r="ARB28"/>
      <c r="ARC28"/>
      <c r="ARD28"/>
      <c r="ARE28"/>
      <c r="ARF28"/>
      <c r="ARG28"/>
      <c r="ARH28"/>
      <c r="ARI28"/>
      <c r="ARJ28"/>
      <c r="ARK28"/>
      <c r="ARL28"/>
      <c r="ARM28"/>
      <c r="ARN28"/>
      <c r="ARO28"/>
      <c r="ARP28"/>
      <c r="ARQ28"/>
      <c r="ARR28"/>
      <c r="ARS28"/>
      <c r="ART28"/>
      <c r="ARU28"/>
      <c r="ARV28"/>
      <c r="ARW28"/>
      <c r="ARX28"/>
      <c r="ARY28"/>
      <c r="ARZ28"/>
      <c r="ASA28"/>
      <c r="ASB28"/>
      <c r="ASC28"/>
      <c r="ASD28"/>
      <c r="ASE28"/>
      <c r="ASF28"/>
      <c r="ASG28"/>
      <c r="ASH28"/>
      <c r="ASI28"/>
      <c r="ASJ28"/>
      <c r="ASK28"/>
      <c r="ASL28"/>
      <c r="ASM28"/>
      <c r="ASN28"/>
      <c r="ASO28"/>
      <c r="ASP28"/>
      <c r="ASQ28"/>
      <c r="ASR28"/>
      <c r="ASS28"/>
      <c r="AST28"/>
      <c r="ASU28"/>
      <c r="ASV28"/>
      <c r="ASW28"/>
      <c r="ASX28"/>
      <c r="ASY28"/>
      <c r="ASZ28"/>
      <c r="ATA28"/>
      <c r="ATB28"/>
      <c r="ATC28"/>
      <c r="ATD28"/>
      <c r="ATE28"/>
      <c r="ATF28"/>
      <c r="ATG28"/>
      <c r="ATH28"/>
      <c r="ATI28"/>
      <c r="ATJ28"/>
      <c r="ATK28"/>
      <c r="ATL28"/>
      <c r="ATM28"/>
      <c r="ATN28"/>
      <c r="ATO28"/>
      <c r="ATP28"/>
      <c r="ATQ28"/>
      <c r="ATR28"/>
      <c r="ATS28"/>
      <c r="ATT28"/>
      <c r="ATU28"/>
      <c r="ATV28"/>
      <c r="ATW28"/>
      <c r="ATX28"/>
      <c r="ATY28"/>
      <c r="ATZ28"/>
      <c r="AUA28"/>
      <c r="AUB28"/>
      <c r="AUC28"/>
      <c r="AUD28"/>
      <c r="AUE28"/>
      <c r="AUF28"/>
      <c r="AUG28"/>
      <c r="AUH28"/>
      <c r="AUI28"/>
      <c r="AUJ28"/>
      <c r="AUK28"/>
      <c r="AUL28"/>
      <c r="AUM28"/>
      <c r="AUN28"/>
      <c r="AUO28"/>
      <c r="AUP28"/>
      <c r="AUQ28"/>
      <c r="AUR28"/>
      <c r="AUS28"/>
      <c r="AUT28"/>
      <c r="AUU28"/>
      <c r="AUV28"/>
      <c r="AUW28"/>
      <c r="AUX28"/>
      <c r="AUY28"/>
      <c r="AUZ28"/>
      <c r="AVA28"/>
      <c r="AVB28"/>
      <c r="AVC28"/>
      <c r="AVD28"/>
      <c r="AVE28"/>
      <c r="AVF28"/>
      <c r="AVG28"/>
      <c r="AVH28"/>
      <c r="AVI28"/>
      <c r="AVJ28"/>
      <c r="AVK28"/>
      <c r="AVL28"/>
      <c r="AVM28"/>
      <c r="AVN28"/>
      <c r="AVO28"/>
      <c r="AVP28"/>
      <c r="AVQ28"/>
      <c r="AVR28"/>
      <c r="AVS28"/>
      <c r="AVT28"/>
      <c r="AVU28"/>
      <c r="AVV28"/>
      <c r="AVW28"/>
      <c r="AVX28"/>
      <c r="AVY28"/>
      <c r="AVZ28"/>
      <c r="AWA28"/>
      <c r="AWB28"/>
      <c r="AWC28"/>
      <c r="AWD28"/>
      <c r="AWE28"/>
      <c r="AWF28"/>
      <c r="AWG28"/>
      <c r="AWH28"/>
      <c r="AWI28"/>
      <c r="AWJ28"/>
      <c r="AWK28"/>
      <c r="AWL28"/>
      <c r="AWM28"/>
      <c r="AWN28"/>
      <c r="AWO28"/>
      <c r="AWP28"/>
      <c r="AWQ28"/>
      <c r="AWR28"/>
      <c r="AWS28"/>
      <c r="AWT28"/>
      <c r="AWU28"/>
      <c r="AWV28"/>
      <c r="AWW28"/>
      <c r="AWX28"/>
      <c r="AWY28"/>
      <c r="AWZ28"/>
      <c r="AXA28"/>
      <c r="AXB28"/>
      <c r="AXC28"/>
      <c r="AXD28"/>
      <c r="AXE28"/>
      <c r="AXF28"/>
      <c r="AXG28"/>
      <c r="AXH28"/>
      <c r="AXI28"/>
      <c r="AXJ28"/>
      <c r="AXK28"/>
      <c r="AXL28"/>
      <c r="AXM28"/>
      <c r="AXN28"/>
      <c r="AXO28"/>
      <c r="AXP28"/>
      <c r="AXQ28"/>
      <c r="AXR28"/>
      <c r="AXS28"/>
      <c r="AXT28"/>
      <c r="AXU28"/>
      <c r="AXV28"/>
      <c r="AXW28"/>
      <c r="AXX28"/>
      <c r="AXY28"/>
      <c r="AXZ28"/>
      <c r="AYA28"/>
      <c r="AYB28"/>
      <c r="AYC28"/>
      <c r="AYD28"/>
      <c r="AYE28"/>
      <c r="AYF28"/>
      <c r="AYG28"/>
      <c r="AYH28"/>
      <c r="AYI28"/>
      <c r="AYJ28"/>
      <c r="AYK28"/>
      <c r="AYL28"/>
      <c r="AYM28"/>
      <c r="AYN28"/>
      <c r="AYO28"/>
      <c r="AYP28"/>
      <c r="AYQ28"/>
      <c r="AYR28"/>
      <c r="AYS28"/>
      <c r="AYT28"/>
      <c r="AYU28"/>
      <c r="AYV28"/>
      <c r="AYW28"/>
      <c r="AYX28"/>
      <c r="AYY28"/>
      <c r="AYZ28"/>
      <c r="AZA28"/>
      <c r="AZB28"/>
      <c r="AZC28"/>
      <c r="AZD28"/>
      <c r="AZE28"/>
      <c r="AZF28"/>
      <c r="AZG28"/>
      <c r="AZH28"/>
      <c r="AZI28"/>
      <c r="AZJ28"/>
      <c r="AZK28"/>
      <c r="AZL28"/>
      <c r="AZM28"/>
      <c r="AZN28"/>
      <c r="AZO28"/>
      <c r="AZP28"/>
      <c r="AZQ28"/>
      <c r="AZR28"/>
      <c r="AZS28"/>
      <c r="AZT28"/>
      <c r="AZU28"/>
      <c r="AZV28"/>
      <c r="AZW28"/>
      <c r="AZX28"/>
      <c r="AZY28"/>
      <c r="AZZ28"/>
      <c r="BAA28"/>
    </row>
    <row r="29" spans="1:1379" s="3" customFormat="1" x14ac:dyDescent="0.25">
      <c r="A29" s="683"/>
      <c r="B29" s="67"/>
      <c r="C29" s="162">
        <v>600011</v>
      </c>
      <c r="D29" s="117">
        <v>3</v>
      </c>
      <c r="E29" s="72" t="s">
        <v>24</v>
      </c>
      <c r="F29" s="73">
        <v>4</v>
      </c>
      <c r="G29" s="121">
        <v>15</v>
      </c>
      <c r="H29" s="121">
        <v>11</v>
      </c>
      <c r="I29" s="121" t="s">
        <v>58</v>
      </c>
      <c r="J29" s="121" t="s">
        <v>21</v>
      </c>
      <c r="K29" s="121">
        <v>-85</v>
      </c>
      <c r="L29" s="121" t="s">
        <v>41</v>
      </c>
      <c r="M29" s="121" t="s">
        <v>42</v>
      </c>
      <c r="N29" s="121"/>
      <c r="O29" s="121" t="s">
        <v>66</v>
      </c>
      <c r="P29" s="121" t="s">
        <v>386</v>
      </c>
      <c r="Q29" s="121">
        <v>60</v>
      </c>
      <c r="R29" s="121">
        <v>3</v>
      </c>
      <c r="S29" s="121" t="s">
        <v>168</v>
      </c>
      <c r="T29" s="269">
        <v>200000</v>
      </c>
      <c r="U29" s="121"/>
      <c r="V29" s="121" t="s">
        <v>368</v>
      </c>
      <c r="W29" s="116" t="s">
        <v>174</v>
      </c>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c r="AMO29"/>
      <c r="AMP29"/>
      <c r="AMQ29"/>
      <c r="AMR29"/>
      <c r="AMS29"/>
      <c r="AMT29"/>
      <c r="AMU29"/>
      <c r="AMV29"/>
      <c r="AMW29"/>
      <c r="AMX29"/>
      <c r="AMY29"/>
      <c r="AMZ29"/>
      <c r="ANA29"/>
      <c r="ANB29"/>
      <c r="ANC29"/>
      <c r="AND29"/>
      <c r="ANE29"/>
      <c r="ANF29"/>
      <c r="ANG29"/>
      <c r="ANH29"/>
      <c r="ANI29"/>
      <c r="ANJ29"/>
      <c r="ANK29"/>
      <c r="ANL29"/>
      <c r="ANM29"/>
      <c r="ANN29"/>
      <c r="ANO29"/>
      <c r="ANP29"/>
      <c r="ANQ29"/>
      <c r="ANR29"/>
      <c r="ANS29"/>
      <c r="ANT29"/>
      <c r="ANU29"/>
      <c r="ANV29"/>
      <c r="ANW29"/>
      <c r="ANX29"/>
      <c r="ANY29"/>
      <c r="ANZ29"/>
      <c r="AOA29"/>
      <c r="AOB29"/>
      <c r="AOC29"/>
      <c r="AOD29"/>
      <c r="AOE29"/>
      <c r="AOF29"/>
      <c r="AOG29"/>
      <c r="AOH29"/>
      <c r="AOI29"/>
      <c r="AOJ29"/>
      <c r="AOK29"/>
      <c r="AOL29"/>
      <c r="AOM29"/>
      <c r="AON29"/>
      <c r="AOO29"/>
      <c r="AOP29"/>
      <c r="AOQ29"/>
      <c r="AOR29"/>
      <c r="AOS29"/>
      <c r="AOT29"/>
      <c r="AOU29"/>
      <c r="AOV29"/>
      <c r="AOW29"/>
      <c r="AOX29"/>
      <c r="AOY29"/>
      <c r="AOZ29"/>
      <c r="APA29"/>
      <c r="APB29"/>
      <c r="APC29"/>
      <c r="APD29"/>
      <c r="APE29"/>
      <c r="APF29"/>
      <c r="APG29"/>
      <c r="APH29"/>
      <c r="API29"/>
      <c r="APJ29"/>
      <c r="APK29"/>
      <c r="APL29"/>
      <c r="APM29"/>
      <c r="APN29"/>
      <c r="APO29"/>
      <c r="APP29"/>
      <c r="APQ29"/>
      <c r="APR29"/>
      <c r="APS29"/>
      <c r="APT29"/>
      <c r="APU29"/>
      <c r="APV29"/>
      <c r="APW29"/>
      <c r="APX29"/>
      <c r="APY29"/>
      <c r="APZ29"/>
      <c r="AQA29"/>
      <c r="AQB29"/>
      <c r="AQC29"/>
      <c r="AQD29"/>
      <c r="AQE29"/>
      <c r="AQF29"/>
      <c r="AQG29"/>
      <c r="AQH29"/>
      <c r="AQI29"/>
      <c r="AQJ29"/>
      <c r="AQK29"/>
      <c r="AQL29"/>
      <c r="AQM29"/>
      <c r="AQN29"/>
      <c r="AQO29"/>
      <c r="AQP29"/>
      <c r="AQQ29"/>
      <c r="AQR29"/>
      <c r="AQS29"/>
      <c r="AQT29"/>
      <c r="AQU29"/>
      <c r="AQV29"/>
      <c r="AQW29"/>
      <c r="AQX29"/>
      <c r="AQY29"/>
      <c r="AQZ29"/>
      <c r="ARA29"/>
      <c r="ARB29"/>
      <c r="ARC29"/>
      <c r="ARD29"/>
      <c r="ARE29"/>
      <c r="ARF29"/>
      <c r="ARG29"/>
      <c r="ARH29"/>
      <c r="ARI29"/>
      <c r="ARJ29"/>
      <c r="ARK29"/>
      <c r="ARL29"/>
      <c r="ARM29"/>
      <c r="ARN29"/>
      <c r="ARO29"/>
      <c r="ARP29"/>
      <c r="ARQ29"/>
      <c r="ARR29"/>
      <c r="ARS29"/>
      <c r="ART29"/>
      <c r="ARU29"/>
      <c r="ARV29"/>
      <c r="ARW29"/>
      <c r="ARX29"/>
      <c r="ARY29"/>
      <c r="ARZ29"/>
      <c r="ASA29"/>
      <c r="ASB29"/>
      <c r="ASC29"/>
      <c r="ASD29"/>
      <c r="ASE29"/>
      <c r="ASF29"/>
      <c r="ASG29"/>
      <c r="ASH29"/>
      <c r="ASI29"/>
      <c r="ASJ29"/>
      <c r="ASK29"/>
      <c r="ASL29"/>
      <c r="ASM29"/>
      <c r="ASN29"/>
      <c r="ASO29"/>
      <c r="ASP29"/>
      <c r="ASQ29"/>
      <c r="ASR29"/>
      <c r="ASS29"/>
      <c r="AST29"/>
      <c r="ASU29"/>
      <c r="ASV29"/>
      <c r="ASW29"/>
      <c r="ASX29"/>
      <c r="ASY29"/>
      <c r="ASZ29"/>
      <c r="ATA29"/>
      <c r="ATB29"/>
      <c r="ATC29"/>
      <c r="ATD29"/>
      <c r="ATE29"/>
      <c r="ATF29"/>
      <c r="ATG29"/>
      <c r="ATH29"/>
      <c r="ATI29"/>
      <c r="ATJ29"/>
      <c r="ATK29"/>
      <c r="ATL29"/>
      <c r="ATM29"/>
      <c r="ATN29"/>
      <c r="ATO29"/>
      <c r="ATP29"/>
      <c r="ATQ29"/>
      <c r="ATR29"/>
      <c r="ATS29"/>
      <c r="ATT29"/>
      <c r="ATU29"/>
      <c r="ATV29"/>
      <c r="ATW29"/>
      <c r="ATX29"/>
      <c r="ATY29"/>
      <c r="ATZ29"/>
      <c r="AUA29"/>
      <c r="AUB29"/>
      <c r="AUC29"/>
      <c r="AUD29"/>
      <c r="AUE29"/>
      <c r="AUF29"/>
      <c r="AUG29"/>
      <c r="AUH29"/>
      <c r="AUI29"/>
      <c r="AUJ29"/>
      <c r="AUK29"/>
      <c r="AUL29"/>
      <c r="AUM29"/>
      <c r="AUN29"/>
      <c r="AUO29"/>
      <c r="AUP29"/>
      <c r="AUQ29"/>
      <c r="AUR29"/>
      <c r="AUS29"/>
      <c r="AUT29"/>
      <c r="AUU29"/>
      <c r="AUV29"/>
      <c r="AUW29"/>
      <c r="AUX29"/>
      <c r="AUY29"/>
      <c r="AUZ29"/>
      <c r="AVA29"/>
      <c r="AVB29"/>
      <c r="AVC29"/>
      <c r="AVD29"/>
      <c r="AVE29"/>
      <c r="AVF29"/>
      <c r="AVG29"/>
      <c r="AVH29"/>
      <c r="AVI29"/>
      <c r="AVJ29"/>
      <c r="AVK29"/>
      <c r="AVL29"/>
      <c r="AVM29"/>
      <c r="AVN29"/>
      <c r="AVO29"/>
      <c r="AVP29"/>
      <c r="AVQ29"/>
      <c r="AVR29"/>
      <c r="AVS29"/>
      <c r="AVT29"/>
      <c r="AVU29"/>
      <c r="AVV29"/>
      <c r="AVW29"/>
      <c r="AVX29"/>
      <c r="AVY29"/>
      <c r="AVZ29"/>
      <c r="AWA29"/>
      <c r="AWB29"/>
      <c r="AWC29"/>
      <c r="AWD29"/>
      <c r="AWE29"/>
      <c r="AWF29"/>
      <c r="AWG29"/>
      <c r="AWH29"/>
      <c r="AWI29"/>
      <c r="AWJ29"/>
      <c r="AWK29"/>
      <c r="AWL29"/>
      <c r="AWM29"/>
      <c r="AWN29"/>
      <c r="AWO29"/>
      <c r="AWP29"/>
      <c r="AWQ29"/>
      <c r="AWR29"/>
      <c r="AWS29"/>
      <c r="AWT29"/>
      <c r="AWU29"/>
      <c r="AWV29"/>
      <c r="AWW29"/>
      <c r="AWX29"/>
      <c r="AWY29"/>
      <c r="AWZ29"/>
      <c r="AXA29"/>
      <c r="AXB29"/>
      <c r="AXC29"/>
      <c r="AXD29"/>
      <c r="AXE29"/>
      <c r="AXF29"/>
      <c r="AXG29"/>
      <c r="AXH29"/>
      <c r="AXI29"/>
      <c r="AXJ29"/>
      <c r="AXK29"/>
      <c r="AXL29"/>
      <c r="AXM29"/>
      <c r="AXN29"/>
      <c r="AXO29"/>
      <c r="AXP29"/>
      <c r="AXQ29"/>
      <c r="AXR29"/>
      <c r="AXS29"/>
      <c r="AXT29"/>
      <c r="AXU29"/>
      <c r="AXV29"/>
      <c r="AXW29"/>
      <c r="AXX29"/>
      <c r="AXY29"/>
      <c r="AXZ29"/>
      <c r="AYA29"/>
      <c r="AYB29"/>
      <c r="AYC29"/>
      <c r="AYD29"/>
      <c r="AYE29"/>
      <c r="AYF29"/>
      <c r="AYG29"/>
      <c r="AYH29"/>
      <c r="AYI29"/>
      <c r="AYJ29"/>
      <c r="AYK29"/>
      <c r="AYL29"/>
      <c r="AYM29"/>
      <c r="AYN29"/>
      <c r="AYO29"/>
      <c r="AYP29"/>
      <c r="AYQ29"/>
      <c r="AYR29"/>
      <c r="AYS29"/>
      <c r="AYT29"/>
      <c r="AYU29"/>
      <c r="AYV29"/>
      <c r="AYW29"/>
      <c r="AYX29"/>
      <c r="AYY29"/>
      <c r="AYZ29"/>
      <c r="AZA29"/>
      <c r="AZB29"/>
      <c r="AZC29"/>
      <c r="AZD29"/>
      <c r="AZE29"/>
      <c r="AZF29"/>
      <c r="AZG29"/>
      <c r="AZH29"/>
      <c r="AZI29"/>
      <c r="AZJ29"/>
      <c r="AZK29"/>
      <c r="AZL29"/>
      <c r="AZM29"/>
      <c r="AZN29"/>
      <c r="AZO29"/>
      <c r="AZP29"/>
      <c r="AZQ29"/>
      <c r="AZR29"/>
      <c r="AZS29"/>
      <c r="AZT29"/>
      <c r="AZU29"/>
      <c r="AZV29"/>
      <c r="AZW29"/>
      <c r="AZX29"/>
      <c r="AZY29"/>
      <c r="AZZ29"/>
      <c r="BAA29"/>
    </row>
    <row r="30" spans="1:1379" s="3" customFormat="1" x14ac:dyDescent="0.25">
      <c r="A30" s="683"/>
      <c r="B30" s="67"/>
      <c r="C30" s="162">
        <v>600011</v>
      </c>
      <c r="D30" s="117">
        <v>4</v>
      </c>
      <c r="E30" s="72" t="s">
        <v>24</v>
      </c>
      <c r="F30" s="73">
        <v>4</v>
      </c>
      <c r="G30" s="121">
        <v>20</v>
      </c>
      <c r="H30" s="121">
        <v>11</v>
      </c>
      <c r="I30" s="121" t="s">
        <v>58</v>
      </c>
      <c r="J30" s="121" t="s">
        <v>21</v>
      </c>
      <c r="K30" s="121">
        <v>-85</v>
      </c>
      <c r="L30" s="121" t="s">
        <v>41</v>
      </c>
      <c r="M30" s="121" t="s">
        <v>42</v>
      </c>
      <c r="N30" s="121"/>
      <c r="O30" s="121" t="s">
        <v>66</v>
      </c>
      <c r="P30" s="121" t="s">
        <v>386</v>
      </c>
      <c r="Q30" s="121">
        <v>60</v>
      </c>
      <c r="R30" s="121">
        <v>3</v>
      </c>
      <c r="S30" s="121" t="s">
        <v>168</v>
      </c>
      <c r="T30" s="269">
        <v>270000</v>
      </c>
      <c r="U30" s="121"/>
      <c r="V30" s="121" t="s">
        <v>367</v>
      </c>
      <c r="W30" s="116" t="s">
        <v>174</v>
      </c>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c r="AMO30"/>
      <c r="AMP30"/>
      <c r="AMQ30"/>
      <c r="AMR30"/>
      <c r="AMS30"/>
      <c r="AMT30"/>
      <c r="AMU30"/>
      <c r="AMV30"/>
      <c r="AMW30"/>
      <c r="AMX30"/>
      <c r="AMY30"/>
      <c r="AMZ30"/>
      <c r="ANA30"/>
      <c r="ANB30"/>
      <c r="ANC30"/>
      <c r="AND30"/>
      <c r="ANE30"/>
      <c r="ANF30"/>
      <c r="ANG30"/>
      <c r="ANH30"/>
      <c r="ANI30"/>
      <c r="ANJ30"/>
      <c r="ANK30"/>
      <c r="ANL30"/>
      <c r="ANM30"/>
      <c r="ANN30"/>
      <c r="ANO30"/>
      <c r="ANP30"/>
      <c r="ANQ30"/>
      <c r="ANR30"/>
      <c r="ANS30"/>
      <c r="ANT30"/>
      <c r="ANU30"/>
      <c r="ANV30"/>
      <c r="ANW30"/>
      <c r="ANX30"/>
      <c r="ANY30"/>
      <c r="ANZ30"/>
      <c r="AOA30"/>
      <c r="AOB30"/>
      <c r="AOC30"/>
      <c r="AOD30"/>
      <c r="AOE30"/>
      <c r="AOF30"/>
      <c r="AOG30"/>
      <c r="AOH30"/>
      <c r="AOI30"/>
      <c r="AOJ30"/>
      <c r="AOK30"/>
      <c r="AOL30"/>
      <c r="AOM30"/>
      <c r="AON30"/>
      <c r="AOO30"/>
      <c r="AOP30"/>
      <c r="AOQ30"/>
      <c r="AOR30"/>
      <c r="AOS30"/>
      <c r="AOT30"/>
      <c r="AOU30"/>
      <c r="AOV30"/>
      <c r="AOW30"/>
      <c r="AOX30"/>
      <c r="AOY30"/>
      <c r="AOZ30"/>
      <c r="APA30"/>
      <c r="APB30"/>
      <c r="APC30"/>
      <c r="APD30"/>
      <c r="APE30"/>
      <c r="APF30"/>
      <c r="APG30"/>
      <c r="APH30"/>
      <c r="API30"/>
      <c r="APJ30"/>
      <c r="APK30"/>
      <c r="APL30"/>
      <c r="APM30"/>
      <c r="APN30"/>
      <c r="APO30"/>
      <c r="APP30"/>
      <c r="APQ30"/>
      <c r="APR30"/>
      <c r="APS30"/>
      <c r="APT30"/>
      <c r="APU30"/>
      <c r="APV30"/>
      <c r="APW30"/>
      <c r="APX30"/>
      <c r="APY30"/>
      <c r="APZ30"/>
      <c r="AQA30"/>
      <c r="AQB30"/>
      <c r="AQC30"/>
      <c r="AQD30"/>
      <c r="AQE30"/>
      <c r="AQF30"/>
      <c r="AQG30"/>
      <c r="AQH30"/>
      <c r="AQI30"/>
      <c r="AQJ30"/>
      <c r="AQK30"/>
      <c r="AQL30"/>
      <c r="AQM30"/>
      <c r="AQN30"/>
      <c r="AQO30"/>
      <c r="AQP30"/>
      <c r="AQQ30"/>
      <c r="AQR30"/>
      <c r="AQS30"/>
      <c r="AQT30"/>
      <c r="AQU30"/>
      <c r="AQV30"/>
      <c r="AQW30"/>
      <c r="AQX30"/>
      <c r="AQY30"/>
      <c r="AQZ30"/>
      <c r="ARA30"/>
      <c r="ARB30"/>
      <c r="ARC30"/>
      <c r="ARD30"/>
      <c r="ARE30"/>
      <c r="ARF30"/>
      <c r="ARG30"/>
      <c r="ARH30"/>
      <c r="ARI30"/>
      <c r="ARJ30"/>
      <c r="ARK30"/>
      <c r="ARL30"/>
      <c r="ARM30"/>
      <c r="ARN30"/>
      <c r="ARO30"/>
      <c r="ARP30"/>
      <c r="ARQ30"/>
      <c r="ARR30"/>
      <c r="ARS30"/>
      <c r="ART30"/>
      <c r="ARU30"/>
      <c r="ARV30"/>
      <c r="ARW30"/>
      <c r="ARX30"/>
      <c r="ARY30"/>
      <c r="ARZ30"/>
      <c r="ASA30"/>
      <c r="ASB30"/>
      <c r="ASC30"/>
      <c r="ASD30"/>
      <c r="ASE30"/>
      <c r="ASF30"/>
      <c r="ASG30"/>
      <c r="ASH30"/>
      <c r="ASI30"/>
      <c r="ASJ30"/>
      <c r="ASK30"/>
      <c r="ASL30"/>
      <c r="ASM30"/>
      <c r="ASN30"/>
      <c r="ASO30"/>
      <c r="ASP30"/>
      <c r="ASQ30"/>
      <c r="ASR30"/>
      <c r="ASS30"/>
      <c r="AST30"/>
      <c r="ASU30"/>
      <c r="ASV30"/>
      <c r="ASW30"/>
      <c r="ASX30"/>
      <c r="ASY30"/>
      <c r="ASZ30"/>
      <c r="ATA30"/>
      <c r="ATB30"/>
      <c r="ATC30"/>
      <c r="ATD30"/>
      <c r="ATE30"/>
      <c r="ATF30"/>
      <c r="ATG30"/>
      <c r="ATH30"/>
      <c r="ATI30"/>
      <c r="ATJ30"/>
      <c r="ATK30"/>
      <c r="ATL30"/>
      <c r="ATM30"/>
      <c r="ATN30"/>
      <c r="ATO30"/>
      <c r="ATP30"/>
      <c r="ATQ30"/>
      <c r="ATR30"/>
      <c r="ATS30"/>
      <c r="ATT30"/>
      <c r="ATU30"/>
      <c r="ATV30"/>
      <c r="ATW30"/>
      <c r="ATX30"/>
      <c r="ATY30"/>
      <c r="ATZ30"/>
      <c r="AUA30"/>
      <c r="AUB30"/>
      <c r="AUC30"/>
      <c r="AUD30"/>
      <c r="AUE30"/>
      <c r="AUF30"/>
      <c r="AUG30"/>
      <c r="AUH30"/>
      <c r="AUI30"/>
      <c r="AUJ30"/>
      <c r="AUK30"/>
      <c r="AUL30"/>
      <c r="AUM30"/>
      <c r="AUN30"/>
      <c r="AUO30"/>
      <c r="AUP30"/>
      <c r="AUQ30"/>
      <c r="AUR30"/>
      <c r="AUS30"/>
      <c r="AUT30"/>
      <c r="AUU30"/>
      <c r="AUV30"/>
      <c r="AUW30"/>
      <c r="AUX30"/>
      <c r="AUY30"/>
      <c r="AUZ30"/>
      <c r="AVA30"/>
      <c r="AVB30"/>
      <c r="AVC30"/>
      <c r="AVD30"/>
      <c r="AVE30"/>
      <c r="AVF30"/>
      <c r="AVG30"/>
      <c r="AVH30"/>
      <c r="AVI30"/>
      <c r="AVJ30"/>
      <c r="AVK30"/>
      <c r="AVL30"/>
      <c r="AVM30"/>
      <c r="AVN30"/>
      <c r="AVO30"/>
      <c r="AVP30"/>
      <c r="AVQ30"/>
      <c r="AVR30"/>
      <c r="AVS30"/>
      <c r="AVT30"/>
      <c r="AVU30"/>
      <c r="AVV30"/>
      <c r="AVW30"/>
      <c r="AVX30"/>
      <c r="AVY30"/>
      <c r="AVZ30"/>
      <c r="AWA30"/>
      <c r="AWB30"/>
      <c r="AWC30"/>
      <c r="AWD30"/>
      <c r="AWE30"/>
      <c r="AWF30"/>
      <c r="AWG30"/>
      <c r="AWH30"/>
      <c r="AWI30"/>
      <c r="AWJ30"/>
      <c r="AWK30"/>
      <c r="AWL30"/>
      <c r="AWM30"/>
      <c r="AWN30"/>
      <c r="AWO30"/>
      <c r="AWP30"/>
      <c r="AWQ30"/>
      <c r="AWR30"/>
      <c r="AWS30"/>
      <c r="AWT30"/>
      <c r="AWU30"/>
      <c r="AWV30"/>
      <c r="AWW30"/>
      <c r="AWX30"/>
      <c r="AWY30"/>
      <c r="AWZ30"/>
      <c r="AXA30"/>
      <c r="AXB30"/>
      <c r="AXC30"/>
      <c r="AXD30"/>
      <c r="AXE30"/>
      <c r="AXF30"/>
      <c r="AXG30"/>
      <c r="AXH30"/>
      <c r="AXI30"/>
      <c r="AXJ30"/>
      <c r="AXK30"/>
      <c r="AXL30"/>
      <c r="AXM30"/>
      <c r="AXN30"/>
      <c r="AXO30"/>
      <c r="AXP30"/>
      <c r="AXQ30"/>
      <c r="AXR30"/>
      <c r="AXS30"/>
      <c r="AXT30"/>
      <c r="AXU30"/>
      <c r="AXV30"/>
      <c r="AXW30"/>
      <c r="AXX30"/>
      <c r="AXY30"/>
      <c r="AXZ30"/>
      <c r="AYA30"/>
      <c r="AYB30"/>
      <c r="AYC30"/>
      <c r="AYD30"/>
      <c r="AYE30"/>
      <c r="AYF30"/>
      <c r="AYG30"/>
      <c r="AYH30"/>
      <c r="AYI30"/>
      <c r="AYJ30"/>
      <c r="AYK30"/>
      <c r="AYL30"/>
      <c r="AYM30"/>
      <c r="AYN30"/>
      <c r="AYO30"/>
      <c r="AYP30"/>
      <c r="AYQ30"/>
      <c r="AYR30"/>
      <c r="AYS30"/>
      <c r="AYT30"/>
      <c r="AYU30"/>
      <c r="AYV30"/>
      <c r="AYW30"/>
      <c r="AYX30"/>
      <c r="AYY30"/>
      <c r="AYZ30"/>
      <c r="AZA30"/>
      <c r="AZB30"/>
      <c r="AZC30"/>
      <c r="AZD30"/>
      <c r="AZE30"/>
      <c r="AZF30"/>
      <c r="AZG30"/>
      <c r="AZH30"/>
      <c r="AZI30"/>
      <c r="AZJ30"/>
      <c r="AZK30"/>
      <c r="AZL30"/>
      <c r="AZM30"/>
      <c r="AZN30"/>
      <c r="AZO30"/>
      <c r="AZP30"/>
      <c r="AZQ30"/>
      <c r="AZR30"/>
      <c r="AZS30"/>
      <c r="AZT30"/>
      <c r="AZU30"/>
      <c r="AZV30"/>
      <c r="AZW30"/>
      <c r="AZX30"/>
      <c r="AZY30"/>
      <c r="AZZ30"/>
      <c r="BAA30"/>
    </row>
    <row r="31" spans="1:1379" x14ac:dyDescent="0.25">
      <c r="A31" s="685" t="s">
        <v>350</v>
      </c>
      <c r="B31" s="73"/>
      <c r="C31" s="161" t="s">
        <v>481</v>
      </c>
      <c r="D31" s="72">
        <v>1</v>
      </c>
      <c r="E31" s="72" t="s">
        <v>24</v>
      </c>
      <c r="F31" s="73">
        <v>4</v>
      </c>
      <c r="G31" s="121">
        <v>20</v>
      </c>
      <c r="H31" s="121">
        <v>11</v>
      </c>
      <c r="I31" s="121" t="s">
        <v>62</v>
      </c>
      <c r="J31" s="121" t="s">
        <v>49</v>
      </c>
      <c r="K31" s="113">
        <v>-85</v>
      </c>
      <c r="L31" s="46">
        <v>25</v>
      </c>
      <c r="M31" s="121" t="s">
        <v>94</v>
      </c>
      <c r="N31" s="121"/>
      <c r="O31" s="121" t="s">
        <v>66</v>
      </c>
      <c r="P31" s="121" t="s">
        <v>307</v>
      </c>
      <c r="Q31" s="121">
        <v>180</v>
      </c>
      <c r="R31" s="121">
        <v>1</v>
      </c>
      <c r="S31" s="121" t="s">
        <v>168</v>
      </c>
      <c r="T31" s="46">
        <v>52000</v>
      </c>
      <c r="U31" s="46"/>
      <c r="V31" s="121" t="s">
        <v>175</v>
      </c>
      <c r="W31" s="116" t="s">
        <v>174</v>
      </c>
    </row>
    <row r="32" spans="1:1379" x14ac:dyDescent="0.25">
      <c r="A32" s="686"/>
      <c r="B32" s="73"/>
      <c r="C32" s="161" t="s">
        <v>481</v>
      </c>
      <c r="D32" s="72">
        <v>2</v>
      </c>
      <c r="E32" s="72" t="s">
        <v>24</v>
      </c>
      <c r="F32" s="73">
        <v>4</v>
      </c>
      <c r="G32" s="121">
        <v>20</v>
      </c>
      <c r="H32" s="121">
        <v>11</v>
      </c>
      <c r="I32" s="121" t="s">
        <v>62</v>
      </c>
      <c r="J32" s="121" t="s">
        <v>49</v>
      </c>
      <c r="K32" s="113">
        <v>-88</v>
      </c>
      <c r="L32" s="46">
        <v>25</v>
      </c>
      <c r="M32" s="121" t="s">
        <v>94</v>
      </c>
      <c r="N32" s="121"/>
      <c r="O32" s="121" t="s">
        <v>66</v>
      </c>
      <c r="P32" s="121" t="s">
        <v>307</v>
      </c>
      <c r="Q32" s="121">
        <v>180</v>
      </c>
      <c r="R32" s="121">
        <v>1</v>
      </c>
      <c r="S32" s="121" t="s">
        <v>168</v>
      </c>
      <c r="T32" s="46">
        <v>52000</v>
      </c>
      <c r="U32" s="46"/>
      <c r="V32" s="121" t="s">
        <v>175</v>
      </c>
      <c r="W32" s="116" t="s">
        <v>174</v>
      </c>
    </row>
    <row r="33" spans="1:23" x14ac:dyDescent="0.25">
      <c r="A33" s="686"/>
      <c r="B33" s="73"/>
      <c r="C33" s="161" t="s">
        <v>481</v>
      </c>
      <c r="D33" s="72">
        <v>3</v>
      </c>
      <c r="E33" s="72" t="s">
        <v>24</v>
      </c>
      <c r="F33" s="73">
        <v>4</v>
      </c>
      <c r="G33" s="121">
        <v>20</v>
      </c>
      <c r="H33" s="121">
        <v>11</v>
      </c>
      <c r="I33" s="121" t="s">
        <v>62</v>
      </c>
      <c r="J33" s="121" t="s">
        <v>49</v>
      </c>
      <c r="K33" s="113">
        <v>-91</v>
      </c>
      <c r="L33" s="46">
        <v>25</v>
      </c>
      <c r="M33" s="121" t="s">
        <v>94</v>
      </c>
      <c r="N33" s="121"/>
      <c r="O33" s="121" t="s">
        <v>66</v>
      </c>
      <c r="P33" s="121" t="s">
        <v>307</v>
      </c>
      <c r="Q33" s="121">
        <v>180</v>
      </c>
      <c r="R33" s="121">
        <v>1</v>
      </c>
      <c r="S33" s="121" t="s">
        <v>168</v>
      </c>
      <c r="T33" s="46">
        <v>52000</v>
      </c>
      <c r="U33" s="46"/>
      <c r="V33" s="121" t="s">
        <v>175</v>
      </c>
      <c r="W33" s="116" t="s">
        <v>174</v>
      </c>
    </row>
    <row r="34" spans="1:23" x14ac:dyDescent="0.25">
      <c r="A34" s="686"/>
      <c r="B34" s="73"/>
      <c r="C34" s="161" t="s">
        <v>481</v>
      </c>
      <c r="D34" s="72">
        <v>4</v>
      </c>
      <c r="E34" s="72" t="s">
        <v>24</v>
      </c>
      <c r="F34" s="73">
        <v>4</v>
      </c>
      <c r="G34" s="121">
        <v>20</v>
      </c>
      <c r="H34" s="121">
        <v>11</v>
      </c>
      <c r="I34" s="121" t="s">
        <v>62</v>
      </c>
      <c r="J34" s="121" t="s">
        <v>49</v>
      </c>
      <c r="K34" s="113">
        <v>-94</v>
      </c>
      <c r="L34" s="46">
        <v>25</v>
      </c>
      <c r="M34" s="121" t="s">
        <v>94</v>
      </c>
      <c r="N34" s="121"/>
      <c r="O34" s="121" t="s">
        <v>66</v>
      </c>
      <c r="P34" s="121" t="s">
        <v>307</v>
      </c>
      <c r="Q34" s="121">
        <v>180</v>
      </c>
      <c r="R34" s="121">
        <v>1</v>
      </c>
      <c r="S34" s="121" t="s">
        <v>168</v>
      </c>
      <c r="T34" s="46">
        <v>52000</v>
      </c>
      <c r="U34" s="46"/>
      <c r="V34" s="121" t="s">
        <v>175</v>
      </c>
      <c r="W34" s="116" t="s">
        <v>174</v>
      </c>
    </row>
    <row r="35" spans="1:23" x14ac:dyDescent="0.25">
      <c r="A35" s="686"/>
      <c r="B35" s="73"/>
      <c r="C35" s="161" t="s">
        <v>481</v>
      </c>
      <c r="D35" s="72">
        <v>5</v>
      </c>
      <c r="E35" s="72" t="s">
        <v>24</v>
      </c>
      <c r="F35" s="73">
        <v>4</v>
      </c>
      <c r="G35" s="121">
        <v>20</v>
      </c>
      <c r="H35" s="121">
        <v>11</v>
      </c>
      <c r="I35" s="121" t="s">
        <v>62</v>
      </c>
      <c r="J35" s="121" t="s">
        <v>49</v>
      </c>
      <c r="K35" s="113">
        <v>-97</v>
      </c>
      <c r="L35" s="46">
        <v>25</v>
      </c>
      <c r="M35" s="121" t="s">
        <v>94</v>
      </c>
      <c r="N35" s="121"/>
      <c r="O35" s="121" t="s">
        <v>66</v>
      </c>
      <c r="P35" s="121" t="s">
        <v>307</v>
      </c>
      <c r="Q35" s="121">
        <v>180</v>
      </c>
      <c r="R35" s="121">
        <v>1</v>
      </c>
      <c r="S35" s="121" t="s">
        <v>168</v>
      </c>
      <c r="T35" s="46">
        <v>52000</v>
      </c>
      <c r="U35" s="46"/>
      <c r="V35" s="121" t="s">
        <v>175</v>
      </c>
      <c r="W35" s="116" t="s">
        <v>174</v>
      </c>
    </row>
    <row r="36" spans="1:23" x14ac:dyDescent="0.25">
      <c r="A36" s="686"/>
      <c r="B36" s="73"/>
      <c r="C36" s="161" t="s">
        <v>481</v>
      </c>
      <c r="D36" s="72">
        <v>6</v>
      </c>
      <c r="E36" s="72" t="s">
        <v>24</v>
      </c>
      <c r="F36" s="73">
        <v>4</v>
      </c>
      <c r="G36" s="121">
        <v>20</v>
      </c>
      <c r="H36" s="121">
        <v>11</v>
      </c>
      <c r="I36" s="121" t="s">
        <v>62</v>
      </c>
      <c r="J36" s="121" t="s">
        <v>49</v>
      </c>
      <c r="K36" s="113">
        <v>-100</v>
      </c>
      <c r="L36" s="46">
        <v>25</v>
      </c>
      <c r="M36" s="121" t="s">
        <v>94</v>
      </c>
      <c r="N36" s="121"/>
      <c r="O36" s="121" t="s">
        <v>66</v>
      </c>
      <c r="P36" s="121" t="s">
        <v>307</v>
      </c>
      <c r="Q36" s="121">
        <v>180</v>
      </c>
      <c r="R36" s="121">
        <v>1</v>
      </c>
      <c r="S36" s="121" t="s">
        <v>168</v>
      </c>
      <c r="T36" s="46">
        <v>49000</v>
      </c>
      <c r="U36" s="46"/>
      <c r="V36" s="121" t="s">
        <v>175</v>
      </c>
      <c r="W36" s="116" t="s">
        <v>174</v>
      </c>
    </row>
    <row r="37" spans="1:23" x14ac:dyDescent="0.25">
      <c r="A37" s="686"/>
      <c r="B37" s="73"/>
      <c r="C37" s="161" t="s">
        <v>481</v>
      </c>
      <c r="D37" s="72">
        <v>7</v>
      </c>
      <c r="E37" s="72" t="s">
        <v>24</v>
      </c>
      <c r="F37" s="73">
        <v>4</v>
      </c>
      <c r="G37" s="121">
        <v>20</v>
      </c>
      <c r="H37" s="121">
        <v>11</v>
      </c>
      <c r="I37" s="121" t="s">
        <v>62</v>
      </c>
      <c r="J37" s="121" t="s">
        <v>49</v>
      </c>
      <c r="K37" s="113">
        <v>-102</v>
      </c>
      <c r="L37" s="46">
        <v>23</v>
      </c>
      <c r="M37" s="121" t="s">
        <v>94</v>
      </c>
      <c r="N37" s="121"/>
      <c r="O37" s="121" t="s">
        <v>66</v>
      </c>
      <c r="P37" s="121" t="s">
        <v>307</v>
      </c>
      <c r="Q37" s="121">
        <v>180</v>
      </c>
      <c r="R37" s="121">
        <v>1</v>
      </c>
      <c r="S37" s="121" t="s">
        <v>168</v>
      </c>
      <c r="T37" s="46">
        <v>44000</v>
      </c>
      <c r="U37" s="46"/>
      <c r="V37" s="121" t="s">
        <v>175</v>
      </c>
      <c r="W37" s="116" t="s">
        <v>174</v>
      </c>
    </row>
    <row r="38" spans="1:23" x14ac:dyDescent="0.25">
      <c r="A38" s="686"/>
      <c r="B38" s="73"/>
      <c r="C38" s="161" t="s">
        <v>481</v>
      </c>
      <c r="D38" s="72">
        <v>8</v>
      </c>
      <c r="E38" s="72" t="s">
        <v>24</v>
      </c>
      <c r="F38" s="73">
        <v>4</v>
      </c>
      <c r="G38" s="121">
        <v>20</v>
      </c>
      <c r="H38" s="121">
        <v>11</v>
      </c>
      <c r="I38" s="121" t="s">
        <v>62</v>
      </c>
      <c r="J38" s="121" t="s">
        <v>49</v>
      </c>
      <c r="K38" s="113">
        <v>-104</v>
      </c>
      <c r="L38" s="46">
        <v>21</v>
      </c>
      <c r="M38" s="121" t="s">
        <v>94</v>
      </c>
      <c r="N38" s="121"/>
      <c r="O38" s="121" t="s">
        <v>66</v>
      </c>
      <c r="P38" s="121" t="s">
        <v>307</v>
      </c>
      <c r="Q38" s="121">
        <v>180</v>
      </c>
      <c r="R38" s="121">
        <v>1</v>
      </c>
      <c r="S38" s="121" t="s">
        <v>168</v>
      </c>
      <c r="T38" s="46">
        <v>38000</v>
      </c>
      <c r="U38" s="46"/>
      <c r="V38" s="121" t="s">
        <v>175</v>
      </c>
      <c r="W38" s="116" t="s">
        <v>174</v>
      </c>
    </row>
    <row r="39" spans="1:23" x14ac:dyDescent="0.25">
      <c r="A39" s="686"/>
      <c r="B39" s="73"/>
      <c r="C39" s="161" t="s">
        <v>481</v>
      </c>
      <c r="D39" s="72">
        <v>9</v>
      </c>
      <c r="E39" s="72" t="s">
        <v>24</v>
      </c>
      <c r="F39" s="73">
        <v>4</v>
      </c>
      <c r="G39" s="121">
        <v>20</v>
      </c>
      <c r="H39" s="121">
        <v>11</v>
      </c>
      <c r="I39" s="121" t="s">
        <v>62</v>
      </c>
      <c r="J39" s="121" t="s">
        <v>49</v>
      </c>
      <c r="K39" s="113">
        <v>-106</v>
      </c>
      <c r="L39" s="46">
        <v>19</v>
      </c>
      <c r="M39" s="121" t="s">
        <v>94</v>
      </c>
      <c r="N39" s="121"/>
      <c r="O39" s="121" t="s">
        <v>66</v>
      </c>
      <c r="P39" s="121" t="s">
        <v>307</v>
      </c>
      <c r="Q39" s="121">
        <v>180</v>
      </c>
      <c r="R39" s="121">
        <v>1</v>
      </c>
      <c r="S39" s="121" t="s">
        <v>168</v>
      </c>
      <c r="T39" s="46">
        <v>33000</v>
      </c>
      <c r="U39" s="46"/>
      <c r="V39" s="121" t="s">
        <v>175</v>
      </c>
      <c r="W39" s="116" t="s">
        <v>174</v>
      </c>
    </row>
    <row r="40" spans="1:23" x14ac:dyDescent="0.25">
      <c r="A40" s="686"/>
      <c r="B40" s="73"/>
      <c r="C40" s="161" t="s">
        <v>481</v>
      </c>
      <c r="D40" s="72">
        <v>10</v>
      </c>
      <c r="E40" s="72" t="s">
        <v>24</v>
      </c>
      <c r="F40" s="73">
        <v>4</v>
      </c>
      <c r="G40" s="121">
        <v>20</v>
      </c>
      <c r="H40" s="121">
        <v>11</v>
      </c>
      <c r="I40" s="121" t="s">
        <v>62</v>
      </c>
      <c r="J40" s="121" t="s">
        <v>49</v>
      </c>
      <c r="K40" s="113">
        <v>-108</v>
      </c>
      <c r="L40" s="46">
        <v>17</v>
      </c>
      <c r="M40" s="121" t="s">
        <v>94</v>
      </c>
      <c r="N40" s="121"/>
      <c r="O40" s="121" t="s">
        <v>66</v>
      </c>
      <c r="P40" s="121" t="s">
        <v>307</v>
      </c>
      <c r="Q40" s="121">
        <v>180</v>
      </c>
      <c r="R40" s="121">
        <v>1</v>
      </c>
      <c r="S40" s="121" t="s">
        <v>168</v>
      </c>
      <c r="T40" s="46">
        <v>27000</v>
      </c>
      <c r="U40" s="46"/>
      <c r="V40" s="121" t="s">
        <v>175</v>
      </c>
      <c r="W40" s="116" t="s">
        <v>174</v>
      </c>
    </row>
    <row r="41" spans="1:23" x14ac:dyDescent="0.25">
      <c r="A41" s="686"/>
      <c r="B41" s="73"/>
      <c r="C41" s="161" t="s">
        <v>481</v>
      </c>
      <c r="D41" s="72">
        <v>11</v>
      </c>
      <c r="E41" s="72" t="s">
        <v>24</v>
      </c>
      <c r="F41" s="73">
        <v>4</v>
      </c>
      <c r="G41" s="121">
        <v>20</v>
      </c>
      <c r="H41" s="121">
        <v>11</v>
      </c>
      <c r="I41" s="121" t="s">
        <v>62</v>
      </c>
      <c r="J41" s="121" t="s">
        <v>49</v>
      </c>
      <c r="K41" s="113">
        <v>-110</v>
      </c>
      <c r="L41" s="46">
        <v>15</v>
      </c>
      <c r="M41" s="121" t="s">
        <v>94</v>
      </c>
      <c r="N41" s="121"/>
      <c r="O41" s="121" t="s">
        <v>66</v>
      </c>
      <c r="P41" s="121" t="s">
        <v>307</v>
      </c>
      <c r="Q41" s="121">
        <v>180</v>
      </c>
      <c r="R41" s="121">
        <v>1</v>
      </c>
      <c r="S41" s="121" t="s">
        <v>168</v>
      </c>
      <c r="T41" s="46">
        <v>22000</v>
      </c>
      <c r="U41" s="46"/>
      <c r="V41" s="121" t="s">
        <v>175</v>
      </c>
      <c r="W41" s="116" t="s">
        <v>174</v>
      </c>
    </row>
    <row r="42" spans="1:23" x14ac:dyDescent="0.25">
      <c r="A42" s="686"/>
      <c r="B42" s="73"/>
      <c r="C42" s="161" t="s">
        <v>481</v>
      </c>
      <c r="D42" s="72">
        <v>12</v>
      </c>
      <c r="E42" s="72" t="s">
        <v>24</v>
      </c>
      <c r="F42" s="73">
        <v>4</v>
      </c>
      <c r="G42" s="121">
        <v>20</v>
      </c>
      <c r="H42" s="121">
        <v>11</v>
      </c>
      <c r="I42" s="121" t="s">
        <v>62</v>
      </c>
      <c r="J42" s="121" t="s">
        <v>49</v>
      </c>
      <c r="K42" s="113">
        <v>-112</v>
      </c>
      <c r="L42" s="46">
        <v>13</v>
      </c>
      <c r="M42" s="121" t="s">
        <v>94</v>
      </c>
      <c r="N42" s="121"/>
      <c r="O42" s="121" t="s">
        <v>66</v>
      </c>
      <c r="P42" s="121" t="s">
        <v>307</v>
      </c>
      <c r="Q42" s="121">
        <v>180</v>
      </c>
      <c r="R42" s="121">
        <v>1</v>
      </c>
      <c r="S42" s="121" t="s">
        <v>168</v>
      </c>
      <c r="T42" s="46">
        <v>19000</v>
      </c>
      <c r="U42" s="46"/>
      <c r="V42" s="121" t="s">
        <v>175</v>
      </c>
      <c r="W42" s="116" t="s">
        <v>174</v>
      </c>
    </row>
    <row r="43" spans="1:23" x14ac:dyDescent="0.25">
      <c r="A43" s="686"/>
      <c r="B43" s="73"/>
      <c r="C43" s="161" t="s">
        <v>481</v>
      </c>
      <c r="D43" s="72">
        <v>13</v>
      </c>
      <c r="E43" s="72" t="s">
        <v>24</v>
      </c>
      <c r="F43" s="73">
        <v>4</v>
      </c>
      <c r="G43" s="121">
        <v>20</v>
      </c>
      <c r="H43" s="121">
        <v>11</v>
      </c>
      <c r="I43" s="121" t="s">
        <v>62</v>
      </c>
      <c r="J43" s="121" t="s">
        <v>49</v>
      </c>
      <c r="K43" s="113">
        <v>-114</v>
      </c>
      <c r="L43" s="46">
        <v>11</v>
      </c>
      <c r="M43" s="121" t="s">
        <v>94</v>
      </c>
      <c r="N43" s="121"/>
      <c r="O43" s="121" t="s">
        <v>66</v>
      </c>
      <c r="P43" s="121" t="s">
        <v>307</v>
      </c>
      <c r="Q43" s="121">
        <v>180</v>
      </c>
      <c r="R43" s="121">
        <v>1</v>
      </c>
      <c r="S43" s="121" t="s">
        <v>168</v>
      </c>
      <c r="T43" s="46">
        <v>19000</v>
      </c>
      <c r="U43" s="46"/>
      <c r="V43" s="121" t="s">
        <v>175</v>
      </c>
      <c r="W43" s="116" t="s">
        <v>174</v>
      </c>
    </row>
    <row r="44" spans="1:23" x14ac:dyDescent="0.25">
      <c r="A44" s="686"/>
      <c r="B44" s="73"/>
      <c r="C44" s="161" t="s">
        <v>481</v>
      </c>
      <c r="D44" s="72">
        <v>14</v>
      </c>
      <c r="E44" s="72" t="s">
        <v>24</v>
      </c>
      <c r="F44" s="73">
        <v>4</v>
      </c>
      <c r="G44" s="121">
        <v>20</v>
      </c>
      <c r="H44" s="121">
        <v>11</v>
      </c>
      <c r="I44" s="121" t="s">
        <v>62</v>
      </c>
      <c r="J44" s="121" t="s">
        <v>49</v>
      </c>
      <c r="K44" s="113">
        <v>-114.5</v>
      </c>
      <c r="L44" s="46">
        <v>10.5</v>
      </c>
      <c r="M44" s="121" t="s">
        <v>94</v>
      </c>
      <c r="N44" s="121"/>
      <c r="O44" s="121" t="s">
        <v>66</v>
      </c>
      <c r="P44" s="121" t="s">
        <v>307</v>
      </c>
      <c r="Q44" s="121">
        <v>180</v>
      </c>
      <c r="R44" s="121">
        <v>1</v>
      </c>
      <c r="S44" s="121" t="s">
        <v>168</v>
      </c>
      <c r="T44" s="46">
        <v>16000</v>
      </c>
      <c r="U44" s="46"/>
      <c r="V44" s="121" t="s">
        <v>175</v>
      </c>
      <c r="W44" s="116" t="s">
        <v>174</v>
      </c>
    </row>
    <row r="45" spans="1:23" x14ac:dyDescent="0.25">
      <c r="A45" s="686"/>
      <c r="B45" s="73"/>
      <c r="C45" s="161" t="s">
        <v>481</v>
      </c>
      <c r="D45" s="72">
        <v>15</v>
      </c>
      <c r="E45" s="72" t="s">
        <v>24</v>
      </c>
      <c r="F45" s="73">
        <v>4</v>
      </c>
      <c r="G45" s="121">
        <v>20</v>
      </c>
      <c r="H45" s="121">
        <v>11</v>
      </c>
      <c r="I45" s="121" t="s">
        <v>62</v>
      </c>
      <c r="J45" s="121" t="s">
        <v>49</v>
      </c>
      <c r="K45" s="113">
        <v>-115</v>
      </c>
      <c r="L45" s="46">
        <v>10</v>
      </c>
      <c r="M45" s="121" t="s">
        <v>94</v>
      </c>
      <c r="N45" s="121"/>
      <c r="O45" s="121" t="s">
        <v>66</v>
      </c>
      <c r="P45" s="121" t="s">
        <v>307</v>
      </c>
      <c r="Q45" s="121">
        <v>180</v>
      </c>
      <c r="R45" s="121">
        <v>1</v>
      </c>
      <c r="S45" s="121" t="s">
        <v>345</v>
      </c>
      <c r="T45" s="46">
        <v>16000</v>
      </c>
      <c r="U45" s="46"/>
      <c r="V45" s="121" t="s">
        <v>175</v>
      </c>
      <c r="W45" s="116" t="s">
        <v>174</v>
      </c>
    </row>
    <row r="46" spans="1:23" x14ac:dyDescent="0.25">
      <c r="A46" s="686"/>
      <c r="B46" s="73"/>
      <c r="C46" s="161" t="s">
        <v>481</v>
      </c>
      <c r="D46" s="72">
        <v>16</v>
      </c>
      <c r="E46" s="72" t="s">
        <v>24</v>
      </c>
      <c r="F46" s="73">
        <v>4</v>
      </c>
      <c r="G46" s="121">
        <v>20</v>
      </c>
      <c r="H46" s="121">
        <v>11</v>
      </c>
      <c r="I46" s="121" t="s">
        <v>62</v>
      </c>
      <c r="J46" s="121" t="s">
        <v>49</v>
      </c>
      <c r="K46" s="113">
        <v>-115.5</v>
      </c>
      <c r="L46" s="46">
        <v>9.5</v>
      </c>
      <c r="M46" s="121" t="s">
        <v>94</v>
      </c>
      <c r="N46" s="121"/>
      <c r="O46" s="121" t="s">
        <v>66</v>
      </c>
      <c r="P46" s="121" t="s">
        <v>307</v>
      </c>
      <c r="Q46" s="121">
        <v>180</v>
      </c>
      <c r="R46" s="121">
        <v>1</v>
      </c>
      <c r="S46" s="121" t="s">
        <v>345</v>
      </c>
      <c r="T46" s="46">
        <v>16000</v>
      </c>
      <c r="U46" s="46"/>
      <c r="V46" s="121" t="s">
        <v>175</v>
      </c>
      <c r="W46" s="116" t="s">
        <v>174</v>
      </c>
    </row>
    <row r="47" spans="1:23" x14ac:dyDescent="0.25">
      <c r="A47" s="686"/>
      <c r="B47" s="73"/>
      <c r="C47" s="161" t="s">
        <v>481</v>
      </c>
      <c r="D47" s="72">
        <v>17</v>
      </c>
      <c r="E47" s="72" t="s">
        <v>24</v>
      </c>
      <c r="F47" s="73">
        <v>4</v>
      </c>
      <c r="G47" s="121">
        <v>20</v>
      </c>
      <c r="H47" s="121">
        <v>11</v>
      </c>
      <c r="I47" s="121" t="s">
        <v>62</v>
      </c>
      <c r="J47" s="121" t="s">
        <v>49</v>
      </c>
      <c r="K47" s="113">
        <v>-116</v>
      </c>
      <c r="L47" s="46">
        <v>9</v>
      </c>
      <c r="M47" s="121" t="s">
        <v>94</v>
      </c>
      <c r="N47" s="121"/>
      <c r="O47" s="121" t="s">
        <v>66</v>
      </c>
      <c r="P47" s="121" t="s">
        <v>307</v>
      </c>
      <c r="Q47" s="121">
        <v>180</v>
      </c>
      <c r="R47" s="121">
        <v>1</v>
      </c>
      <c r="S47" s="121" t="s">
        <v>345</v>
      </c>
      <c r="T47" s="46">
        <v>13000</v>
      </c>
      <c r="U47" s="46"/>
      <c r="V47" s="121" t="s">
        <v>175</v>
      </c>
      <c r="W47" s="116" t="s">
        <v>174</v>
      </c>
    </row>
    <row r="48" spans="1:23" x14ac:dyDescent="0.25">
      <c r="A48" s="686"/>
      <c r="B48" s="73"/>
      <c r="C48" s="161" t="s">
        <v>481</v>
      </c>
      <c r="D48" s="72">
        <v>18</v>
      </c>
      <c r="E48" s="72" t="s">
        <v>24</v>
      </c>
      <c r="F48" s="73">
        <v>4</v>
      </c>
      <c r="G48" s="121">
        <v>20</v>
      </c>
      <c r="H48" s="121">
        <v>11</v>
      </c>
      <c r="I48" s="121" t="s">
        <v>62</v>
      </c>
      <c r="J48" s="121" t="s">
        <v>49</v>
      </c>
      <c r="K48" s="113">
        <v>-116.5</v>
      </c>
      <c r="L48" s="46">
        <v>8.5</v>
      </c>
      <c r="M48" s="121" t="s">
        <v>94</v>
      </c>
      <c r="N48" s="121"/>
      <c r="O48" s="121" t="s">
        <v>66</v>
      </c>
      <c r="P48" s="121" t="s">
        <v>307</v>
      </c>
      <c r="Q48" s="121">
        <v>180</v>
      </c>
      <c r="R48" s="121">
        <v>1</v>
      </c>
      <c r="S48" s="121" t="s">
        <v>345</v>
      </c>
      <c r="T48" s="46">
        <v>13000</v>
      </c>
      <c r="U48" s="46"/>
      <c r="V48" s="121" t="s">
        <v>175</v>
      </c>
      <c r="W48" s="116" t="s">
        <v>174</v>
      </c>
    </row>
    <row r="49" spans="1:23" x14ac:dyDescent="0.25">
      <c r="A49" s="686"/>
      <c r="B49" s="73"/>
      <c r="C49" s="161" t="s">
        <v>481</v>
      </c>
      <c r="D49" s="72">
        <v>19</v>
      </c>
      <c r="E49" s="72" t="s">
        <v>24</v>
      </c>
      <c r="F49" s="73">
        <v>4</v>
      </c>
      <c r="G49" s="121">
        <v>20</v>
      </c>
      <c r="H49" s="121">
        <v>11</v>
      </c>
      <c r="I49" s="121" t="s">
        <v>62</v>
      </c>
      <c r="J49" s="121" t="s">
        <v>49</v>
      </c>
      <c r="K49" s="113">
        <v>-117</v>
      </c>
      <c r="L49" s="46">
        <v>8</v>
      </c>
      <c r="M49" s="121" t="s">
        <v>94</v>
      </c>
      <c r="N49" s="121"/>
      <c r="O49" s="121" t="s">
        <v>66</v>
      </c>
      <c r="P49" s="121" t="s">
        <v>307</v>
      </c>
      <c r="Q49" s="121">
        <v>180</v>
      </c>
      <c r="R49" s="121">
        <v>1</v>
      </c>
      <c r="S49" s="121" t="s">
        <v>168</v>
      </c>
      <c r="T49" s="46">
        <v>13000</v>
      </c>
      <c r="U49" s="46"/>
      <c r="V49" s="121" t="s">
        <v>175</v>
      </c>
      <c r="W49" s="116" t="s">
        <v>174</v>
      </c>
    </row>
    <row r="50" spans="1:23" x14ac:dyDescent="0.25">
      <c r="A50" s="686"/>
      <c r="B50" s="73"/>
      <c r="C50" s="161" t="s">
        <v>481</v>
      </c>
      <c r="D50" s="72">
        <v>20</v>
      </c>
      <c r="E50" s="72" t="s">
        <v>24</v>
      </c>
      <c r="F50" s="73">
        <v>4</v>
      </c>
      <c r="G50" s="121">
        <v>20</v>
      </c>
      <c r="H50" s="121">
        <v>11</v>
      </c>
      <c r="I50" s="121" t="s">
        <v>62</v>
      </c>
      <c r="J50" s="121" t="s">
        <v>49</v>
      </c>
      <c r="K50" s="113">
        <v>-117.5</v>
      </c>
      <c r="L50" s="46">
        <v>7.5</v>
      </c>
      <c r="M50" s="121" t="s">
        <v>94</v>
      </c>
      <c r="N50" s="121"/>
      <c r="O50" s="121" t="s">
        <v>66</v>
      </c>
      <c r="P50" s="121" t="s">
        <v>307</v>
      </c>
      <c r="Q50" s="121">
        <v>180</v>
      </c>
      <c r="R50" s="121">
        <v>1</v>
      </c>
      <c r="S50" s="121" t="s">
        <v>345</v>
      </c>
      <c r="T50" s="46">
        <v>13000</v>
      </c>
      <c r="U50" s="46"/>
      <c r="V50" s="121" t="s">
        <v>175</v>
      </c>
      <c r="W50" s="116" t="s">
        <v>174</v>
      </c>
    </row>
    <row r="51" spans="1:23" x14ac:dyDescent="0.25">
      <c r="A51" s="686"/>
      <c r="B51" s="73"/>
      <c r="C51" s="161" t="s">
        <v>481</v>
      </c>
      <c r="D51" s="72">
        <v>21</v>
      </c>
      <c r="E51" s="72" t="s">
        <v>24</v>
      </c>
      <c r="F51" s="73">
        <v>4</v>
      </c>
      <c r="G51" s="121">
        <v>20</v>
      </c>
      <c r="H51" s="121">
        <v>11</v>
      </c>
      <c r="I51" s="121" t="s">
        <v>62</v>
      </c>
      <c r="J51" s="121" t="s">
        <v>49</v>
      </c>
      <c r="K51" s="113">
        <v>-118</v>
      </c>
      <c r="L51" s="46">
        <v>7</v>
      </c>
      <c r="M51" s="121" t="s">
        <v>94</v>
      </c>
      <c r="N51" s="121"/>
      <c r="O51" s="121" t="s">
        <v>66</v>
      </c>
      <c r="P51" s="121" t="s">
        <v>307</v>
      </c>
      <c r="Q51" s="121">
        <v>180</v>
      </c>
      <c r="R51" s="121">
        <v>1</v>
      </c>
      <c r="S51" s="121" t="s">
        <v>345</v>
      </c>
      <c r="T51" s="46">
        <v>11000</v>
      </c>
      <c r="U51" s="46"/>
      <c r="V51" s="121" t="s">
        <v>175</v>
      </c>
      <c r="W51" s="116" t="s">
        <v>174</v>
      </c>
    </row>
    <row r="52" spans="1:23" x14ac:dyDescent="0.25">
      <c r="A52" s="686"/>
      <c r="B52" s="73"/>
      <c r="C52" s="161" t="s">
        <v>481</v>
      </c>
      <c r="D52" s="72">
        <v>22</v>
      </c>
      <c r="E52" s="72" t="s">
        <v>24</v>
      </c>
      <c r="F52" s="73">
        <v>4</v>
      </c>
      <c r="G52" s="121">
        <v>20</v>
      </c>
      <c r="H52" s="121">
        <v>11</v>
      </c>
      <c r="I52" s="121" t="s">
        <v>62</v>
      </c>
      <c r="J52" s="121" t="s">
        <v>49</v>
      </c>
      <c r="K52" s="113">
        <v>-118.5</v>
      </c>
      <c r="L52" s="46">
        <v>6.5</v>
      </c>
      <c r="M52" s="121" t="s">
        <v>94</v>
      </c>
      <c r="N52" s="121"/>
      <c r="O52" s="121" t="s">
        <v>66</v>
      </c>
      <c r="P52" s="121" t="s">
        <v>307</v>
      </c>
      <c r="Q52" s="121">
        <v>180</v>
      </c>
      <c r="R52" s="121">
        <v>1</v>
      </c>
      <c r="S52" s="121" t="s">
        <v>345</v>
      </c>
      <c r="T52" s="46">
        <v>11000</v>
      </c>
      <c r="U52" s="46"/>
      <c r="V52" s="121" t="s">
        <v>175</v>
      </c>
      <c r="W52" s="116" t="s">
        <v>174</v>
      </c>
    </row>
    <row r="53" spans="1:23" x14ac:dyDescent="0.25">
      <c r="A53" s="686"/>
      <c r="B53" s="73"/>
      <c r="C53" s="161" t="s">
        <v>481</v>
      </c>
      <c r="D53" s="72">
        <v>23</v>
      </c>
      <c r="E53" s="72" t="s">
        <v>24</v>
      </c>
      <c r="F53" s="73">
        <v>4</v>
      </c>
      <c r="G53" s="121">
        <v>20</v>
      </c>
      <c r="H53" s="121">
        <v>11</v>
      </c>
      <c r="I53" s="121" t="s">
        <v>62</v>
      </c>
      <c r="J53" s="121" t="s">
        <v>49</v>
      </c>
      <c r="K53" s="113">
        <v>-119</v>
      </c>
      <c r="L53" s="46">
        <v>6</v>
      </c>
      <c r="M53" s="121" t="s">
        <v>94</v>
      </c>
      <c r="N53" s="121"/>
      <c r="O53" s="121" t="s">
        <v>66</v>
      </c>
      <c r="P53" s="121" t="s">
        <v>307</v>
      </c>
      <c r="Q53" s="121">
        <v>180</v>
      </c>
      <c r="R53" s="121">
        <v>1</v>
      </c>
      <c r="S53" s="121" t="s">
        <v>345</v>
      </c>
      <c r="T53" s="46">
        <v>11000</v>
      </c>
      <c r="U53" s="46"/>
      <c r="V53" s="121" t="s">
        <v>175</v>
      </c>
      <c r="W53" s="116" t="s">
        <v>174</v>
      </c>
    </row>
    <row r="54" spans="1:23" x14ac:dyDescent="0.25">
      <c r="A54" s="686"/>
      <c r="B54" s="73"/>
      <c r="C54" s="161" t="s">
        <v>481</v>
      </c>
      <c r="D54" s="72">
        <v>24</v>
      </c>
      <c r="E54" s="72" t="s">
        <v>24</v>
      </c>
      <c r="F54" s="73">
        <v>4</v>
      </c>
      <c r="G54" s="121">
        <v>20</v>
      </c>
      <c r="H54" s="121">
        <v>11</v>
      </c>
      <c r="I54" s="121" t="s">
        <v>62</v>
      </c>
      <c r="J54" s="121" t="s">
        <v>49</v>
      </c>
      <c r="K54" s="113">
        <v>-119.5</v>
      </c>
      <c r="L54" s="46">
        <v>5.5</v>
      </c>
      <c r="M54" s="121" t="s">
        <v>94</v>
      </c>
      <c r="N54" s="121"/>
      <c r="O54" s="121" t="s">
        <v>66</v>
      </c>
      <c r="P54" s="121" t="s">
        <v>307</v>
      </c>
      <c r="Q54" s="121">
        <v>180</v>
      </c>
      <c r="R54" s="121">
        <v>1</v>
      </c>
      <c r="S54" s="121" t="s">
        <v>168</v>
      </c>
      <c r="T54" s="46">
        <v>11000</v>
      </c>
      <c r="U54" s="46"/>
      <c r="V54" s="121" t="s">
        <v>175</v>
      </c>
      <c r="W54" s="116" t="s">
        <v>174</v>
      </c>
    </row>
    <row r="55" spans="1:23" x14ac:dyDescent="0.25">
      <c r="A55" s="686"/>
      <c r="B55" s="73"/>
      <c r="C55" s="161" t="s">
        <v>481</v>
      </c>
      <c r="D55" s="72">
        <v>25</v>
      </c>
      <c r="E55" s="72" t="s">
        <v>24</v>
      </c>
      <c r="F55" s="73">
        <v>4</v>
      </c>
      <c r="G55" s="121">
        <v>20</v>
      </c>
      <c r="H55" s="121">
        <v>11</v>
      </c>
      <c r="I55" s="121" t="s">
        <v>62</v>
      </c>
      <c r="J55" s="121" t="s">
        <v>49</v>
      </c>
      <c r="K55" s="113">
        <v>-120</v>
      </c>
      <c r="L55" s="46">
        <v>5</v>
      </c>
      <c r="M55" s="121" t="s">
        <v>94</v>
      </c>
      <c r="N55" s="121"/>
      <c r="O55" s="121" t="s">
        <v>66</v>
      </c>
      <c r="P55" s="121" t="s">
        <v>307</v>
      </c>
      <c r="Q55" s="121">
        <v>180</v>
      </c>
      <c r="R55" s="121">
        <v>1</v>
      </c>
      <c r="S55" s="121" t="s">
        <v>345</v>
      </c>
      <c r="T55" s="46">
        <v>11000</v>
      </c>
      <c r="U55" s="46"/>
      <c r="V55" s="121" t="s">
        <v>175</v>
      </c>
      <c r="W55" s="116" t="s">
        <v>174</v>
      </c>
    </row>
    <row r="56" spans="1:23" x14ac:dyDescent="0.25">
      <c r="A56" s="684" t="s">
        <v>359</v>
      </c>
      <c r="B56" s="73"/>
      <c r="C56" s="161" t="s">
        <v>482</v>
      </c>
      <c r="D56" s="72">
        <v>1</v>
      </c>
      <c r="E56" s="72" t="s">
        <v>24</v>
      </c>
      <c r="F56" s="73">
        <v>4</v>
      </c>
      <c r="G56" s="121">
        <v>20</v>
      </c>
      <c r="H56" s="121">
        <v>11</v>
      </c>
      <c r="I56" s="121" t="s">
        <v>54</v>
      </c>
      <c r="J56" s="121" t="s">
        <v>21</v>
      </c>
      <c r="K56" s="113">
        <v>-85</v>
      </c>
      <c r="L56" s="121" t="s">
        <v>41</v>
      </c>
      <c r="M56" s="121" t="s">
        <v>42</v>
      </c>
      <c r="N56" s="121"/>
      <c r="O56" s="121" t="s">
        <v>66</v>
      </c>
      <c r="P56" s="121" t="s">
        <v>307</v>
      </c>
      <c r="Q56" s="121">
        <v>60</v>
      </c>
      <c r="R56" s="121">
        <v>1</v>
      </c>
      <c r="S56" s="121" t="s">
        <v>168</v>
      </c>
      <c r="T56" s="46">
        <v>52000</v>
      </c>
      <c r="U56" s="46"/>
      <c r="V56" s="121" t="s">
        <v>175</v>
      </c>
      <c r="W56" s="116" t="s">
        <v>174</v>
      </c>
    </row>
    <row r="57" spans="1:23" x14ac:dyDescent="0.25">
      <c r="A57" s="684"/>
      <c r="B57" s="73"/>
      <c r="C57" s="161" t="s">
        <v>482</v>
      </c>
      <c r="D57" s="72">
        <v>2</v>
      </c>
      <c r="E57" s="72" t="s">
        <v>24</v>
      </c>
      <c r="F57" s="73">
        <v>4</v>
      </c>
      <c r="G57" s="121">
        <v>20</v>
      </c>
      <c r="H57" s="121">
        <v>11</v>
      </c>
      <c r="I57" s="121" t="s">
        <v>54</v>
      </c>
      <c r="J57" s="121" t="s">
        <v>21</v>
      </c>
      <c r="K57" s="113">
        <v>-88</v>
      </c>
      <c r="L57" s="121" t="s">
        <v>41</v>
      </c>
      <c r="M57" s="121" t="s">
        <v>42</v>
      </c>
      <c r="N57" s="121"/>
      <c r="O57" s="121" t="s">
        <v>66</v>
      </c>
      <c r="P57" s="121" t="s">
        <v>307</v>
      </c>
      <c r="Q57" s="121">
        <v>60</v>
      </c>
      <c r="R57" s="121">
        <v>1</v>
      </c>
      <c r="S57" s="121" t="s">
        <v>168</v>
      </c>
      <c r="T57" s="46">
        <v>52000</v>
      </c>
      <c r="U57" s="46"/>
      <c r="V57" s="121" t="s">
        <v>175</v>
      </c>
      <c r="W57" s="116" t="s">
        <v>174</v>
      </c>
    </row>
    <row r="58" spans="1:23" x14ac:dyDescent="0.25">
      <c r="A58" s="684"/>
      <c r="B58" s="73"/>
      <c r="C58" s="161" t="s">
        <v>482</v>
      </c>
      <c r="D58" s="72">
        <v>3</v>
      </c>
      <c r="E58" s="72" t="s">
        <v>24</v>
      </c>
      <c r="F58" s="73">
        <v>4</v>
      </c>
      <c r="G58" s="121">
        <v>20</v>
      </c>
      <c r="H58" s="121">
        <v>11</v>
      </c>
      <c r="I58" s="121" t="s">
        <v>54</v>
      </c>
      <c r="J58" s="121" t="s">
        <v>21</v>
      </c>
      <c r="K58" s="113">
        <v>-91</v>
      </c>
      <c r="L58" s="121" t="s">
        <v>41</v>
      </c>
      <c r="M58" s="121" t="s">
        <v>42</v>
      </c>
      <c r="N58" s="121"/>
      <c r="O58" s="121" t="s">
        <v>66</v>
      </c>
      <c r="P58" s="121" t="s">
        <v>307</v>
      </c>
      <c r="Q58" s="121">
        <v>60</v>
      </c>
      <c r="R58" s="121">
        <v>1</v>
      </c>
      <c r="S58" s="121" t="s">
        <v>168</v>
      </c>
      <c r="T58" s="46">
        <v>52000</v>
      </c>
      <c r="U58" s="46"/>
      <c r="V58" s="121" t="s">
        <v>175</v>
      </c>
      <c r="W58" s="116" t="s">
        <v>174</v>
      </c>
    </row>
    <row r="59" spans="1:23" x14ac:dyDescent="0.25">
      <c r="A59" s="684"/>
      <c r="B59" s="73"/>
      <c r="C59" s="161" t="s">
        <v>482</v>
      </c>
      <c r="D59" s="72">
        <v>4</v>
      </c>
      <c r="E59" s="72" t="s">
        <v>24</v>
      </c>
      <c r="F59" s="73">
        <v>4</v>
      </c>
      <c r="G59" s="121">
        <v>20</v>
      </c>
      <c r="H59" s="121">
        <v>11</v>
      </c>
      <c r="I59" s="121" t="s">
        <v>54</v>
      </c>
      <c r="J59" s="121" t="s">
        <v>21</v>
      </c>
      <c r="K59" s="113">
        <v>-94</v>
      </c>
      <c r="L59" s="121" t="s">
        <v>41</v>
      </c>
      <c r="M59" s="121" t="s">
        <v>42</v>
      </c>
      <c r="N59" s="121"/>
      <c r="O59" s="121" t="s">
        <v>66</v>
      </c>
      <c r="P59" s="121" t="s">
        <v>307</v>
      </c>
      <c r="Q59" s="121">
        <v>60</v>
      </c>
      <c r="R59" s="121">
        <v>1</v>
      </c>
      <c r="S59" s="121" t="s">
        <v>168</v>
      </c>
      <c r="T59" s="46">
        <v>52000</v>
      </c>
      <c r="U59" s="46"/>
      <c r="V59" s="121" t="s">
        <v>175</v>
      </c>
      <c r="W59" s="116" t="s">
        <v>174</v>
      </c>
    </row>
    <row r="60" spans="1:23" x14ac:dyDescent="0.25">
      <c r="A60" s="684"/>
      <c r="B60" s="73"/>
      <c r="C60" s="161" t="s">
        <v>482</v>
      </c>
      <c r="D60" s="72">
        <v>5</v>
      </c>
      <c r="E60" s="72" t="s">
        <v>24</v>
      </c>
      <c r="F60" s="73">
        <v>4</v>
      </c>
      <c r="G60" s="121">
        <v>20</v>
      </c>
      <c r="H60" s="121">
        <v>11</v>
      </c>
      <c r="I60" s="121" t="s">
        <v>54</v>
      </c>
      <c r="J60" s="121" t="s">
        <v>21</v>
      </c>
      <c r="K60" s="113">
        <v>-97</v>
      </c>
      <c r="L60" s="121" t="s">
        <v>41</v>
      </c>
      <c r="M60" s="121" t="s">
        <v>42</v>
      </c>
      <c r="N60" s="121"/>
      <c r="O60" s="121" t="s">
        <v>66</v>
      </c>
      <c r="P60" s="121" t="s">
        <v>307</v>
      </c>
      <c r="Q60" s="121">
        <v>60</v>
      </c>
      <c r="R60" s="121">
        <v>1</v>
      </c>
      <c r="S60" s="121" t="s">
        <v>168</v>
      </c>
      <c r="T60" s="46">
        <v>52000</v>
      </c>
      <c r="U60" s="46"/>
      <c r="V60" s="121" t="s">
        <v>175</v>
      </c>
      <c r="W60" s="116" t="s">
        <v>174</v>
      </c>
    </row>
    <row r="61" spans="1:23" x14ac:dyDescent="0.25">
      <c r="A61" s="684"/>
      <c r="B61" s="73"/>
      <c r="C61" s="161" t="s">
        <v>482</v>
      </c>
      <c r="D61" s="72">
        <v>6</v>
      </c>
      <c r="E61" s="72" t="s">
        <v>24</v>
      </c>
      <c r="F61" s="73">
        <v>4</v>
      </c>
      <c r="G61" s="121">
        <v>20</v>
      </c>
      <c r="H61" s="121">
        <v>11</v>
      </c>
      <c r="I61" s="121" t="s">
        <v>54</v>
      </c>
      <c r="J61" s="121" t="s">
        <v>21</v>
      </c>
      <c r="K61" s="113">
        <v>-100</v>
      </c>
      <c r="L61" s="121" t="s">
        <v>41</v>
      </c>
      <c r="M61" s="121" t="s">
        <v>42</v>
      </c>
      <c r="N61" s="121"/>
      <c r="O61" s="121" t="s">
        <v>66</v>
      </c>
      <c r="P61" s="121" t="s">
        <v>307</v>
      </c>
      <c r="Q61" s="121">
        <v>60</v>
      </c>
      <c r="R61" s="121">
        <v>1</v>
      </c>
      <c r="S61" s="121" t="s">
        <v>168</v>
      </c>
      <c r="T61" s="46">
        <v>49000</v>
      </c>
      <c r="U61" s="46"/>
      <c r="V61" s="121" t="s">
        <v>175</v>
      </c>
      <c r="W61" s="116" t="s">
        <v>174</v>
      </c>
    </row>
    <row r="62" spans="1:23" x14ac:dyDescent="0.25">
      <c r="A62" s="684"/>
      <c r="B62" s="73"/>
      <c r="C62" s="161" t="s">
        <v>482</v>
      </c>
      <c r="D62" s="72">
        <v>7</v>
      </c>
      <c r="E62" s="72" t="s">
        <v>24</v>
      </c>
      <c r="F62" s="73">
        <v>4</v>
      </c>
      <c r="G62" s="121">
        <v>20</v>
      </c>
      <c r="H62" s="121">
        <v>11</v>
      </c>
      <c r="I62" s="121" t="s">
        <v>54</v>
      </c>
      <c r="J62" s="121" t="s">
        <v>21</v>
      </c>
      <c r="K62" s="113">
        <v>-102</v>
      </c>
      <c r="L62" s="121" t="s">
        <v>41</v>
      </c>
      <c r="M62" s="121" t="s">
        <v>42</v>
      </c>
      <c r="N62" s="121"/>
      <c r="O62" s="121" t="s">
        <v>66</v>
      </c>
      <c r="P62" s="121" t="s">
        <v>307</v>
      </c>
      <c r="Q62" s="121">
        <v>60</v>
      </c>
      <c r="R62" s="121">
        <v>1</v>
      </c>
      <c r="S62" s="121" t="s">
        <v>168</v>
      </c>
      <c r="T62" s="46">
        <v>49000</v>
      </c>
      <c r="U62" s="46"/>
      <c r="V62" s="121" t="s">
        <v>175</v>
      </c>
      <c r="W62" s="116" t="s">
        <v>174</v>
      </c>
    </row>
    <row r="63" spans="1:23" x14ac:dyDescent="0.25">
      <c r="A63" s="684"/>
      <c r="B63" s="73"/>
      <c r="C63" s="161" t="s">
        <v>482</v>
      </c>
      <c r="D63" s="72">
        <v>8</v>
      </c>
      <c r="E63" s="72" t="s">
        <v>24</v>
      </c>
      <c r="F63" s="73">
        <v>4</v>
      </c>
      <c r="G63" s="121">
        <v>20</v>
      </c>
      <c r="H63" s="121">
        <v>11</v>
      </c>
      <c r="I63" s="121" t="s">
        <v>54</v>
      </c>
      <c r="J63" s="121" t="s">
        <v>21</v>
      </c>
      <c r="K63" s="113">
        <v>-104</v>
      </c>
      <c r="L63" s="121" t="s">
        <v>41</v>
      </c>
      <c r="M63" s="121" t="s">
        <v>42</v>
      </c>
      <c r="N63" s="121"/>
      <c r="O63" s="121" t="s">
        <v>66</v>
      </c>
      <c r="P63" s="121" t="s">
        <v>307</v>
      </c>
      <c r="Q63" s="121">
        <v>60</v>
      </c>
      <c r="R63" s="121">
        <v>1</v>
      </c>
      <c r="S63" s="121" t="s">
        <v>168</v>
      </c>
      <c r="T63" s="46">
        <v>49000</v>
      </c>
      <c r="U63" s="46"/>
      <c r="V63" s="121" t="s">
        <v>175</v>
      </c>
      <c r="W63" s="116" t="s">
        <v>174</v>
      </c>
    </row>
    <row r="64" spans="1:23" x14ac:dyDescent="0.25">
      <c r="A64" s="684"/>
      <c r="B64" s="73"/>
      <c r="C64" s="161" t="s">
        <v>482</v>
      </c>
      <c r="D64" s="72">
        <v>9</v>
      </c>
      <c r="E64" s="72" t="s">
        <v>24</v>
      </c>
      <c r="F64" s="73">
        <v>4</v>
      </c>
      <c r="G64" s="121">
        <v>20</v>
      </c>
      <c r="H64" s="121">
        <v>11</v>
      </c>
      <c r="I64" s="121" t="s">
        <v>54</v>
      </c>
      <c r="J64" s="121" t="s">
        <v>21</v>
      </c>
      <c r="K64" s="113">
        <v>-106</v>
      </c>
      <c r="L64" s="121" t="s">
        <v>41</v>
      </c>
      <c r="M64" s="121" t="s">
        <v>42</v>
      </c>
      <c r="N64" s="121"/>
      <c r="O64" s="121" t="s">
        <v>66</v>
      </c>
      <c r="P64" s="121" t="s">
        <v>307</v>
      </c>
      <c r="Q64" s="121">
        <v>60</v>
      </c>
      <c r="R64" s="121">
        <v>1</v>
      </c>
      <c r="S64" s="121" t="s">
        <v>168</v>
      </c>
      <c r="T64" s="46">
        <v>41000</v>
      </c>
      <c r="U64" s="46"/>
      <c r="V64" s="121" t="s">
        <v>175</v>
      </c>
      <c r="W64" s="116" t="s">
        <v>174</v>
      </c>
    </row>
    <row r="65" spans="1:23" x14ac:dyDescent="0.25">
      <c r="A65" s="684"/>
      <c r="B65" s="73"/>
      <c r="C65" s="161" t="s">
        <v>482</v>
      </c>
      <c r="D65" s="72">
        <v>10</v>
      </c>
      <c r="E65" s="72" t="s">
        <v>24</v>
      </c>
      <c r="F65" s="73">
        <v>4</v>
      </c>
      <c r="G65" s="121">
        <v>20</v>
      </c>
      <c r="H65" s="121">
        <v>11</v>
      </c>
      <c r="I65" s="121" t="s">
        <v>54</v>
      </c>
      <c r="J65" s="121" t="s">
        <v>21</v>
      </c>
      <c r="K65" s="113">
        <v>-108</v>
      </c>
      <c r="L65" s="121" t="s">
        <v>41</v>
      </c>
      <c r="M65" s="121" t="s">
        <v>42</v>
      </c>
      <c r="N65" s="121"/>
      <c r="O65" s="121" t="s">
        <v>66</v>
      </c>
      <c r="P65" s="121" t="s">
        <v>307</v>
      </c>
      <c r="Q65" s="121">
        <v>60</v>
      </c>
      <c r="R65" s="121">
        <v>1</v>
      </c>
      <c r="S65" s="121" t="s">
        <v>168</v>
      </c>
      <c r="T65" s="46">
        <v>41000</v>
      </c>
      <c r="U65" s="46"/>
      <c r="V65" s="121" t="s">
        <v>175</v>
      </c>
      <c r="W65" s="116" t="s">
        <v>174</v>
      </c>
    </row>
    <row r="66" spans="1:23" x14ac:dyDescent="0.25">
      <c r="A66" s="684"/>
      <c r="B66" s="73"/>
      <c r="C66" s="161" t="s">
        <v>482</v>
      </c>
      <c r="D66" s="72">
        <v>11</v>
      </c>
      <c r="E66" s="72" t="s">
        <v>24</v>
      </c>
      <c r="F66" s="73">
        <v>4</v>
      </c>
      <c r="G66" s="121">
        <v>20</v>
      </c>
      <c r="H66" s="121">
        <v>11</v>
      </c>
      <c r="I66" s="121" t="s">
        <v>54</v>
      </c>
      <c r="J66" s="121" t="s">
        <v>21</v>
      </c>
      <c r="K66" s="113">
        <v>-110</v>
      </c>
      <c r="L66" s="121" t="s">
        <v>41</v>
      </c>
      <c r="M66" s="121" t="s">
        <v>42</v>
      </c>
      <c r="N66" s="121"/>
      <c r="O66" s="121" t="s">
        <v>66</v>
      </c>
      <c r="P66" s="121" t="s">
        <v>307</v>
      </c>
      <c r="Q66" s="121">
        <v>60</v>
      </c>
      <c r="R66" s="121">
        <v>1</v>
      </c>
      <c r="S66" s="121" t="s">
        <v>168</v>
      </c>
      <c r="T66" s="46">
        <v>33000</v>
      </c>
      <c r="U66" s="46"/>
      <c r="V66" s="121" t="s">
        <v>175</v>
      </c>
      <c r="W66" s="116" t="s">
        <v>174</v>
      </c>
    </row>
    <row r="67" spans="1:23" x14ac:dyDescent="0.25">
      <c r="A67" s="684"/>
      <c r="B67" s="73"/>
      <c r="C67" s="161" t="s">
        <v>482</v>
      </c>
      <c r="D67" s="72">
        <v>12</v>
      </c>
      <c r="E67" s="72" t="s">
        <v>24</v>
      </c>
      <c r="F67" s="73">
        <v>4</v>
      </c>
      <c r="G67" s="121">
        <v>20</v>
      </c>
      <c r="H67" s="121">
        <v>11</v>
      </c>
      <c r="I67" s="121" t="s">
        <v>54</v>
      </c>
      <c r="J67" s="121" t="s">
        <v>21</v>
      </c>
      <c r="K67" s="113">
        <v>-112</v>
      </c>
      <c r="L67" s="121" t="s">
        <v>41</v>
      </c>
      <c r="M67" s="121" t="s">
        <v>42</v>
      </c>
      <c r="N67" s="121"/>
      <c r="O67" s="121" t="s">
        <v>66</v>
      </c>
      <c r="P67" s="121" t="s">
        <v>307</v>
      </c>
      <c r="Q67" s="121">
        <v>60</v>
      </c>
      <c r="R67" s="121">
        <v>1</v>
      </c>
      <c r="S67" s="121" t="s">
        <v>168</v>
      </c>
      <c r="T67" s="46">
        <v>33000</v>
      </c>
      <c r="U67" s="46"/>
      <c r="V67" s="121" t="s">
        <v>175</v>
      </c>
      <c r="W67" s="116" t="s">
        <v>174</v>
      </c>
    </row>
    <row r="68" spans="1:23" x14ac:dyDescent="0.25">
      <c r="A68" s="684"/>
      <c r="B68" s="73"/>
      <c r="C68" s="161" t="s">
        <v>482</v>
      </c>
      <c r="D68" s="72">
        <v>13</v>
      </c>
      <c r="E68" s="72" t="s">
        <v>24</v>
      </c>
      <c r="F68" s="73">
        <v>4</v>
      </c>
      <c r="G68" s="121">
        <v>20</v>
      </c>
      <c r="H68" s="121">
        <v>11</v>
      </c>
      <c r="I68" s="121" t="s">
        <v>54</v>
      </c>
      <c r="J68" s="121" t="s">
        <v>21</v>
      </c>
      <c r="K68" s="113">
        <v>-114</v>
      </c>
      <c r="L68" s="121" t="s">
        <v>41</v>
      </c>
      <c r="M68" s="121" t="s">
        <v>42</v>
      </c>
      <c r="N68" s="121"/>
      <c r="O68" s="121" t="s">
        <v>66</v>
      </c>
      <c r="P68" s="121" t="s">
        <v>307</v>
      </c>
      <c r="Q68" s="121">
        <v>60</v>
      </c>
      <c r="R68" s="121">
        <v>1</v>
      </c>
      <c r="S68" s="121" t="s">
        <v>168</v>
      </c>
      <c r="T68" s="46">
        <v>30000</v>
      </c>
      <c r="U68" s="46"/>
      <c r="V68" s="121" t="s">
        <v>175</v>
      </c>
      <c r="W68" s="116" t="s">
        <v>174</v>
      </c>
    </row>
    <row r="69" spans="1:23" x14ac:dyDescent="0.25">
      <c r="A69" s="684"/>
      <c r="B69" s="73"/>
      <c r="C69" s="161" t="s">
        <v>482</v>
      </c>
      <c r="D69" s="72">
        <v>14</v>
      </c>
      <c r="E69" s="72" t="s">
        <v>24</v>
      </c>
      <c r="F69" s="73">
        <v>4</v>
      </c>
      <c r="G69" s="121">
        <v>20</v>
      </c>
      <c r="H69" s="121">
        <v>11</v>
      </c>
      <c r="I69" s="121" t="s">
        <v>54</v>
      </c>
      <c r="J69" s="121" t="s">
        <v>21</v>
      </c>
      <c r="K69" s="113">
        <v>-114.5</v>
      </c>
      <c r="L69" s="121" t="s">
        <v>41</v>
      </c>
      <c r="M69" s="121" t="s">
        <v>42</v>
      </c>
      <c r="N69" s="121"/>
      <c r="O69" s="121" t="s">
        <v>66</v>
      </c>
      <c r="P69" s="121" t="s">
        <v>307</v>
      </c>
      <c r="Q69" s="121">
        <v>60</v>
      </c>
      <c r="R69" s="121">
        <v>1</v>
      </c>
      <c r="S69" s="121" t="s">
        <v>168</v>
      </c>
      <c r="T69" s="46">
        <v>30000</v>
      </c>
      <c r="U69" s="46"/>
      <c r="V69" s="121" t="s">
        <v>175</v>
      </c>
      <c r="W69" s="116" t="s">
        <v>174</v>
      </c>
    </row>
    <row r="70" spans="1:23" x14ac:dyDescent="0.25">
      <c r="A70" s="684"/>
      <c r="B70" s="73"/>
      <c r="C70" s="161" t="s">
        <v>482</v>
      </c>
      <c r="D70" s="72">
        <v>15</v>
      </c>
      <c r="E70" s="72" t="s">
        <v>24</v>
      </c>
      <c r="F70" s="73">
        <v>4</v>
      </c>
      <c r="G70" s="121">
        <v>20</v>
      </c>
      <c r="H70" s="121">
        <v>11</v>
      </c>
      <c r="I70" s="121" t="s">
        <v>54</v>
      </c>
      <c r="J70" s="121" t="s">
        <v>21</v>
      </c>
      <c r="K70" s="113">
        <v>-115</v>
      </c>
      <c r="L70" s="121" t="s">
        <v>41</v>
      </c>
      <c r="M70" s="121" t="s">
        <v>42</v>
      </c>
      <c r="N70" s="121"/>
      <c r="O70" s="121" t="s">
        <v>66</v>
      </c>
      <c r="P70" s="121" t="s">
        <v>307</v>
      </c>
      <c r="Q70" s="121">
        <v>60</v>
      </c>
      <c r="R70" s="121">
        <v>1</v>
      </c>
      <c r="S70" s="121" t="s">
        <v>168</v>
      </c>
      <c r="T70" s="46">
        <v>27000</v>
      </c>
      <c r="U70" s="46"/>
      <c r="V70" s="121" t="s">
        <v>175</v>
      </c>
      <c r="W70" s="116" t="s">
        <v>174</v>
      </c>
    </row>
    <row r="71" spans="1:23" x14ac:dyDescent="0.25">
      <c r="A71" s="684"/>
      <c r="B71" s="73"/>
      <c r="C71" s="161" t="s">
        <v>482</v>
      </c>
      <c r="D71" s="72">
        <v>16</v>
      </c>
      <c r="E71" s="72" t="s">
        <v>24</v>
      </c>
      <c r="F71" s="73">
        <v>4</v>
      </c>
      <c r="G71" s="121">
        <v>20</v>
      </c>
      <c r="H71" s="121">
        <v>11</v>
      </c>
      <c r="I71" s="121" t="s">
        <v>54</v>
      </c>
      <c r="J71" s="121" t="s">
        <v>21</v>
      </c>
      <c r="K71" s="113">
        <v>-115.5</v>
      </c>
      <c r="L71" s="121" t="s">
        <v>41</v>
      </c>
      <c r="M71" s="121" t="s">
        <v>42</v>
      </c>
      <c r="N71" s="121"/>
      <c r="O71" s="121" t="s">
        <v>66</v>
      </c>
      <c r="P71" s="121" t="s">
        <v>307</v>
      </c>
      <c r="Q71" s="121">
        <v>60</v>
      </c>
      <c r="R71" s="121">
        <v>1</v>
      </c>
      <c r="S71" s="121" t="s">
        <v>168</v>
      </c>
      <c r="T71" s="46">
        <v>27000</v>
      </c>
      <c r="U71" s="46"/>
      <c r="V71" s="121" t="s">
        <v>175</v>
      </c>
      <c r="W71" s="116" t="s">
        <v>174</v>
      </c>
    </row>
    <row r="72" spans="1:23" x14ac:dyDescent="0.25">
      <c r="A72" s="684"/>
      <c r="B72" s="73"/>
      <c r="C72" s="161" t="s">
        <v>482</v>
      </c>
      <c r="D72" s="72">
        <v>17</v>
      </c>
      <c r="E72" s="72" t="s">
        <v>24</v>
      </c>
      <c r="F72" s="73">
        <v>4</v>
      </c>
      <c r="G72" s="121">
        <v>20</v>
      </c>
      <c r="H72" s="121">
        <v>11</v>
      </c>
      <c r="I72" s="121" t="s">
        <v>54</v>
      </c>
      <c r="J72" s="121" t="s">
        <v>21</v>
      </c>
      <c r="K72" s="113">
        <v>-116</v>
      </c>
      <c r="L72" s="121" t="s">
        <v>41</v>
      </c>
      <c r="M72" s="121" t="s">
        <v>42</v>
      </c>
      <c r="N72" s="121"/>
      <c r="O72" s="121" t="s">
        <v>66</v>
      </c>
      <c r="P72" s="121" t="s">
        <v>307</v>
      </c>
      <c r="Q72" s="121">
        <v>60</v>
      </c>
      <c r="R72" s="121">
        <v>1</v>
      </c>
      <c r="S72" s="121" t="s">
        <v>168</v>
      </c>
      <c r="T72" s="46">
        <v>27000</v>
      </c>
      <c r="U72" s="46"/>
      <c r="V72" s="121" t="s">
        <v>175</v>
      </c>
      <c r="W72" s="116" t="s">
        <v>174</v>
      </c>
    </row>
    <row r="73" spans="1:23" x14ac:dyDescent="0.25">
      <c r="A73" s="684"/>
      <c r="B73" s="73"/>
      <c r="C73" s="161" t="s">
        <v>482</v>
      </c>
      <c r="D73" s="72">
        <v>18</v>
      </c>
      <c r="E73" s="72" t="s">
        <v>24</v>
      </c>
      <c r="F73" s="73">
        <v>4</v>
      </c>
      <c r="G73" s="121">
        <v>20</v>
      </c>
      <c r="H73" s="121">
        <v>11</v>
      </c>
      <c r="I73" s="121" t="s">
        <v>54</v>
      </c>
      <c r="J73" s="121" t="s">
        <v>21</v>
      </c>
      <c r="K73" s="113">
        <v>-116.5</v>
      </c>
      <c r="L73" s="121" t="s">
        <v>41</v>
      </c>
      <c r="M73" s="121" t="s">
        <v>42</v>
      </c>
      <c r="N73" s="121"/>
      <c r="O73" s="121" t="s">
        <v>66</v>
      </c>
      <c r="P73" s="121" t="s">
        <v>307</v>
      </c>
      <c r="Q73" s="121">
        <v>60</v>
      </c>
      <c r="R73" s="121">
        <v>1</v>
      </c>
      <c r="S73" s="121" t="s">
        <v>168</v>
      </c>
      <c r="T73" s="46">
        <v>24000</v>
      </c>
      <c r="U73" s="46"/>
      <c r="V73" s="121" t="s">
        <v>175</v>
      </c>
      <c r="W73" s="116" t="s">
        <v>174</v>
      </c>
    </row>
    <row r="74" spans="1:23" x14ac:dyDescent="0.25">
      <c r="A74" s="684"/>
      <c r="B74" s="73"/>
      <c r="C74" s="161" t="s">
        <v>482</v>
      </c>
      <c r="D74" s="72">
        <v>19</v>
      </c>
      <c r="E74" s="72" t="s">
        <v>24</v>
      </c>
      <c r="F74" s="73">
        <v>4</v>
      </c>
      <c r="G74" s="121">
        <v>20</v>
      </c>
      <c r="H74" s="121">
        <v>11</v>
      </c>
      <c r="I74" s="121" t="s">
        <v>54</v>
      </c>
      <c r="J74" s="121" t="s">
        <v>21</v>
      </c>
      <c r="K74" s="113">
        <v>-117</v>
      </c>
      <c r="L74" s="121" t="s">
        <v>41</v>
      </c>
      <c r="M74" s="121" t="s">
        <v>42</v>
      </c>
      <c r="N74" s="121"/>
      <c r="O74" s="121" t="s">
        <v>66</v>
      </c>
      <c r="P74" s="121" t="s">
        <v>307</v>
      </c>
      <c r="Q74" s="121">
        <v>60</v>
      </c>
      <c r="R74" s="121">
        <v>1</v>
      </c>
      <c r="S74" s="121" t="s">
        <v>168</v>
      </c>
      <c r="T74" s="46">
        <v>24000</v>
      </c>
      <c r="U74" s="46"/>
      <c r="V74" s="121" t="s">
        <v>175</v>
      </c>
      <c r="W74" s="116" t="s">
        <v>174</v>
      </c>
    </row>
    <row r="75" spans="1:23" x14ac:dyDescent="0.25">
      <c r="A75" s="684"/>
      <c r="B75" s="73"/>
      <c r="C75" s="161" t="s">
        <v>482</v>
      </c>
      <c r="D75" s="72">
        <v>20</v>
      </c>
      <c r="E75" s="72" t="s">
        <v>24</v>
      </c>
      <c r="F75" s="73">
        <v>4</v>
      </c>
      <c r="G75" s="121">
        <v>20</v>
      </c>
      <c r="H75" s="121">
        <v>11</v>
      </c>
      <c r="I75" s="121" t="s">
        <v>54</v>
      </c>
      <c r="J75" s="121" t="s">
        <v>21</v>
      </c>
      <c r="K75" s="113">
        <v>-117.5</v>
      </c>
      <c r="L75" s="121" t="s">
        <v>41</v>
      </c>
      <c r="M75" s="121" t="s">
        <v>42</v>
      </c>
      <c r="N75" s="121"/>
      <c r="O75" s="121" t="s">
        <v>66</v>
      </c>
      <c r="P75" s="121" t="s">
        <v>307</v>
      </c>
      <c r="Q75" s="121">
        <v>60</v>
      </c>
      <c r="R75" s="121">
        <v>1</v>
      </c>
      <c r="S75" s="121" t="s">
        <v>168</v>
      </c>
      <c r="T75" s="46">
        <v>24000</v>
      </c>
      <c r="U75" s="46"/>
      <c r="V75" s="121" t="s">
        <v>175</v>
      </c>
      <c r="W75" s="116" t="s">
        <v>174</v>
      </c>
    </row>
    <row r="76" spans="1:23" x14ac:dyDescent="0.25">
      <c r="A76" s="684"/>
      <c r="B76" s="73"/>
      <c r="C76" s="161" t="s">
        <v>482</v>
      </c>
      <c r="D76" s="72">
        <v>21</v>
      </c>
      <c r="E76" s="72" t="s">
        <v>24</v>
      </c>
      <c r="F76" s="73">
        <v>4</v>
      </c>
      <c r="G76" s="121">
        <v>20</v>
      </c>
      <c r="H76" s="121">
        <v>11</v>
      </c>
      <c r="I76" s="121" t="s">
        <v>54</v>
      </c>
      <c r="J76" s="121" t="s">
        <v>21</v>
      </c>
      <c r="K76" s="113">
        <v>-118</v>
      </c>
      <c r="L76" s="121" t="s">
        <v>41</v>
      </c>
      <c r="M76" s="121" t="s">
        <v>42</v>
      </c>
      <c r="N76" s="121"/>
      <c r="O76" s="121" t="s">
        <v>66</v>
      </c>
      <c r="P76" s="121" t="s">
        <v>307</v>
      </c>
      <c r="Q76" s="121">
        <v>60</v>
      </c>
      <c r="R76" s="121">
        <v>1</v>
      </c>
      <c r="S76" s="121" t="s">
        <v>168</v>
      </c>
      <c r="T76" s="46">
        <v>22000</v>
      </c>
      <c r="U76" s="46"/>
      <c r="V76" s="121" t="s">
        <v>175</v>
      </c>
      <c r="W76" s="116" t="s">
        <v>174</v>
      </c>
    </row>
    <row r="77" spans="1:23" x14ac:dyDescent="0.25">
      <c r="A77" s="684"/>
      <c r="B77" s="73"/>
      <c r="C77" s="161" t="s">
        <v>482</v>
      </c>
      <c r="D77" s="72">
        <v>22</v>
      </c>
      <c r="E77" s="72" t="s">
        <v>24</v>
      </c>
      <c r="F77" s="73">
        <v>4</v>
      </c>
      <c r="G77" s="121">
        <v>20</v>
      </c>
      <c r="H77" s="121">
        <v>11</v>
      </c>
      <c r="I77" s="121" t="s">
        <v>54</v>
      </c>
      <c r="J77" s="121" t="s">
        <v>21</v>
      </c>
      <c r="K77" s="113">
        <v>-118.5</v>
      </c>
      <c r="L77" s="121" t="s">
        <v>41</v>
      </c>
      <c r="M77" s="121" t="s">
        <v>42</v>
      </c>
      <c r="N77" s="121"/>
      <c r="O77" s="121" t="s">
        <v>66</v>
      </c>
      <c r="P77" s="121" t="s">
        <v>307</v>
      </c>
      <c r="Q77" s="121">
        <v>60</v>
      </c>
      <c r="R77" s="121">
        <v>1</v>
      </c>
      <c r="S77" s="121" t="s">
        <v>168</v>
      </c>
      <c r="T77" s="46">
        <v>22000</v>
      </c>
      <c r="U77" s="46"/>
      <c r="V77" s="121" t="s">
        <v>175</v>
      </c>
      <c r="W77" s="116" t="s">
        <v>174</v>
      </c>
    </row>
    <row r="78" spans="1:23" x14ac:dyDescent="0.25">
      <c r="A78" s="684"/>
      <c r="B78" s="73"/>
      <c r="C78" s="161" t="s">
        <v>482</v>
      </c>
      <c r="D78" s="72">
        <v>23</v>
      </c>
      <c r="E78" s="72" t="s">
        <v>24</v>
      </c>
      <c r="F78" s="73">
        <v>4</v>
      </c>
      <c r="G78" s="121">
        <v>20</v>
      </c>
      <c r="H78" s="121">
        <v>11</v>
      </c>
      <c r="I78" s="121" t="s">
        <v>54</v>
      </c>
      <c r="J78" s="121" t="s">
        <v>21</v>
      </c>
      <c r="K78" s="113">
        <v>-119</v>
      </c>
      <c r="L78" s="121" t="s">
        <v>41</v>
      </c>
      <c r="M78" s="121" t="s">
        <v>42</v>
      </c>
      <c r="N78" s="121"/>
      <c r="O78" s="121" t="s">
        <v>66</v>
      </c>
      <c r="P78" s="121" t="s">
        <v>307</v>
      </c>
      <c r="Q78" s="121">
        <v>60</v>
      </c>
      <c r="R78" s="121">
        <v>1</v>
      </c>
      <c r="S78" s="121" t="s">
        <v>168</v>
      </c>
      <c r="T78" s="46">
        <v>22000</v>
      </c>
      <c r="U78" s="46"/>
      <c r="V78" s="121" t="s">
        <v>175</v>
      </c>
      <c r="W78" s="116" t="s">
        <v>174</v>
      </c>
    </row>
    <row r="79" spans="1:23" x14ac:dyDescent="0.25">
      <c r="A79" s="684"/>
      <c r="B79" s="73"/>
      <c r="C79" s="161" t="s">
        <v>482</v>
      </c>
      <c r="D79" s="72">
        <v>24</v>
      </c>
      <c r="E79" s="72" t="s">
        <v>24</v>
      </c>
      <c r="F79" s="73">
        <v>4</v>
      </c>
      <c r="G79" s="121">
        <v>20</v>
      </c>
      <c r="H79" s="121">
        <v>11</v>
      </c>
      <c r="I79" s="121" t="s">
        <v>54</v>
      </c>
      <c r="J79" s="121" t="s">
        <v>21</v>
      </c>
      <c r="K79" s="113">
        <v>-119.5</v>
      </c>
      <c r="L79" s="121" t="s">
        <v>41</v>
      </c>
      <c r="M79" s="121" t="s">
        <v>42</v>
      </c>
      <c r="N79" s="121"/>
      <c r="O79" s="121" t="s">
        <v>66</v>
      </c>
      <c r="P79" s="121" t="s">
        <v>307</v>
      </c>
      <c r="Q79" s="121">
        <v>60</v>
      </c>
      <c r="R79" s="121">
        <v>1</v>
      </c>
      <c r="S79" s="121" t="s">
        <v>168</v>
      </c>
      <c r="T79" s="46">
        <v>19000</v>
      </c>
      <c r="U79" s="46"/>
      <c r="V79" s="121" t="s">
        <v>175</v>
      </c>
      <c r="W79" s="116" t="s">
        <v>174</v>
      </c>
    </row>
    <row r="80" spans="1:23" x14ac:dyDescent="0.25">
      <c r="A80" s="684"/>
      <c r="B80" s="73"/>
      <c r="C80" s="161" t="s">
        <v>482</v>
      </c>
      <c r="D80" s="72">
        <v>25</v>
      </c>
      <c r="E80" s="72" t="s">
        <v>24</v>
      </c>
      <c r="F80" s="73">
        <v>4</v>
      </c>
      <c r="G80" s="121">
        <v>20</v>
      </c>
      <c r="H80" s="121">
        <v>11</v>
      </c>
      <c r="I80" s="121" t="s">
        <v>54</v>
      </c>
      <c r="J80" s="121" t="s">
        <v>21</v>
      </c>
      <c r="K80" s="113">
        <v>-120</v>
      </c>
      <c r="L80" s="121" t="s">
        <v>41</v>
      </c>
      <c r="M80" s="121" t="s">
        <v>42</v>
      </c>
      <c r="N80" s="121"/>
      <c r="O80" s="121" t="s">
        <v>66</v>
      </c>
      <c r="P80" s="121" t="s">
        <v>307</v>
      </c>
      <c r="Q80" s="121">
        <v>60</v>
      </c>
      <c r="R80" s="121">
        <v>1</v>
      </c>
      <c r="S80" s="121" t="s">
        <v>168</v>
      </c>
      <c r="T80" s="46">
        <v>19000</v>
      </c>
      <c r="U80" s="46"/>
      <c r="V80" s="121" t="s">
        <v>175</v>
      </c>
      <c r="W80" s="116" t="s">
        <v>174</v>
      </c>
    </row>
    <row r="81" spans="1:23" x14ac:dyDescent="0.25">
      <c r="A81" s="299"/>
      <c r="B81" s="73"/>
      <c r="C81" s="73"/>
      <c r="D81" s="72"/>
      <c r="E81" s="72"/>
      <c r="F81" s="73"/>
      <c r="G81" s="121"/>
      <c r="H81" s="121"/>
      <c r="I81" s="121"/>
      <c r="J81" s="121"/>
      <c r="K81" s="113"/>
      <c r="L81" s="121"/>
      <c r="M81" s="121"/>
      <c r="N81" s="121"/>
      <c r="O81" s="121"/>
      <c r="P81" s="121"/>
      <c r="Q81" s="121"/>
      <c r="R81" s="121"/>
      <c r="S81" s="121"/>
      <c r="T81" s="121"/>
      <c r="U81" s="121"/>
      <c r="V81" s="121"/>
      <c r="W81" s="116"/>
    </row>
    <row r="82" spans="1:23" x14ac:dyDescent="0.25">
      <c r="A82" s="299"/>
      <c r="B82" s="73"/>
      <c r="C82" s="73"/>
      <c r="D82" s="72"/>
      <c r="E82" s="72"/>
      <c r="F82" s="73"/>
      <c r="G82" s="121"/>
      <c r="H82" s="121"/>
      <c r="I82" s="121"/>
      <c r="J82" s="121"/>
      <c r="K82" s="113"/>
      <c r="L82" s="121"/>
      <c r="M82" s="121"/>
      <c r="N82" s="121"/>
      <c r="O82" s="121"/>
      <c r="P82" s="121"/>
      <c r="Q82" s="121"/>
      <c r="R82" s="121"/>
      <c r="S82" s="121"/>
      <c r="T82" s="121"/>
      <c r="U82" s="121"/>
      <c r="V82" s="121"/>
      <c r="W82" s="116"/>
    </row>
    <row r="83" spans="1:23" x14ac:dyDescent="0.25">
      <c r="A83" s="683" t="s">
        <v>347</v>
      </c>
      <c r="B83" s="67"/>
      <c r="C83" s="166" t="s">
        <v>488</v>
      </c>
      <c r="D83" s="72"/>
      <c r="E83" s="72" t="s">
        <v>24</v>
      </c>
      <c r="F83" s="73">
        <v>4</v>
      </c>
      <c r="G83" s="121">
        <v>10</v>
      </c>
      <c r="H83" s="121">
        <v>11</v>
      </c>
      <c r="I83" s="121" t="s">
        <v>62</v>
      </c>
      <c r="J83" s="121" t="s">
        <v>21</v>
      </c>
      <c r="K83" s="121">
        <v>-85</v>
      </c>
      <c r="L83" s="121" t="s">
        <v>41</v>
      </c>
      <c r="M83" s="121" t="s">
        <v>42</v>
      </c>
      <c r="N83" s="121" t="s">
        <v>391</v>
      </c>
      <c r="O83" s="121" t="s">
        <v>43</v>
      </c>
      <c r="P83" s="121" t="s">
        <v>386</v>
      </c>
      <c r="Q83" s="121">
        <v>60</v>
      </c>
      <c r="R83" s="121">
        <v>3</v>
      </c>
      <c r="S83" s="121" t="s">
        <v>168</v>
      </c>
      <c r="T83" s="3">
        <v>170000</v>
      </c>
      <c r="U83" s="121"/>
      <c r="V83" s="28" t="s">
        <v>400</v>
      </c>
      <c r="W83" s="116" t="s">
        <v>174</v>
      </c>
    </row>
    <row r="84" spans="1:23" x14ac:dyDescent="0.25">
      <c r="A84" s="683"/>
      <c r="B84" s="67"/>
      <c r="C84" s="166" t="s">
        <v>489</v>
      </c>
      <c r="D84" s="72"/>
      <c r="E84" s="72" t="s">
        <v>24</v>
      </c>
      <c r="F84" s="73">
        <v>4</v>
      </c>
      <c r="G84" s="121">
        <v>15</v>
      </c>
      <c r="H84" s="121">
        <v>11</v>
      </c>
      <c r="I84" s="121" t="s">
        <v>62</v>
      </c>
      <c r="J84" s="121" t="s">
        <v>21</v>
      </c>
      <c r="K84" s="121">
        <v>-85</v>
      </c>
      <c r="L84" s="121" t="s">
        <v>41</v>
      </c>
      <c r="M84" s="121" t="s">
        <v>42</v>
      </c>
      <c r="N84" s="121" t="s">
        <v>391</v>
      </c>
      <c r="O84" s="121" t="s">
        <v>43</v>
      </c>
      <c r="P84" s="121" t="s">
        <v>386</v>
      </c>
      <c r="Q84" s="121">
        <v>60</v>
      </c>
      <c r="R84" s="121">
        <v>3</v>
      </c>
      <c r="S84" s="121" t="s">
        <v>168</v>
      </c>
      <c r="T84" s="3">
        <v>261000</v>
      </c>
      <c r="U84" s="121"/>
      <c r="V84" s="28" t="s">
        <v>400</v>
      </c>
      <c r="W84" s="116" t="s">
        <v>174</v>
      </c>
    </row>
    <row r="85" spans="1:23" x14ac:dyDescent="0.25">
      <c r="A85" s="683"/>
      <c r="B85" s="67"/>
      <c r="C85" s="166" t="s">
        <v>490</v>
      </c>
      <c r="D85" s="72"/>
      <c r="E85" s="72" t="s">
        <v>24</v>
      </c>
      <c r="F85" s="73">
        <v>4</v>
      </c>
      <c r="G85" s="121">
        <v>20</v>
      </c>
      <c r="H85" s="121">
        <v>11</v>
      </c>
      <c r="I85" s="121" t="s">
        <v>62</v>
      </c>
      <c r="J85" s="121" t="s">
        <v>21</v>
      </c>
      <c r="K85" s="121">
        <v>-85</v>
      </c>
      <c r="L85" s="121" t="s">
        <v>41</v>
      </c>
      <c r="M85" s="121" t="s">
        <v>42</v>
      </c>
      <c r="N85" s="121" t="s">
        <v>391</v>
      </c>
      <c r="O85" s="121" t="s">
        <v>43</v>
      </c>
      <c r="P85" s="121" t="s">
        <v>386</v>
      </c>
      <c r="Q85" s="121">
        <v>60</v>
      </c>
      <c r="R85" s="121">
        <v>3</v>
      </c>
      <c r="S85" s="121" t="s">
        <v>168</v>
      </c>
      <c r="T85" s="3">
        <v>350000</v>
      </c>
      <c r="U85" s="121"/>
      <c r="V85" s="28" t="s">
        <v>400</v>
      </c>
      <c r="W85" s="116" t="s">
        <v>174</v>
      </c>
    </row>
    <row r="86" spans="1:23" x14ac:dyDescent="0.25">
      <c r="A86" s="683"/>
      <c r="B86" s="67"/>
      <c r="C86" s="166" t="s">
        <v>491</v>
      </c>
      <c r="D86" s="117">
        <v>1</v>
      </c>
      <c r="E86" s="72" t="s">
        <v>24</v>
      </c>
      <c r="F86" s="73">
        <v>2</v>
      </c>
      <c r="G86" s="121">
        <v>5</v>
      </c>
      <c r="H86" s="121">
        <v>11</v>
      </c>
      <c r="I86" s="121" t="s">
        <v>62</v>
      </c>
      <c r="J86" s="121" t="s">
        <v>46</v>
      </c>
      <c r="K86" s="121">
        <v>-85</v>
      </c>
      <c r="L86" s="46">
        <v>10</v>
      </c>
      <c r="M86" s="46" t="s">
        <v>48</v>
      </c>
      <c r="N86" s="121" t="s">
        <v>391</v>
      </c>
      <c r="O86" s="121" t="s">
        <v>43</v>
      </c>
      <c r="P86" s="121" t="s">
        <v>386</v>
      </c>
      <c r="Q86" s="121">
        <v>60</v>
      </c>
      <c r="R86" s="121">
        <v>3</v>
      </c>
      <c r="S86" s="121" t="s">
        <v>168</v>
      </c>
      <c r="T86" s="3">
        <v>10000</v>
      </c>
      <c r="U86" s="121"/>
      <c r="V86" s="28" t="s">
        <v>393</v>
      </c>
      <c r="W86" s="116" t="s">
        <v>174</v>
      </c>
    </row>
    <row r="87" spans="1:23" x14ac:dyDescent="0.25">
      <c r="A87" s="683"/>
      <c r="B87" s="67"/>
      <c r="C87" s="166">
        <v>600.03300000000002</v>
      </c>
      <c r="D87" s="117">
        <v>2</v>
      </c>
      <c r="E87" s="72" t="s">
        <v>24</v>
      </c>
      <c r="F87" s="73">
        <v>2</v>
      </c>
      <c r="G87" s="121">
        <v>10</v>
      </c>
      <c r="H87" s="121">
        <v>11</v>
      </c>
      <c r="I87" s="121" t="s">
        <v>62</v>
      </c>
      <c r="J87" s="121" t="s">
        <v>46</v>
      </c>
      <c r="K87" s="121">
        <v>-85</v>
      </c>
      <c r="L87" s="46">
        <v>10</v>
      </c>
      <c r="M87" s="46" t="s">
        <v>48</v>
      </c>
      <c r="N87" s="121" t="s">
        <v>391</v>
      </c>
      <c r="O87" s="121" t="s">
        <v>43</v>
      </c>
      <c r="P87" s="121" t="s">
        <v>386</v>
      </c>
      <c r="Q87" s="121">
        <v>60</v>
      </c>
      <c r="R87" s="121">
        <v>3</v>
      </c>
      <c r="S87" s="121" t="s">
        <v>168</v>
      </c>
      <c r="T87" s="3">
        <v>22000</v>
      </c>
      <c r="U87" s="121"/>
      <c r="V87" s="28" t="s">
        <v>393</v>
      </c>
      <c r="W87" s="116" t="s">
        <v>174</v>
      </c>
    </row>
    <row r="88" spans="1:23" x14ac:dyDescent="0.25">
      <c r="A88" s="683"/>
      <c r="B88" s="67"/>
      <c r="C88" s="166">
        <v>600.03300000000002</v>
      </c>
      <c r="D88" s="117">
        <v>3</v>
      </c>
      <c r="E88" s="72" t="s">
        <v>24</v>
      </c>
      <c r="F88" s="73">
        <v>2</v>
      </c>
      <c r="G88" s="121">
        <v>15</v>
      </c>
      <c r="H88" s="121">
        <v>11</v>
      </c>
      <c r="I88" s="121" t="s">
        <v>62</v>
      </c>
      <c r="J88" s="121" t="s">
        <v>46</v>
      </c>
      <c r="K88" s="121">
        <v>-85</v>
      </c>
      <c r="L88" s="46">
        <v>10</v>
      </c>
      <c r="M88" s="46" t="s">
        <v>48</v>
      </c>
      <c r="N88" s="121" t="s">
        <v>391</v>
      </c>
      <c r="O88" s="121" t="s">
        <v>43</v>
      </c>
      <c r="P88" s="121" t="s">
        <v>386</v>
      </c>
      <c r="Q88" s="121">
        <v>60</v>
      </c>
      <c r="R88" s="121">
        <v>3</v>
      </c>
      <c r="S88" s="121" t="s">
        <v>168</v>
      </c>
      <c r="T88" s="3">
        <v>35000</v>
      </c>
      <c r="U88" s="121"/>
      <c r="V88" s="28" t="s">
        <v>393</v>
      </c>
      <c r="W88" s="116" t="s">
        <v>174</v>
      </c>
    </row>
    <row r="89" spans="1:23" x14ac:dyDescent="0.25">
      <c r="A89" s="683"/>
      <c r="B89" s="67"/>
      <c r="C89" s="166">
        <v>600.03300000000002</v>
      </c>
      <c r="D89" s="117">
        <v>4</v>
      </c>
      <c r="E89" s="72" t="s">
        <v>24</v>
      </c>
      <c r="F89" s="73">
        <v>2</v>
      </c>
      <c r="G89" s="121">
        <v>20</v>
      </c>
      <c r="H89" s="121">
        <v>11</v>
      </c>
      <c r="I89" s="121" t="s">
        <v>62</v>
      </c>
      <c r="J89" s="121" t="s">
        <v>46</v>
      </c>
      <c r="K89" s="121">
        <v>-85</v>
      </c>
      <c r="L89" s="46">
        <v>10</v>
      </c>
      <c r="M89" s="46" t="s">
        <v>48</v>
      </c>
      <c r="N89" s="121" t="s">
        <v>391</v>
      </c>
      <c r="O89" s="121" t="s">
        <v>43</v>
      </c>
      <c r="P89" s="121" t="s">
        <v>386</v>
      </c>
      <c r="Q89" s="121">
        <v>60</v>
      </c>
      <c r="R89" s="121">
        <v>3</v>
      </c>
      <c r="S89" s="121" t="s">
        <v>168</v>
      </c>
      <c r="T89" s="3">
        <v>48000</v>
      </c>
      <c r="U89" s="121"/>
      <c r="V89" s="28" t="s">
        <v>393</v>
      </c>
      <c r="W89" s="116" t="s">
        <v>174</v>
      </c>
    </row>
    <row r="90" spans="1:23" x14ac:dyDescent="0.25">
      <c r="A90" s="683"/>
      <c r="B90" s="67"/>
      <c r="C90" s="166">
        <v>600.03399999999999</v>
      </c>
      <c r="D90" s="117">
        <v>1</v>
      </c>
      <c r="E90" s="72" t="s">
        <v>24</v>
      </c>
      <c r="F90" s="73">
        <v>4</v>
      </c>
      <c r="G90" s="121">
        <v>5</v>
      </c>
      <c r="H90" s="121">
        <v>11</v>
      </c>
      <c r="I90" s="121" t="s">
        <v>62</v>
      </c>
      <c r="J90" s="121" t="s">
        <v>46</v>
      </c>
      <c r="K90" s="121">
        <v>-85</v>
      </c>
      <c r="L90" s="46">
        <v>10</v>
      </c>
      <c r="M90" s="46" t="s">
        <v>48</v>
      </c>
      <c r="N90" s="121" t="s">
        <v>391</v>
      </c>
      <c r="O90" s="121" t="s">
        <v>43</v>
      </c>
      <c r="P90" s="121" t="s">
        <v>386</v>
      </c>
      <c r="Q90" s="121">
        <v>60</v>
      </c>
      <c r="R90" s="121">
        <v>3</v>
      </c>
      <c r="S90" s="121" t="s">
        <v>168</v>
      </c>
      <c r="T90" s="3">
        <v>10000</v>
      </c>
      <c r="U90" s="121"/>
      <c r="V90" s="28" t="s">
        <v>393</v>
      </c>
      <c r="W90" s="116" t="s">
        <v>174</v>
      </c>
    </row>
    <row r="91" spans="1:23" x14ac:dyDescent="0.25">
      <c r="A91" s="683"/>
      <c r="B91" s="67"/>
      <c r="C91" s="166">
        <v>600.03399999999999</v>
      </c>
      <c r="D91" s="117">
        <v>2</v>
      </c>
      <c r="E91" s="72" t="s">
        <v>24</v>
      </c>
      <c r="F91" s="73">
        <v>4</v>
      </c>
      <c r="G91" s="121">
        <v>10</v>
      </c>
      <c r="H91" s="121">
        <v>11</v>
      </c>
      <c r="I91" s="121" t="s">
        <v>62</v>
      </c>
      <c r="J91" s="121" t="s">
        <v>46</v>
      </c>
      <c r="K91" s="121">
        <v>-85</v>
      </c>
      <c r="L91" s="46">
        <v>10</v>
      </c>
      <c r="M91" s="46" t="s">
        <v>48</v>
      </c>
      <c r="N91" s="121" t="s">
        <v>391</v>
      </c>
      <c r="O91" s="121" t="s">
        <v>43</v>
      </c>
      <c r="P91" s="121" t="s">
        <v>386</v>
      </c>
      <c r="Q91" s="121">
        <v>60</v>
      </c>
      <c r="R91" s="121">
        <v>3</v>
      </c>
      <c r="S91" s="121" t="s">
        <v>168</v>
      </c>
      <c r="T91" s="3">
        <v>23000</v>
      </c>
      <c r="U91" s="121"/>
      <c r="V91" s="28" t="s">
        <v>393</v>
      </c>
      <c r="W91" s="116" t="s">
        <v>174</v>
      </c>
    </row>
    <row r="92" spans="1:23" x14ac:dyDescent="0.25">
      <c r="A92" s="683"/>
      <c r="B92" s="67"/>
      <c r="C92" s="166">
        <v>600.03399999999999</v>
      </c>
      <c r="D92" s="117">
        <v>3</v>
      </c>
      <c r="E92" s="72" t="s">
        <v>24</v>
      </c>
      <c r="F92" s="73">
        <v>4</v>
      </c>
      <c r="G92" s="121">
        <v>15</v>
      </c>
      <c r="H92" s="121">
        <v>11</v>
      </c>
      <c r="I92" s="121" t="s">
        <v>62</v>
      </c>
      <c r="J92" s="121" t="s">
        <v>46</v>
      </c>
      <c r="K92" s="121">
        <v>-85</v>
      </c>
      <c r="L92" s="46">
        <v>10</v>
      </c>
      <c r="M92" s="46" t="s">
        <v>48</v>
      </c>
      <c r="N92" s="121" t="s">
        <v>391</v>
      </c>
      <c r="O92" s="121" t="s">
        <v>43</v>
      </c>
      <c r="P92" s="121" t="s">
        <v>386</v>
      </c>
      <c r="Q92" s="121">
        <v>60</v>
      </c>
      <c r="R92" s="121">
        <v>3</v>
      </c>
      <c r="S92" s="121" t="s">
        <v>168</v>
      </c>
      <c r="T92" s="3">
        <v>36000</v>
      </c>
      <c r="U92" s="121"/>
      <c r="V92" s="28" t="s">
        <v>393</v>
      </c>
      <c r="W92" s="116" t="s">
        <v>174</v>
      </c>
    </row>
    <row r="93" spans="1:23" x14ac:dyDescent="0.25">
      <c r="A93" s="683"/>
      <c r="B93" s="67"/>
      <c r="C93" s="166">
        <v>600.03399999999999</v>
      </c>
      <c r="D93" s="117">
        <v>4</v>
      </c>
      <c r="E93" s="72" t="s">
        <v>24</v>
      </c>
      <c r="F93" s="73">
        <v>4</v>
      </c>
      <c r="G93" s="121">
        <v>20</v>
      </c>
      <c r="H93" s="121">
        <v>11</v>
      </c>
      <c r="I93" s="121" t="s">
        <v>62</v>
      </c>
      <c r="J93" s="121" t="s">
        <v>46</v>
      </c>
      <c r="K93" s="121">
        <v>-85</v>
      </c>
      <c r="L93" s="46">
        <v>10</v>
      </c>
      <c r="M93" s="46" t="s">
        <v>48</v>
      </c>
      <c r="N93" s="121" t="s">
        <v>391</v>
      </c>
      <c r="O93" s="121" t="s">
        <v>43</v>
      </c>
      <c r="P93" s="121" t="s">
        <v>386</v>
      </c>
      <c r="Q93" s="121">
        <v>60</v>
      </c>
      <c r="R93" s="121">
        <v>3</v>
      </c>
      <c r="S93" s="121" t="s">
        <v>168</v>
      </c>
      <c r="T93" s="3">
        <v>48000</v>
      </c>
      <c r="U93" s="121"/>
      <c r="V93" s="28" t="s">
        <v>393</v>
      </c>
      <c r="W93" s="116" t="s">
        <v>174</v>
      </c>
    </row>
    <row r="94" spans="1:23" x14ac:dyDescent="0.25">
      <c r="A94" s="683"/>
      <c r="B94" s="67"/>
      <c r="C94" s="166">
        <v>600.03499999999997</v>
      </c>
      <c r="D94" s="72"/>
      <c r="E94" s="72" t="s">
        <v>24</v>
      </c>
      <c r="F94" s="73">
        <v>4</v>
      </c>
      <c r="G94" s="121">
        <v>10</v>
      </c>
      <c r="H94" s="121">
        <v>11</v>
      </c>
      <c r="I94" s="121" t="s">
        <v>62</v>
      </c>
      <c r="J94" s="121" t="s">
        <v>46</v>
      </c>
      <c r="K94" s="121">
        <v>-85</v>
      </c>
      <c r="L94" s="46">
        <v>20</v>
      </c>
      <c r="M94" s="46" t="s">
        <v>47</v>
      </c>
      <c r="N94" s="121" t="s">
        <v>391</v>
      </c>
      <c r="O94" s="121" t="s">
        <v>43</v>
      </c>
      <c r="P94" s="121" t="s">
        <v>386</v>
      </c>
      <c r="Q94" s="121">
        <v>60</v>
      </c>
      <c r="R94" s="121">
        <v>3</v>
      </c>
      <c r="S94" s="121" t="s">
        <v>168</v>
      </c>
      <c r="T94" s="3">
        <v>35000</v>
      </c>
      <c r="U94" s="121"/>
      <c r="V94" s="28" t="s">
        <v>393</v>
      </c>
      <c r="W94" s="116" t="s">
        <v>174</v>
      </c>
    </row>
    <row r="95" spans="1:23" x14ac:dyDescent="0.25">
      <c r="A95" s="300"/>
      <c r="B95" s="73"/>
      <c r="C95" s="166"/>
      <c r="D95" s="72"/>
      <c r="E95" s="72"/>
      <c r="F95" s="73"/>
      <c r="G95" s="121"/>
      <c r="H95" s="121"/>
      <c r="I95" s="121"/>
      <c r="J95" s="121"/>
      <c r="K95" s="113"/>
      <c r="L95" s="46"/>
      <c r="M95" s="121"/>
      <c r="N95" s="121"/>
      <c r="O95" s="121"/>
      <c r="P95" s="121"/>
      <c r="Q95" s="121"/>
      <c r="R95" s="121"/>
      <c r="S95" s="121"/>
      <c r="T95" s="121"/>
      <c r="U95" s="121"/>
      <c r="V95" s="76"/>
      <c r="W95" s="124"/>
    </row>
    <row r="96" spans="1:23" x14ac:dyDescent="0.25">
      <c r="C96" s="167"/>
      <c r="S96" s="33"/>
      <c r="T96" s="65"/>
      <c r="V96" s="101"/>
    </row>
    <row r="97" spans="1:25" x14ac:dyDescent="0.25">
      <c r="A97" s="683" t="s">
        <v>347</v>
      </c>
      <c r="B97" s="67"/>
      <c r="C97" s="166">
        <v>600.03599999999994</v>
      </c>
      <c r="D97" s="72"/>
      <c r="E97" s="72" t="s">
        <v>24</v>
      </c>
      <c r="F97" s="73">
        <v>4</v>
      </c>
      <c r="G97" s="121">
        <v>10</v>
      </c>
      <c r="H97" s="121">
        <v>14</v>
      </c>
      <c r="I97" s="121" t="s">
        <v>486</v>
      </c>
      <c r="J97" s="121" t="s">
        <v>21</v>
      </c>
      <c r="K97" s="121">
        <v>-85</v>
      </c>
      <c r="L97" s="121" t="s">
        <v>41</v>
      </c>
      <c r="M97" s="121" t="s">
        <v>42</v>
      </c>
      <c r="N97" s="121" t="s">
        <v>391</v>
      </c>
      <c r="O97" s="121" t="s">
        <v>43</v>
      </c>
      <c r="P97" s="121" t="s">
        <v>386</v>
      </c>
      <c r="Q97" s="121">
        <v>60</v>
      </c>
      <c r="R97" s="121">
        <v>3</v>
      </c>
      <c r="S97" s="121" t="s">
        <v>168</v>
      </c>
      <c r="T97" s="121">
        <v>120000</v>
      </c>
      <c r="U97" s="121"/>
      <c r="V97" s="28" t="s">
        <v>554</v>
      </c>
      <c r="W97" s="116" t="s">
        <v>174</v>
      </c>
    </row>
    <row r="98" spans="1:25" x14ac:dyDescent="0.25">
      <c r="A98" s="683"/>
      <c r="B98" s="67"/>
      <c r="C98" s="166">
        <v>600.03700000000003</v>
      </c>
      <c r="D98" s="72"/>
      <c r="E98" s="72" t="s">
        <v>24</v>
      </c>
      <c r="F98" s="73">
        <v>4</v>
      </c>
      <c r="G98" s="121">
        <v>15</v>
      </c>
      <c r="H98" s="121">
        <v>14</v>
      </c>
      <c r="I98" s="121" t="s">
        <v>486</v>
      </c>
      <c r="J98" s="121" t="s">
        <v>21</v>
      </c>
      <c r="K98" s="121">
        <v>-85</v>
      </c>
      <c r="L98" s="121" t="s">
        <v>41</v>
      </c>
      <c r="M98" s="121" t="s">
        <v>42</v>
      </c>
      <c r="N98" s="121" t="s">
        <v>391</v>
      </c>
      <c r="O98" s="121" t="s">
        <v>43</v>
      </c>
      <c r="P98" s="121" t="s">
        <v>386</v>
      </c>
      <c r="Q98" s="121">
        <v>60</v>
      </c>
      <c r="R98" s="121">
        <v>3</v>
      </c>
      <c r="S98" s="121" t="s">
        <v>168</v>
      </c>
      <c r="T98" s="121">
        <v>190000</v>
      </c>
      <c r="U98" s="121"/>
      <c r="V98" s="28" t="s">
        <v>553</v>
      </c>
      <c r="W98" s="116" t="s">
        <v>174</v>
      </c>
    </row>
    <row r="99" spans="1:25" x14ac:dyDescent="0.25">
      <c r="A99" s="683"/>
      <c r="B99" s="67"/>
      <c r="C99" s="166">
        <v>600.03800000000001</v>
      </c>
      <c r="D99" s="72"/>
      <c r="E99" s="72" t="s">
        <v>24</v>
      </c>
      <c r="F99" s="73">
        <v>4</v>
      </c>
      <c r="G99" s="121">
        <v>20</v>
      </c>
      <c r="H99" s="121">
        <v>14</v>
      </c>
      <c r="I99" s="121" t="s">
        <v>486</v>
      </c>
      <c r="J99" s="121" t="s">
        <v>21</v>
      </c>
      <c r="K99" s="121">
        <v>-85</v>
      </c>
      <c r="L99" s="121" t="s">
        <v>41</v>
      </c>
      <c r="M99" s="121" t="s">
        <v>42</v>
      </c>
      <c r="N99" s="121" t="s">
        <v>391</v>
      </c>
      <c r="O99" s="121" t="s">
        <v>43</v>
      </c>
      <c r="P99" s="121" t="s">
        <v>386</v>
      </c>
      <c r="Q99" s="121">
        <v>60</v>
      </c>
      <c r="R99" s="121">
        <v>3</v>
      </c>
      <c r="S99" s="121" t="s">
        <v>168</v>
      </c>
      <c r="T99" s="121">
        <v>260000</v>
      </c>
      <c r="U99" s="121"/>
      <c r="V99" s="28" t="s">
        <v>555</v>
      </c>
      <c r="W99" s="116" t="s">
        <v>174</v>
      </c>
    </row>
    <row r="100" spans="1:25" x14ac:dyDescent="0.25">
      <c r="A100" s="683"/>
      <c r="B100" s="67"/>
      <c r="C100" s="166">
        <v>600.03899999999999</v>
      </c>
      <c r="D100" s="117">
        <v>1</v>
      </c>
      <c r="E100" s="72" t="s">
        <v>24</v>
      </c>
      <c r="F100" s="73">
        <v>2</v>
      </c>
      <c r="G100" s="121">
        <v>5</v>
      </c>
      <c r="H100" s="121">
        <v>14</v>
      </c>
      <c r="I100" s="121" t="s">
        <v>486</v>
      </c>
      <c r="J100" s="121" t="s">
        <v>46</v>
      </c>
      <c r="K100" s="121">
        <v>-85</v>
      </c>
      <c r="L100" s="46">
        <v>10</v>
      </c>
      <c r="M100" s="46" t="s">
        <v>48</v>
      </c>
      <c r="N100" s="121" t="s">
        <v>391</v>
      </c>
      <c r="O100" s="121" t="s">
        <v>43</v>
      </c>
      <c r="P100" s="121" t="s">
        <v>386</v>
      </c>
      <c r="Q100" s="121">
        <v>60</v>
      </c>
      <c r="R100" s="121">
        <v>3</v>
      </c>
      <c r="S100" s="121" t="s">
        <v>168</v>
      </c>
      <c r="T100" s="121">
        <v>7000</v>
      </c>
      <c r="U100" s="121"/>
      <c r="V100" s="28" t="s">
        <v>974</v>
      </c>
      <c r="W100" s="116" t="s">
        <v>174</v>
      </c>
    </row>
    <row r="101" spans="1:25" x14ac:dyDescent="0.25">
      <c r="A101" s="683"/>
      <c r="B101" s="67"/>
      <c r="C101" s="166">
        <v>600.03899999999999</v>
      </c>
      <c r="D101" s="117">
        <v>2</v>
      </c>
      <c r="E101" s="72" t="s">
        <v>24</v>
      </c>
      <c r="F101" s="73">
        <v>2</v>
      </c>
      <c r="G101" s="121">
        <v>10</v>
      </c>
      <c r="H101" s="121">
        <v>14</v>
      </c>
      <c r="I101" s="121" t="s">
        <v>486</v>
      </c>
      <c r="J101" s="121" t="s">
        <v>46</v>
      </c>
      <c r="K101" s="121">
        <v>-85</v>
      </c>
      <c r="L101" s="46">
        <v>10</v>
      </c>
      <c r="M101" s="46" t="s">
        <v>48</v>
      </c>
      <c r="N101" s="121" t="s">
        <v>391</v>
      </c>
      <c r="O101" s="121" t="s">
        <v>43</v>
      </c>
      <c r="P101" s="121" t="s">
        <v>386</v>
      </c>
      <c r="Q101" s="121">
        <v>60</v>
      </c>
      <c r="R101" s="121">
        <v>3</v>
      </c>
      <c r="S101" s="121" t="s">
        <v>168</v>
      </c>
      <c r="T101" s="121">
        <v>20000</v>
      </c>
      <c r="U101" s="121"/>
      <c r="V101" s="28" t="s">
        <v>975</v>
      </c>
      <c r="W101" s="116" t="s">
        <v>174</v>
      </c>
    </row>
    <row r="102" spans="1:25" x14ac:dyDescent="0.25">
      <c r="A102" s="683"/>
      <c r="B102" s="67"/>
      <c r="C102" s="166">
        <v>600.03899999999999</v>
      </c>
      <c r="D102" s="117">
        <v>3</v>
      </c>
      <c r="E102" s="72" t="s">
        <v>24</v>
      </c>
      <c r="F102" s="73">
        <v>2</v>
      </c>
      <c r="G102" s="121">
        <v>15</v>
      </c>
      <c r="H102" s="121">
        <v>14</v>
      </c>
      <c r="I102" s="121" t="s">
        <v>486</v>
      </c>
      <c r="J102" s="121" t="s">
        <v>46</v>
      </c>
      <c r="K102" s="121">
        <v>-85</v>
      </c>
      <c r="L102" s="46">
        <v>10</v>
      </c>
      <c r="M102" s="46" t="s">
        <v>48</v>
      </c>
      <c r="N102" s="121" t="s">
        <v>391</v>
      </c>
      <c r="O102" s="121" t="s">
        <v>43</v>
      </c>
      <c r="P102" s="121" t="s">
        <v>386</v>
      </c>
      <c r="Q102" s="121">
        <v>60</v>
      </c>
      <c r="R102" s="121">
        <v>3</v>
      </c>
      <c r="S102" s="121" t="s">
        <v>168</v>
      </c>
      <c r="T102" s="121">
        <v>33000</v>
      </c>
      <c r="U102" s="121"/>
      <c r="V102" s="28" t="s">
        <v>976</v>
      </c>
      <c r="W102" s="116" t="s">
        <v>174</v>
      </c>
    </row>
    <row r="103" spans="1:25" x14ac:dyDescent="0.25">
      <c r="A103" s="683"/>
      <c r="B103" s="67"/>
      <c r="C103" s="166">
        <v>600.03899999999999</v>
      </c>
      <c r="D103" s="117">
        <v>4</v>
      </c>
      <c r="E103" s="72" t="s">
        <v>24</v>
      </c>
      <c r="F103" s="73">
        <v>2</v>
      </c>
      <c r="G103" s="121">
        <v>20</v>
      </c>
      <c r="H103" s="121">
        <v>14</v>
      </c>
      <c r="I103" s="121" t="s">
        <v>486</v>
      </c>
      <c r="J103" s="121" t="s">
        <v>46</v>
      </c>
      <c r="K103" s="121">
        <v>-85</v>
      </c>
      <c r="L103" s="46">
        <v>10</v>
      </c>
      <c r="M103" s="46" t="s">
        <v>48</v>
      </c>
      <c r="N103" s="121" t="s">
        <v>391</v>
      </c>
      <c r="O103" s="121" t="s">
        <v>43</v>
      </c>
      <c r="P103" s="121" t="s">
        <v>386</v>
      </c>
      <c r="Q103" s="121">
        <v>60</v>
      </c>
      <c r="R103" s="121">
        <v>3</v>
      </c>
      <c r="S103" s="121" t="s">
        <v>168</v>
      </c>
      <c r="T103" s="121">
        <v>47000</v>
      </c>
      <c r="U103" s="121"/>
      <c r="V103" s="28" t="s">
        <v>977</v>
      </c>
      <c r="W103" s="116" t="s">
        <v>174</v>
      </c>
    </row>
    <row r="104" spans="1:25" x14ac:dyDescent="0.25">
      <c r="A104" s="683"/>
      <c r="B104" s="67"/>
      <c r="C104" s="166">
        <v>600.04</v>
      </c>
      <c r="D104" s="117">
        <v>1</v>
      </c>
      <c r="E104" s="72" t="s">
        <v>24</v>
      </c>
      <c r="F104" s="73">
        <v>4</v>
      </c>
      <c r="G104" s="121">
        <v>5</v>
      </c>
      <c r="H104" s="121">
        <v>14</v>
      </c>
      <c r="I104" s="121" t="s">
        <v>486</v>
      </c>
      <c r="J104" s="121" t="s">
        <v>46</v>
      </c>
      <c r="K104" s="121">
        <v>-85</v>
      </c>
      <c r="L104" s="46">
        <v>10</v>
      </c>
      <c r="M104" s="46" t="s">
        <v>48</v>
      </c>
      <c r="N104" s="121" t="s">
        <v>391</v>
      </c>
      <c r="O104" s="121" t="s">
        <v>43</v>
      </c>
      <c r="P104" s="121" t="s">
        <v>386</v>
      </c>
      <c r="Q104" s="121">
        <v>60</v>
      </c>
      <c r="R104" s="121">
        <v>3</v>
      </c>
      <c r="S104" s="121" t="s">
        <v>168</v>
      </c>
      <c r="T104" s="121">
        <v>7000</v>
      </c>
      <c r="U104" s="121"/>
      <c r="V104" s="28" t="s">
        <v>974</v>
      </c>
      <c r="W104" s="116" t="s">
        <v>174</v>
      </c>
    </row>
    <row r="105" spans="1:25" s="55" customFormat="1" x14ac:dyDescent="0.25">
      <c r="A105" s="683"/>
      <c r="B105" s="67"/>
      <c r="C105" s="166">
        <v>600.04</v>
      </c>
      <c r="D105" s="117">
        <v>2</v>
      </c>
      <c r="E105" s="72" t="s">
        <v>24</v>
      </c>
      <c r="F105" s="73">
        <v>4</v>
      </c>
      <c r="G105" s="121">
        <v>10</v>
      </c>
      <c r="H105" s="121">
        <v>14</v>
      </c>
      <c r="I105" s="121" t="s">
        <v>486</v>
      </c>
      <c r="J105" s="121" t="s">
        <v>46</v>
      </c>
      <c r="K105" s="121">
        <v>-85</v>
      </c>
      <c r="L105" s="46">
        <v>10</v>
      </c>
      <c r="M105" s="46" t="s">
        <v>48</v>
      </c>
      <c r="N105" s="121" t="s">
        <v>391</v>
      </c>
      <c r="O105" s="121" t="s">
        <v>43</v>
      </c>
      <c r="P105" s="121" t="s">
        <v>386</v>
      </c>
      <c r="Q105" s="121">
        <v>60</v>
      </c>
      <c r="R105" s="121">
        <v>3</v>
      </c>
      <c r="S105" s="121" t="s">
        <v>168</v>
      </c>
      <c r="T105" s="121">
        <v>20000</v>
      </c>
      <c r="U105" s="121"/>
      <c r="V105" s="28" t="s">
        <v>975</v>
      </c>
      <c r="W105" s="116" t="s">
        <v>174</v>
      </c>
      <c r="X105"/>
      <c r="Y105" s="27"/>
    </row>
    <row r="106" spans="1:25" s="55" customFormat="1" x14ac:dyDescent="0.25">
      <c r="A106" s="683"/>
      <c r="B106" s="67"/>
      <c r="C106" s="166">
        <v>600.04</v>
      </c>
      <c r="D106" s="117">
        <v>3</v>
      </c>
      <c r="E106" s="72" t="s">
        <v>24</v>
      </c>
      <c r="F106" s="73">
        <v>4</v>
      </c>
      <c r="G106" s="121">
        <v>15</v>
      </c>
      <c r="H106" s="121">
        <v>14</v>
      </c>
      <c r="I106" s="121" t="s">
        <v>486</v>
      </c>
      <c r="J106" s="121" t="s">
        <v>46</v>
      </c>
      <c r="K106" s="121">
        <v>-85</v>
      </c>
      <c r="L106" s="46">
        <v>10</v>
      </c>
      <c r="M106" s="46" t="s">
        <v>48</v>
      </c>
      <c r="N106" s="121" t="s">
        <v>391</v>
      </c>
      <c r="O106" s="121" t="s">
        <v>43</v>
      </c>
      <c r="P106" s="121" t="s">
        <v>386</v>
      </c>
      <c r="Q106" s="121">
        <v>60</v>
      </c>
      <c r="R106" s="121">
        <v>3</v>
      </c>
      <c r="S106" s="121" t="s">
        <v>168</v>
      </c>
      <c r="T106" s="121">
        <v>33000</v>
      </c>
      <c r="U106" s="121"/>
      <c r="V106" s="28" t="s">
        <v>976</v>
      </c>
      <c r="W106" s="116" t="s">
        <v>174</v>
      </c>
      <c r="X106"/>
      <c r="Y106" s="27"/>
    </row>
    <row r="107" spans="1:25" s="55" customFormat="1" x14ac:dyDescent="0.25">
      <c r="A107" s="683"/>
      <c r="B107" s="67"/>
      <c r="C107" s="166">
        <v>600.04</v>
      </c>
      <c r="D107" s="117">
        <v>4</v>
      </c>
      <c r="E107" s="72" t="s">
        <v>24</v>
      </c>
      <c r="F107" s="73">
        <v>4</v>
      </c>
      <c r="G107" s="121">
        <v>20</v>
      </c>
      <c r="H107" s="121">
        <v>14</v>
      </c>
      <c r="I107" s="121" t="s">
        <v>486</v>
      </c>
      <c r="J107" s="121" t="s">
        <v>46</v>
      </c>
      <c r="K107" s="121">
        <v>-85</v>
      </c>
      <c r="L107" s="46">
        <v>10</v>
      </c>
      <c r="M107" s="46" t="s">
        <v>48</v>
      </c>
      <c r="N107" s="121" t="s">
        <v>391</v>
      </c>
      <c r="O107" s="121" t="s">
        <v>43</v>
      </c>
      <c r="P107" s="121" t="s">
        <v>386</v>
      </c>
      <c r="Q107" s="121">
        <v>60</v>
      </c>
      <c r="R107" s="121">
        <v>3</v>
      </c>
      <c r="S107" s="121" t="s">
        <v>168</v>
      </c>
      <c r="T107" s="121">
        <v>47000</v>
      </c>
      <c r="U107" s="121"/>
      <c r="V107" s="28" t="s">
        <v>977</v>
      </c>
      <c r="W107" s="116" t="s">
        <v>174</v>
      </c>
      <c r="X107"/>
      <c r="Y107" s="27"/>
    </row>
    <row r="108" spans="1:25" s="55" customFormat="1" x14ac:dyDescent="0.25">
      <c r="A108" s="683"/>
      <c r="B108" s="67"/>
      <c r="C108" s="166">
        <v>600.04100000000005</v>
      </c>
      <c r="D108" s="72"/>
      <c r="E108" s="72" t="s">
        <v>24</v>
      </c>
      <c r="F108" s="73">
        <v>4</v>
      </c>
      <c r="G108" s="121">
        <v>10</v>
      </c>
      <c r="H108" s="121">
        <v>14</v>
      </c>
      <c r="I108" s="121" t="s">
        <v>486</v>
      </c>
      <c r="J108" s="121" t="s">
        <v>46</v>
      </c>
      <c r="K108" s="121">
        <v>-85</v>
      </c>
      <c r="L108" s="46">
        <v>20</v>
      </c>
      <c r="M108" s="46" t="s">
        <v>47</v>
      </c>
      <c r="N108" s="121" t="s">
        <v>391</v>
      </c>
      <c r="O108" s="121" t="s">
        <v>43</v>
      </c>
      <c r="P108" s="121" t="s">
        <v>386</v>
      </c>
      <c r="Q108" s="121">
        <v>60</v>
      </c>
      <c r="R108" s="121">
        <v>3</v>
      </c>
      <c r="S108" s="121" t="s">
        <v>168</v>
      </c>
      <c r="T108" s="121">
        <v>24000</v>
      </c>
      <c r="U108" s="121"/>
      <c r="V108" s="28" t="s">
        <v>975</v>
      </c>
      <c r="W108" s="116" t="s">
        <v>174</v>
      </c>
      <c r="X108"/>
      <c r="Y108" s="27"/>
    </row>
    <row r="109" spans="1:25" s="55" customFormat="1" x14ac:dyDescent="0.25">
      <c r="A109"/>
      <c r="B109"/>
      <c r="C109" s="101"/>
      <c r="D109"/>
      <c r="E109"/>
      <c r="F109"/>
      <c r="G109"/>
      <c r="H109"/>
      <c r="I109"/>
      <c r="J109"/>
      <c r="K109"/>
      <c r="L109"/>
      <c r="M109"/>
      <c r="N109"/>
      <c r="O109"/>
      <c r="P109"/>
      <c r="Q109"/>
      <c r="R109"/>
      <c r="S109" s="27"/>
      <c r="T109" s="27"/>
      <c r="U109"/>
      <c r="V109"/>
      <c r="W109"/>
      <c r="X109"/>
      <c r="Y109" s="27"/>
    </row>
    <row r="110" spans="1:25" s="55" customFormat="1" x14ac:dyDescent="0.25">
      <c r="A110"/>
      <c r="B110"/>
      <c r="C110" s="101"/>
      <c r="D110"/>
      <c r="E110"/>
      <c r="F110"/>
      <c r="G110"/>
      <c r="H110"/>
      <c r="I110"/>
      <c r="J110"/>
      <c r="K110"/>
      <c r="L110"/>
      <c r="M110"/>
      <c r="N110"/>
      <c r="O110"/>
      <c r="P110"/>
      <c r="Q110"/>
      <c r="R110"/>
      <c r="S110" s="27"/>
      <c r="T110" s="27"/>
      <c r="U110"/>
      <c r="V110"/>
      <c r="W110"/>
      <c r="X110"/>
      <c r="Y110" s="27"/>
    </row>
    <row r="111" spans="1:25" s="55" customFormat="1" x14ac:dyDescent="0.25">
      <c r="A111" s="682" t="s">
        <v>347</v>
      </c>
      <c r="B111" s="621"/>
      <c r="C111" s="625">
        <v>600.04200000000003</v>
      </c>
      <c r="D111" s="623"/>
      <c r="E111" s="623" t="s">
        <v>24</v>
      </c>
      <c r="F111" s="603">
        <v>4</v>
      </c>
      <c r="G111" s="232">
        <v>10</v>
      </c>
      <c r="H111" s="232">
        <v>14</v>
      </c>
      <c r="I111" s="232" t="s">
        <v>597</v>
      </c>
      <c r="J111" s="232" t="s">
        <v>21</v>
      </c>
      <c r="K111" s="232">
        <v>-85</v>
      </c>
      <c r="L111" s="232" t="s">
        <v>41</v>
      </c>
      <c r="M111" s="232" t="s">
        <v>42</v>
      </c>
      <c r="N111" s="232" t="s">
        <v>391</v>
      </c>
      <c r="O111" s="232" t="s">
        <v>43</v>
      </c>
      <c r="P111" s="232" t="s">
        <v>386</v>
      </c>
      <c r="Q111" s="232">
        <v>60</v>
      </c>
      <c r="R111" s="232">
        <v>3</v>
      </c>
      <c r="S111" s="232" t="s">
        <v>168</v>
      </c>
      <c r="T111" s="232"/>
      <c r="U111" s="232"/>
      <c r="V111" s="596" t="s">
        <v>554</v>
      </c>
      <c r="W111" s="626" t="s">
        <v>174</v>
      </c>
      <c r="X111"/>
      <c r="Y111" s="27"/>
    </row>
    <row r="112" spans="1:25" s="55" customFormat="1" x14ac:dyDescent="0.25">
      <c r="A112" s="682"/>
      <c r="B112" s="621"/>
      <c r="C112" s="625">
        <v>600.04300000000001</v>
      </c>
      <c r="D112" s="623"/>
      <c r="E112" s="623" t="s">
        <v>24</v>
      </c>
      <c r="F112" s="603">
        <v>4</v>
      </c>
      <c r="G112" s="232">
        <v>15</v>
      </c>
      <c r="H112" s="232">
        <v>14</v>
      </c>
      <c r="I112" s="232" t="s">
        <v>597</v>
      </c>
      <c r="J112" s="232" t="s">
        <v>21</v>
      </c>
      <c r="K112" s="232">
        <v>-85</v>
      </c>
      <c r="L112" s="232" t="s">
        <v>41</v>
      </c>
      <c r="M112" s="232" t="s">
        <v>42</v>
      </c>
      <c r="N112" s="232" t="s">
        <v>391</v>
      </c>
      <c r="O112" s="232" t="s">
        <v>43</v>
      </c>
      <c r="P112" s="232" t="s">
        <v>386</v>
      </c>
      <c r="Q112" s="232">
        <v>60</v>
      </c>
      <c r="R112" s="232">
        <v>3</v>
      </c>
      <c r="S112" s="232" t="s">
        <v>168</v>
      </c>
      <c r="T112" s="232"/>
      <c r="U112" s="232"/>
      <c r="V112" s="596" t="s">
        <v>553</v>
      </c>
      <c r="W112" s="626" t="s">
        <v>174</v>
      </c>
      <c r="X112"/>
      <c r="Y112" s="27"/>
    </row>
    <row r="113" spans="1:25" s="55" customFormat="1" x14ac:dyDescent="0.25">
      <c r="A113" s="682"/>
      <c r="B113" s="621"/>
      <c r="C113" s="625">
        <v>600.04399999999998</v>
      </c>
      <c r="D113" s="623"/>
      <c r="E113" s="623" t="s">
        <v>24</v>
      </c>
      <c r="F113" s="603">
        <v>4</v>
      </c>
      <c r="G113" s="232">
        <v>20</v>
      </c>
      <c r="H113" s="232">
        <v>14</v>
      </c>
      <c r="I113" s="232" t="s">
        <v>597</v>
      </c>
      <c r="J113" s="232" t="s">
        <v>21</v>
      </c>
      <c r="K113" s="232">
        <v>-85</v>
      </c>
      <c r="L113" s="232" t="s">
        <v>41</v>
      </c>
      <c r="M113" s="232" t="s">
        <v>42</v>
      </c>
      <c r="N113" s="232" t="s">
        <v>391</v>
      </c>
      <c r="O113" s="232" t="s">
        <v>43</v>
      </c>
      <c r="P113" s="232" t="s">
        <v>386</v>
      </c>
      <c r="Q113" s="232">
        <v>60</v>
      </c>
      <c r="R113" s="232">
        <v>3</v>
      </c>
      <c r="S113" s="232" t="s">
        <v>168</v>
      </c>
      <c r="T113" s="232"/>
      <c r="U113" s="232"/>
      <c r="V113" s="596" t="s">
        <v>555</v>
      </c>
      <c r="W113" s="626" t="s">
        <v>174</v>
      </c>
      <c r="X113"/>
      <c r="Y113" s="27"/>
    </row>
    <row r="114" spans="1:25" s="55" customFormat="1" x14ac:dyDescent="0.25">
      <c r="A114" s="682"/>
      <c r="B114" s="621"/>
      <c r="C114" s="625">
        <v>600.04499999999996</v>
      </c>
      <c r="D114" s="622">
        <v>1</v>
      </c>
      <c r="E114" s="623" t="s">
        <v>24</v>
      </c>
      <c r="F114" s="603">
        <v>2</v>
      </c>
      <c r="G114" s="232">
        <v>5</v>
      </c>
      <c r="H114" s="232">
        <v>14</v>
      </c>
      <c r="I114" s="232" t="s">
        <v>597</v>
      </c>
      <c r="J114" s="232" t="s">
        <v>46</v>
      </c>
      <c r="K114" s="232">
        <v>-85</v>
      </c>
      <c r="L114" s="600">
        <v>10</v>
      </c>
      <c r="M114" s="600" t="s">
        <v>48</v>
      </c>
      <c r="N114" s="232" t="s">
        <v>391</v>
      </c>
      <c r="O114" s="232" t="s">
        <v>43</v>
      </c>
      <c r="P114" s="232" t="s">
        <v>386</v>
      </c>
      <c r="Q114" s="232">
        <v>60</v>
      </c>
      <c r="R114" s="232">
        <v>3</v>
      </c>
      <c r="S114" s="232" t="s">
        <v>168</v>
      </c>
      <c r="T114" s="232"/>
      <c r="U114" s="232"/>
      <c r="V114" s="596" t="s">
        <v>393</v>
      </c>
      <c r="W114" s="626" t="s">
        <v>174</v>
      </c>
      <c r="X114"/>
      <c r="Y114" s="27"/>
    </row>
    <row r="115" spans="1:25" s="55" customFormat="1" x14ac:dyDescent="0.25">
      <c r="A115" s="682"/>
      <c r="B115" s="621"/>
      <c r="C115" s="625">
        <v>600.04499999999996</v>
      </c>
      <c r="D115" s="622">
        <v>2</v>
      </c>
      <c r="E115" s="623" t="s">
        <v>24</v>
      </c>
      <c r="F115" s="603">
        <v>2</v>
      </c>
      <c r="G115" s="232">
        <v>10</v>
      </c>
      <c r="H115" s="232">
        <v>14</v>
      </c>
      <c r="I115" s="232" t="s">
        <v>597</v>
      </c>
      <c r="J115" s="232" t="s">
        <v>46</v>
      </c>
      <c r="K115" s="232">
        <v>-85</v>
      </c>
      <c r="L115" s="600">
        <v>10</v>
      </c>
      <c r="M115" s="600" t="s">
        <v>48</v>
      </c>
      <c r="N115" s="232" t="s">
        <v>391</v>
      </c>
      <c r="O115" s="232" t="s">
        <v>43</v>
      </c>
      <c r="P115" s="232" t="s">
        <v>386</v>
      </c>
      <c r="Q115" s="232">
        <v>60</v>
      </c>
      <c r="R115" s="232">
        <v>3</v>
      </c>
      <c r="S115" s="232" t="s">
        <v>168</v>
      </c>
      <c r="T115" s="232"/>
      <c r="U115" s="232"/>
      <c r="V115" s="596" t="s">
        <v>393</v>
      </c>
      <c r="W115" s="626" t="s">
        <v>174</v>
      </c>
      <c r="X115"/>
      <c r="Y115" s="27"/>
    </row>
    <row r="116" spans="1:25" s="55" customFormat="1" x14ac:dyDescent="0.25">
      <c r="A116" s="682"/>
      <c r="B116" s="621"/>
      <c r="C116" s="625">
        <v>600.04499999999996</v>
      </c>
      <c r="D116" s="622">
        <v>3</v>
      </c>
      <c r="E116" s="623" t="s">
        <v>24</v>
      </c>
      <c r="F116" s="603">
        <v>2</v>
      </c>
      <c r="G116" s="232">
        <v>15</v>
      </c>
      <c r="H116" s="232">
        <v>14</v>
      </c>
      <c r="I116" s="232" t="s">
        <v>597</v>
      </c>
      <c r="J116" s="232" t="s">
        <v>46</v>
      </c>
      <c r="K116" s="232">
        <v>-85</v>
      </c>
      <c r="L116" s="600">
        <v>10</v>
      </c>
      <c r="M116" s="600" t="s">
        <v>48</v>
      </c>
      <c r="N116" s="232" t="s">
        <v>391</v>
      </c>
      <c r="O116" s="232" t="s">
        <v>43</v>
      </c>
      <c r="P116" s="232" t="s">
        <v>386</v>
      </c>
      <c r="Q116" s="232">
        <v>60</v>
      </c>
      <c r="R116" s="232">
        <v>3</v>
      </c>
      <c r="S116" s="232" t="s">
        <v>168</v>
      </c>
      <c r="T116" s="232"/>
      <c r="U116" s="232"/>
      <c r="V116" s="596" t="s">
        <v>393</v>
      </c>
      <c r="W116" s="626" t="s">
        <v>174</v>
      </c>
      <c r="X116"/>
      <c r="Y116" s="27"/>
    </row>
    <row r="117" spans="1:25" s="55" customFormat="1" x14ac:dyDescent="0.25">
      <c r="A117" s="682"/>
      <c r="B117" s="621"/>
      <c r="C117" s="625">
        <v>600.04499999999996</v>
      </c>
      <c r="D117" s="622">
        <v>4</v>
      </c>
      <c r="E117" s="623" t="s">
        <v>24</v>
      </c>
      <c r="F117" s="603">
        <v>2</v>
      </c>
      <c r="G117" s="232">
        <v>20</v>
      </c>
      <c r="H117" s="232">
        <v>14</v>
      </c>
      <c r="I117" s="232" t="s">
        <v>597</v>
      </c>
      <c r="J117" s="232" t="s">
        <v>46</v>
      </c>
      <c r="K117" s="232">
        <v>-85</v>
      </c>
      <c r="L117" s="600">
        <v>10</v>
      </c>
      <c r="M117" s="600" t="s">
        <v>48</v>
      </c>
      <c r="N117" s="232" t="s">
        <v>391</v>
      </c>
      <c r="O117" s="232" t="s">
        <v>43</v>
      </c>
      <c r="P117" s="232" t="s">
        <v>386</v>
      </c>
      <c r="Q117" s="232">
        <v>60</v>
      </c>
      <c r="R117" s="232">
        <v>3</v>
      </c>
      <c r="S117" s="232" t="s">
        <v>168</v>
      </c>
      <c r="T117" s="232"/>
      <c r="U117" s="232"/>
      <c r="V117" s="596" t="s">
        <v>393</v>
      </c>
      <c r="W117" s="626" t="s">
        <v>174</v>
      </c>
      <c r="X117"/>
      <c r="Y117" s="27"/>
    </row>
    <row r="118" spans="1:25" s="55" customFormat="1" x14ac:dyDescent="0.25">
      <c r="A118" s="682"/>
      <c r="B118" s="621"/>
      <c r="C118" s="625">
        <v>600.04600000000005</v>
      </c>
      <c r="D118" s="622">
        <v>1</v>
      </c>
      <c r="E118" s="623" t="s">
        <v>24</v>
      </c>
      <c r="F118" s="603">
        <v>4</v>
      </c>
      <c r="G118" s="232">
        <v>5</v>
      </c>
      <c r="H118" s="232">
        <v>14</v>
      </c>
      <c r="I118" s="232" t="s">
        <v>597</v>
      </c>
      <c r="J118" s="232" t="s">
        <v>46</v>
      </c>
      <c r="K118" s="232">
        <v>-85</v>
      </c>
      <c r="L118" s="600">
        <v>10</v>
      </c>
      <c r="M118" s="600" t="s">
        <v>48</v>
      </c>
      <c r="N118" s="232" t="s">
        <v>391</v>
      </c>
      <c r="O118" s="232" t="s">
        <v>43</v>
      </c>
      <c r="P118" s="232" t="s">
        <v>386</v>
      </c>
      <c r="Q118" s="232">
        <v>60</v>
      </c>
      <c r="R118" s="232">
        <v>3</v>
      </c>
      <c r="S118" s="232" t="s">
        <v>168</v>
      </c>
      <c r="T118" s="232"/>
      <c r="U118" s="232"/>
      <c r="V118" s="596" t="s">
        <v>393</v>
      </c>
      <c r="W118" s="626" t="s">
        <v>174</v>
      </c>
      <c r="X118"/>
      <c r="Y118" s="27"/>
    </row>
    <row r="119" spans="1:25" s="55" customFormat="1" x14ac:dyDescent="0.25">
      <c r="A119" s="682"/>
      <c r="B119" s="621"/>
      <c r="C119" s="625">
        <v>600.04600000000005</v>
      </c>
      <c r="D119" s="622">
        <v>2</v>
      </c>
      <c r="E119" s="623" t="s">
        <v>24</v>
      </c>
      <c r="F119" s="603">
        <v>4</v>
      </c>
      <c r="G119" s="232">
        <v>10</v>
      </c>
      <c r="H119" s="232">
        <v>14</v>
      </c>
      <c r="I119" s="232" t="s">
        <v>597</v>
      </c>
      <c r="J119" s="232" t="s">
        <v>46</v>
      </c>
      <c r="K119" s="232">
        <v>-85</v>
      </c>
      <c r="L119" s="600">
        <v>10</v>
      </c>
      <c r="M119" s="600" t="s">
        <v>48</v>
      </c>
      <c r="N119" s="232" t="s">
        <v>391</v>
      </c>
      <c r="O119" s="232" t="s">
        <v>43</v>
      </c>
      <c r="P119" s="232" t="s">
        <v>386</v>
      </c>
      <c r="Q119" s="232">
        <v>60</v>
      </c>
      <c r="R119" s="232">
        <v>3</v>
      </c>
      <c r="S119" s="232" t="s">
        <v>168</v>
      </c>
      <c r="T119" s="232"/>
      <c r="U119" s="232"/>
      <c r="V119" s="596" t="s">
        <v>393</v>
      </c>
      <c r="W119" s="626" t="s">
        <v>174</v>
      </c>
      <c r="X119"/>
      <c r="Y119" s="27"/>
    </row>
    <row r="120" spans="1:25" s="55" customFormat="1" x14ac:dyDescent="0.25">
      <c r="A120" s="682"/>
      <c r="B120" s="621"/>
      <c r="C120" s="625">
        <v>600.04600000000005</v>
      </c>
      <c r="D120" s="622">
        <v>3</v>
      </c>
      <c r="E120" s="623" t="s">
        <v>24</v>
      </c>
      <c r="F120" s="603">
        <v>4</v>
      </c>
      <c r="G120" s="232">
        <v>15</v>
      </c>
      <c r="H120" s="232">
        <v>14</v>
      </c>
      <c r="I120" s="232" t="s">
        <v>597</v>
      </c>
      <c r="J120" s="232" t="s">
        <v>46</v>
      </c>
      <c r="K120" s="232">
        <v>-85</v>
      </c>
      <c r="L120" s="600">
        <v>10</v>
      </c>
      <c r="M120" s="600" t="s">
        <v>48</v>
      </c>
      <c r="N120" s="232" t="s">
        <v>391</v>
      </c>
      <c r="O120" s="232" t="s">
        <v>43</v>
      </c>
      <c r="P120" s="232" t="s">
        <v>386</v>
      </c>
      <c r="Q120" s="232">
        <v>60</v>
      </c>
      <c r="R120" s="232">
        <v>3</v>
      </c>
      <c r="S120" s="232" t="s">
        <v>168</v>
      </c>
      <c r="T120" s="232"/>
      <c r="U120" s="232"/>
      <c r="V120" s="596" t="s">
        <v>393</v>
      </c>
      <c r="W120" s="626" t="s">
        <v>174</v>
      </c>
      <c r="X120"/>
      <c r="Y120" s="27"/>
    </row>
    <row r="121" spans="1:25" s="55" customFormat="1" x14ac:dyDescent="0.25">
      <c r="A121" s="682"/>
      <c r="B121" s="621"/>
      <c r="C121" s="625">
        <v>600.04600000000005</v>
      </c>
      <c r="D121" s="622">
        <v>4</v>
      </c>
      <c r="E121" s="623" t="s">
        <v>24</v>
      </c>
      <c r="F121" s="603">
        <v>4</v>
      </c>
      <c r="G121" s="232">
        <v>20</v>
      </c>
      <c r="H121" s="232">
        <v>14</v>
      </c>
      <c r="I121" s="232" t="s">
        <v>597</v>
      </c>
      <c r="J121" s="232" t="s">
        <v>46</v>
      </c>
      <c r="K121" s="232">
        <v>-85</v>
      </c>
      <c r="L121" s="600">
        <v>10</v>
      </c>
      <c r="M121" s="600" t="s">
        <v>48</v>
      </c>
      <c r="N121" s="232" t="s">
        <v>391</v>
      </c>
      <c r="O121" s="232" t="s">
        <v>43</v>
      </c>
      <c r="P121" s="232" t="s">
        <v>386</v>
      </c>
      <c r="Q121" s="232">
        <v>60</v>
      </c>
      <c r="R121" s="232">
        <v>3</v>
      </c>
      <c r="S121" s="232" t="s">
        <v>168</v>
      </c>
      <c r="T121" s="232"/>
      <c r="U121" s="232"/>
      <c r="V121" s="596" t="s">
        <v>393</v>
      </c>
      <c r="W121" s="626" t="s">
        <v>174</v>
      </c>
      <c r="X121"/>
      <c r="Y121" s="27"/>
    </row>
    <row r="122" spans="1:25" s="55" customFormat="1" x14ac:dyDescent="0.25">
      <c r="A122" s="682"/>
      <c r="B122" s="621"/>
      <c r="C122" s="625">
        <v>600.04700000000003</v>
      </c>
      <c r="D122" s="623"/>
      <c r="E122" s="623" t="s">
        <v>24</v>
      </c>
      <c r="F122" s="603">
        <v>4</v>
      </c>
      <c r="G122" s="232">
        <v>10</v>
      </c>
      <c r="H122" s="232">
        <v>14</v>
      </c>
      <c r="I122" s="232" t="s">
        <v>597</v>
      </c>
      <c r="J122" s="232" t="s">
        <v>46</v>
      </c>
      <c r="K122" s="232">
        <v>-85</v>
      </c>
      <c r="L122" s="600">
        <v>20</v>
      </c>
      <c r="M122" s="600" t="s">
        <v>47</v>
      </c>
      <c r="N122" s="232" t="s">
        <v>391</v>
      </c>
      <c r="O122" s="232" t="s">
        <v>43</v>
      </c>
      <c r="P122" s="232" t="s">
        <v>386</v>
      </c>
      <c r="Q122" s="232">
        <v>60</v>
      </c>
      <c r="R122" s="232">
        <v>3</v>
      </c>
      <c r="S122" s="232" t="s">
        <v>168</v>
      </c>
      <c r="T122" s="232"/>
      <c r="U122" s="232"/>
      <c r="V122" s="596" t="s">
        <v>393</v>
      </c>
      <c r="W122" s="626" t="s">
        <v>174</v>
      </c>
      <c r="X122"/>
      <c r="Y122" s="27"/>
    </row>
    <row r="123" spans="1:25" s="55" customFormat="1" x14ac:dyDescent="0.25">
      <c r="E123"/>
      <c r="F123"/>
      <c r="G123"/>
      <c r="H123"/>
      <c r="I123"/>
      <c r="J123"/>
      <c r="K123"/>
      <c r="L123"/>
      <c r="M123"/>
      <c r="N123"/>
      <c r="O123"/>
      <c r="P123"/>
      <c r="Q123"/>
      <c r="R123"/>
      <c r="S123" s="27"/>
      <c r="T123" s="27"/>
      <c r="U123"/>
      <c r="V123"/>
      <c r="W123"/>
      <c r="X123"/>
      <c r="Y123" s="27"/>
    </row>
    <row r="124" spans="1:25" s="55" customFormat="1" x14ac:dyDescent="0.25">
      <c r="E124"/>
      <c r="F124"/>
      <c r="G124"/>
      <c r="H124"/>
      <c r="I124"/>
      <c r="J124"/>
      <c r="K124"/>
      <c r="L124"/>
      <c r="M124"/>
      <c r="N124"/>
      <c r="O124"/>
      <c r="P124"/>
      <c r="Q124"/>
      <c r="R124"/>
      <c r="S124" s="27"/>
      <c r="T124" s="27"/>
      <c r="U124"/>
      <c r="V124"/>
      <c r="W124"/>
      <c r="X124"/>
    </row>
    <row r="125" spans="1:25" s="55" customFormat="1" x14ac:dyDescent="0.25">
      <c r="A125"/>
      <c r="B125"/>
      <c r="C125" s="101"/>
      <c r="D125"/>
      <c r="E125"/>
      <c r="F125"/>
      <c r="G125"/>
      <c r="H125"/>
      <c r="I125"/>
      <c r="J125"/>
      <c r="K125"/>
      <c r="L125"/>
      <c r="M125"/>
      <c r="N125"/>
      <c r="O125"/>
      <c r="P125"/>
      <c r="Q125"/>
      <c r="R125"/>
      <c r="S125" s="27"/>
      <c r="T125" s="27"/>
      <c r="U125"/>
      <c r="V125"/>
      <c r="W125"/>
      <c r="X125"/>
    </row>
    <row r="126" spans="1:25" s="55" customFormat="1" x14ac:dyDescent="0.25">
      <c r="A126"/>
      <c r="B126"/>
      <c r="C126" s="101"/>
      <c r="D126"/>
      <c r="E126"/>
      <c r="F126"/>
      <c r="G126"/>
      <c r="H126"/>
      <c r="I126"/>
      <c r="J126"/>
      <c r="K126"/>
      <c r="L126"/>
      <c r="M126"/>
      <c r="N126"/>
      <c r="O126"/>
      <c r="P126"/>
      <c r="Q126"/>
      <c r="R126"/>
      <c r="S126" s="27"/>
      <c r="T126" s="27"/>
      <c r="U126"/>
      <c r="V126"/>
      <c r="W126"/>
      <c r="X126"/>
    </row>
    <row r="127" spans="1:25" s="55" customFormat="1" x14ac:dyDescent="0.25">
      <c r="A127"/>
      <c r="B127"/>
      <c r="C127" s="101"/>
      <c r="D127"/>
      <c r="E127"/>
      <c r="F127"/>
      <c r="G127"/>
      <c r="H127"/>
      <c r="I127"/>
      <c r="J127"/>
      <c r="K127"/>
      <c r="L127"/>
      <c r="M127"/>
      <c r="N127"/>
      <c r="O127"/>
      <c r="P127"/>
      <c r="Q127"/>
      <c r="R127"/>
      <c r="S127" s="27"/>
      <c r="T127" s="27"/>
      <c r="U127"/>
      <c r="V127"/>
      <c r="W127"/>
      <c r="X127"/>
    </row>
    <row r="128" spans="1:25" s="55" customFormat="1" x14ac:dyDescent="0.25">
      <c r="A128"/>
      <c r="B128"/>
      <c r="C128" s="101"/>
      <c r="D128"/>
      <c r="E128"/>
      <c r="F128"/>
      <c r="G128"/>
      <c r="H128"/>
      <c r="I128"/>
      <c r="J128"/>
      <c r="K128"/>
      <c r="L128"/>
      <c r="M128"/>
      <c r="N128"/>
      <c r="O128"/>
      <c r="P128"/>
      <c r="Q128"/>
      <c r="R128"/>
      <c r="S128" s="27"/>
      <c r="T128" s="27"/>
      <c r="U128"/>
      <c r="V128"/>
      <c r="W128"/>
      <c r="X128"/>
    </row>
    <row r="129" spans="1:24" s="55" customFormat="1" x14ac:dyDescent="0.25">
      <c r="A129"/>
      <c r="B129"/>
      <c r="C129" s="101"/>
      <c r="D129"/>
      <c r="E129"/>
      <c r="F129"/>
      <c r="G129"/>
      <c r="H129"/>
      <c r="I129"/>
      <c r="J129"/>
      <c r="K129"/>
      <c r="L129"/>
      <c r="M129"/>
      <c r="N129"/>
      <c r="O129"/>
      <c r="P129"/>
      <c r="Q129"/>
      <c r="R129"/>
      <c r="S129" s="27"/>
      <c r="T129" s="27"/>
      <c r="U129"/>
      <c r="V129"/>
      <c r="W129"/>
      <c r="X129"/>
    </row>
    <row r="130" spans="1:24" s="55" customFormat="1" x14ac:dyDescent="0.25">
      <c r="A130"/>
      <c r="B130"/>
      <c r="C130" s="101"/>
      <c r="D130"/>
      <c r="E130"/>
      <c r="F130"/>
      <c r="G130"/>
      <c r="H130"/>
      <c r="I130"/>
      <c r="J130"/>
      <c r="K130"/>
      <c r="L130"/>
      <c r="M130"/>
      <c r="N130"/>
      <c r="O130"/>
      <c r="P130"/>
      <c r="Q130"/>
      <c r="R130"/>
      <c r="S130" s="27"/>
      <c r="T130" s="27"/>
      <c r="U130"/>
      <c r="V130"/>
      <c r="W130"/>
      <c r="X130"/>
    </row>
    <row r="131" spans="1:24" s="55" customFormat="1" x14ac:dyDescent="0.25">
      <c r="A131"/>
      <c r="B131"/>
      <c r="C131" s="101"/>
      <c r="D131"/>
      <c r="E131"/>
      <c r="F131"/>
      <c r="G131"/>
      <c r="H131"/>
      <c r="I131"/>
      <c r="J131"/>
      <c r="K131"/>
      <c r="L131"/>
      <c r="M131"/>
      <c r="N131"/>
      <c r="O131"/>
      <c r="P131"/>
      <c r="Q131"/>
      <c r="R131"/>
      <c r="S131" s="27"/>
      <c r="T131" s="27"/>
      <c r="U131"/>
      <c r="V131"/>
      <c r="W131"/>
      <c r="X131"/>
    </row>
    <row r="132" spans="1:24" s="55" customFormat="1" x14ac:dyDescent="0.25">
      <c r="A132"/>
      <c r="B132"/>
      <c r="C132" s="101"/>
      <c r="D132"/>
      <c r="E132"/>
      <c r="F132"/>
      <c r="G132"/>
      <c r="H132"/>
      <c r="I132"/>
      <c r="J132"/>
      <c r="K132"/>
      <c r="L132"/>
      <c r="M132"/>
      <c r="N132"/>
      <c r="O132"/>
      <c r="P132"/>
      <c r="Q132"/>
      <c r="R132"/>
      <c r="S132" s="27"/>
      <c r="T132" s="27"/>
      <c r="U132"/>
      <c r="V132"/>
      <c r="W132"/>
      <c r="X132"/>
    </row>
    <row r="133" spans="1:24" s="55" customFormat="1" x14ac:dyDescent="0.25">
      <c r="A133"/>
      <c r="B133"/>
      <c r="C133" s="101"/>
      <c r="D133"/>
      <c r="E133"/>
      <c r="F133"/>
      <c r="G133"/>
      <c r="H133"/>
      <c r="I133"/>
      <c r="J133"/>
      <c r="K133"/>
      <c r="L133"/>
      <c r="M133"/>
      <c r="N133"/>
      <c r="O133"/>
      <c r="P133"/>
      <c r="Q133"/>
      <c r="R133"/>
      <c r="S133" s="27"/>
      <c r="T133" s="27"/>
      <c r="U133"/>
      <c r="V133"/>
      <c r="W133"/>
      <c r="X133"/>
    </row>
    <row r="134" spans="1:24" s="55" customFormat="1" x14ac:dyDescent="0.25">
      <c r="A134"/>
      <c r="B134"/>
      <c r="C134" s="101"/>
      <c r="D134"/>
      <c r="E134"/>
      <c r="F134"/>
      <c r="G134"/>
      <c r="H134"/>
      <c r="I134"/>
      <c r="J134"/>
      <c r="K134"/>
      <c r="L134"/>
      <c r="M134"/>
      <c r="N134"/>
      <c r="O134"/>
      <c r="P134"/>
      <c r="Q134"/>
      <c r="R134"/>
      <c r="S134" s="27"/>
      <c r="U134"/>
      <c r="V134"/>
      <c r="W134"/>
      <c r="X134"/>
    </row>
    <row r="135" spans="1:24" s="55" customFormat="1" x14ac:dyDescent="0.25">
      <c r="A135"/>
      <c r="B135"/>
      <c r="C135" s="101"/>
      <c r="D135"/>
      <c r="E135"/>
      <c r="F135"/>
      <c r="G135"/>
      <c r="H135"/>
      <c r="I135"/>
      <c r="J135"/>
      <c r="K135"/>
      <c r="L135"/>
      <c r="M135"/>
      <c r="N135"/>
      <c r="O135"/>
      <c r="P135"/>
      <c r="Q135"/>
      <c r="R135"/>
      <c r="S135" s="27"/>
      <c r="U135"/>
      <c r="V135"/>
      <c r="W135"/>
      <c r="X135"/>
    </row>
    <row r="136" spans="1:24" s="55" customFormat="1" x14ac:dyDescent="0.25">
      <c r="A136"/>
      <c r="B136"/>
      <c r="C136" s="101"/>
      <c r="D136"/>
      <c r="E136"/>
      <c r="F136"/>
      <c r="G136"/>
      <c r="H136"/>
      <c r="I136"/>
      <c r="J136"/>
      <c r="K136"/>
      <c r="L136"/>
      <c r="M136"/>
      <c r="N136"/>
      <c r="O136"/>
      <c r="P136"/>
      <c r="Q136"/>
      <c r="R136"/>
      <c r="S136" s="27"/>
      <c r="U136"/>
      <c r="V136"/>
      <c r="W136"/>
      <c r="X136"/>
    </row>
    <row r="137" spans="1:24" s="55" customFormat="1" x14ac:dyDescent="0.25">
      <c r="A137"/>
      <c r="B137"/>
      <c r="C137" s="101"/>
      <c r="D137"/>
      <c r="E137"/>
      <c r="F137"/>
      <c r="G137"/>
      <c r="H137"/>
      <c r="I137"/>
      <c r="J137"/>
      <c r="K137"/>
      <c r="L137"/>
      <c r="M137"/>
      <c r="N137"/>
      <c r="O137"/>
      <c r="P137"/>
      <c r="Q137"/>
      <c r="R137"/>
      <c r="S137" s="27"/>
      <c r="U137"/>
      <c r="V137"/>
      <c r="W137"/>
      <c r="X137"/>
    </row>
    <row r="138" spans="1:24" s="55" customFormat="1" x14ac:dyDescent="0.25">
      <c r="A138"/>
      <c r="B138"/>
      <c r="C138" s="101"/>
      <c r="D138"/>
      <c r="E138"/>
      <c r="F138"/>
      <c r="G138"/>
      <c r="H138"/>
      <c r="I138"/>
      <c r="J138"/>
      <c r="K138"/>
      <c r="L138"/>
      <c r="M138"/>
      <c r="N138"/>
      <c r="O138"/>
      <c r="P138"/>
      <c r="Q138"/>
      <c r="R138"/>
      <c r="S138" s="27"/>
      <c r="U138"/>
      <c r="V138"/>
      <c r="W138"/>
      <c r="X138"/>
    </row>
    <row r="139" spans="1:24" s="55" customFormat="1" x14ac:dyDescent="0.25">
      <c r="A139"/>
      <c r="B139"/>
      <c r="C139" s="101"/>
      <c r="D139"/>
      <c r="E139"/>
      <c r="F139"/>
      <c r="G139"/>
      <c r="H139"/>
      <c r="I139"/>
      <c r="J139"/>
      <c r="K139"/>
      <c r="L139"/>
      <c r="M139"/>
      <c r="N139"/>
      <c r="O139"/>
      <c r="P139"/>
      <c r="Q139"/>
      <c r="R139"/>
      <c r="S139" s="27"/>
      <c r="U139"/>
      <c r="V139"/>
      <c r="W139"/>
      <c r="X139"/>
    </row>
    <row r="140" spans="1:24" s="55" customFormat="1" x14ac:dyDescent="0.25">
      <c r="A140"/>
      <c r="B140"/>
      <c r="C140" s="101"/>
      <c r="D140"/>
      <c r="E140"/>
      <c r="F140"/>
      <c r="G140"/>
      <c r="H140"/>
      <c r="I140"/>
      <c r="J140"/>
      <c r="K140"/>
      <c r="L140"/>
      <c r="M140"/>
      <c r="N140"/>
      <c r="O140"/>
      <c r="P140"/>
      <c r="Q140"/>
      <c r="R140"/>
      <c r="S140" s="27"/>
      <c r="U140"/>
      <c r="V140"/>
      <c r="W140"/>
      <c r="X140"/>
    </row>
    <row r="141" spans="1:24" s="55" customFormat="1" x14ac:dyDescent="0.25">
      <c r="A141"/>
      <c r="B141"/>
      <c r="C141" s="101"/>
      <c r="D141"/>
      <c r="E141"/>
      <c r="F141"/>
      <c r="G141"/>
      <c r="H141"/>
      <c r="I141"/>
      <c r="J141"/>
      <c r="K141"/>
      <c r="L141"/>
      <c r="M141"/>
      <c r="N141"/>
      <c r="O141"/>
      <c r="P141"/>
      <c r="Q141"/>
      <c r="R141"/>
      <c r="S141" s="27"/>
      <c r="U141"/>
      <c r="V141"/>
      <c r="W141"/>
      <c r="X141"/>
    </row>
    <row r="142" spans="1:24" s="55" customFormat="1" x14ac:dyDescent="0.25">
      <c r="A142"/>
      <c r="B142"/>
      <c r="C142" s="101"/>
      <c r="D142"/>
      <c r="E142"/>
      <c r="F142"/>
      <c r="G142"/>
      <c r="H142"/>
      <c r="I142"/>
      <c r="J142"/>
      <c r="K142"/>
      <c r="L142"/>
      <c r="M142"/>
      <c r="N142"/>
      <c r="O142"/>
      <c r="P142"/>
      <c r="Q142"/>
      <c r="R142"/>
      <c r="S142" s="27"/>
      <c r="U142"/>
      <c r="V142"/>
      <c r="W142"/>
      <c r="X142"/>
    </row>
    <row r="143" spans="1:24" s="55" customFormat="1" x14ac:dyDescent="0.25">
      <c r="A143"/>
      <c r="B143"/>
      <c r="C143" s="101"/>
      <c r="D143"/>
      <c r="E143"/>
      <c r="F143"/>
      <c r="G143"/>
      <c r="H143"/>
      <c r="I143"/>
      <c r="J143"/>
      <c r="K143"/>
      <c r="L143"/>
      <c r="M143"/>
      <c r="N143"/>
      <c r="O143"/>
      <c r="P143"/>
      <c r="Q143"/>
      <c r="R143"/>
      <c r="S143" s="27"/>
      <c r="U143"/>
      <c r="V143"/>
      <c r="W143"/>
      <c r="X143"/>
    </row>
    <row r="144" spans="1:24" s="55" customFormat="1" x14ac:dyDescent="0.25">
      <c r="A144"/>
      <c r="B144"/>
      <c r="C144" s="101"/>
      <c r="D144"/>
      <c r="E144"/>
      <c r="F144"/>
      <c r="G144"/>
      <c r="H144"/>
      <c r="I144"/>
      <c r="J144"/>
      <c r="K144"/>
      <c r="L144"/>
      <c r="M144"/>
      <c r="N144"/>
      <c r="O144"/>
      <c r="P144"/>
      <c r="Q144"/>
      <c r="R144"/>
      <c r="S144" s="27"/>
      <c r="U144"/>
      <c r="V144"/>
      <c r="W144"/>
      <c r="X144"/>
    </row>
    <row r="145" spans="1:24" s="55" customFormat="1" x14ac:dyDescent="0.25">
      <c r="A145"/>
      <c r="B145"/>
      <c r="C145" s="101"/>
      <c r="D145"/>
      <c r="E145"/>
      <c r="F145"/>
      <c r="G145"/>
      <c r="H145"/>
      <c r="I145"/>
      <c r="J145"/>
      <c r="K145"/>
      <c r="L145"/>
      <c r="M145"/>
      <c r="N145"/>
      <c r="O145"/>
      <c r="P145"/>
      <c r="Q145"/>
      <c r="R145"/>
      <c r="S145" s="27"/>
      <c r="U145"/>
      <c r="V145"/>
      <c r="W145"/>
      <c r="X145"/>
    </row>
    <row r="146" spans="1:24" s="55" customFormat="1" x14ac:dyDescent="0.25">
      <c r="A146"/>
      <c r="B146"/>
      <c r="C146" s="101"/>
      <c r="D146"/>
      <c r="E146"/>
      <c r="F146"/>
      <c r="G146"/>
      <c r="H146"/>
      <c r="I146"/>
      <c r="J146"/>
      <c r="K146"/>
      <c r="L146"/>
      <c r="M146"/>
      <c r="N146"/>
      <c r="O146"/>
      <c r="P146"/>
      <c r="Q146"/>
      <c r="R146"/>
      <c r="S146" s="27"/>
      <c r="U146"/>
      <c r="V146"/>
      <c r="W146"/>
      <c r="X146"/>
    </row>
    <row r="147" spans="1:24" s="55" customFormat="1" x14ac:dyDescent="0.25">
      <c r="A147"/>
      <c r="B147"/>
      <c r="C147" s="101"/>
      <c r="D147"/>
      <c r="E147"/>
      <c r="F147"/>
      <c r="G147"/>
      <c r="H147"/>
      <c r="I147"/>
      <c r="J147"/>
      <c r="K147"/>
      <c r="L147"/>
      <c r="M147"/>
      <c r="N147"/>
      <c r="O147"/>
      <c r="P147"/>
      <c r="Q147"/>
      <c r="R147"/>
      <c r="S147" s="27"/>
      <c r="U147"/>
      <c r="V147"/>
      <c r="W147"/>
      <c r="X147"/>
    </row>
    <row r="148" spans="1:24" s="55" customFormat="1" x14ac:dyDescent="0.25">
      <c r="A148"/>
      <c r="B148"/>
      <c r="C148" s="101"/>
      <c r="D148"/>
      <c r="E148"/>
      <c r="F148"/>
      <c r="G148"/>
      <c r="H148"/>
      <c r="I148"/>
      <c r="J148"/>
      <c r="K148"/>
      <c r="L148"/>
      <c r="M148"/>
      <c r="N148"/>
      <c r="O148"/>
      <c r="P148"/>
      <c r="Q148"/>
      <c r="R148"/>
      <c r="S148" s="27"/>
      <c r="U148"/>
      <c r="V148"/>
      <c r="W148"/>
      <c r="X148"/>
    </row>
    <row r="149" spans="1:24" s="55" customFormat="1" x14ac:dyDescent="0.25">
      <c r="A149"/>
      <c r="B149"/>
      <c r="C149" s="101"/>
      <c r="D149"/>
      <c r="E149"/>
      <c r="F149"/>
      <c r="G149"/>
      <c r="H149"/>
      <c r="I149"/>
      <c r="J149"/>
      <c r="K149"/>
      <c r="L149"/>
      <c r="M149"/>
      <c r="N149"/>
      <c r="O149"/>
      <c r="P149"/>
      <c r="Q149"/>
      <c r="R149"/>
      <c r="S149" s="27"/>
      <c r="U149"/>
      <c r="V149"/>
      <c r="W149"/>
      <c r="X149"/>
    </row>
    <row r="150" spans="1:24" s="55" customFormat="1" x14ac:dyDescent="0.25">
      <c r="A150"/>
      <c r="B150"/>
      <c r="C150" s="101"/>
      <c r="D150"/>
      <c r="E150"/>
      <c r="F150"/>
      <c r="G150"/>
      <c r="H150"/>
      <c r="I150"/>
      <c r="J150"/>
      <c r="K150"/>
      <c r="L150"/>
      <c r="M150"/>
      <c r="N150"/>
      <c r="O150"/>
      <c r="P150"/>
      <c r="Q150"/>
      <c r="R150"/>
      <c r="S150" s="27"/>
      <c r="U150"/>
      <c r="V150"/>
      <c r="W150"/>
      <c r="X150"/>
    </row>
    <row r="151" spans="1:24" s="55" customFormat="1" x14ac:dyDescent="0.25">
      <c r="A151"/>
      <c r="B151"/>
      <c r="C151" s="101"/>
      <c r="D151"/>
      <c r="E151"/>
      <c r="F151"/>
      <c r="G151"/>
      <c r="H151"/>
      <c r="I151"/>
      <c r="J151"/>
      <c r="K151"/>
      <c r="L151"/>
      <c r="M151"/>
      <c r="N151"/>
      <c r="O151"/>
      <c r="P151"/>
      <c r="Q151"/>
      <c r="R151"/>
      <c r="S151" s="27"/>
      <c r="U151"/>
      <c r="V151"/>
      <c r="W151"/>
      <c r="X151"/>
    </row>
    <row r="152" spans="1:24" s="55" customFormat="1" x14ac:dyDescent="0.25">
      <c r="A152"/>
      <c r="B152"/>
      <c r="C152" s="101"/>
      <c r="D152"/>
      <c r="E152"/>
      <c r="F152"/>
      <c r="G152"/>
      <c r="H152"/>
      <c r="I152"/>
      <c r="J152"/>
      <c r="K152"/>
      <c r="L152"/>
      <c r="M152"/>
      <c r="N152"/>
      <c r="O152"/>
      <c r="P152"/>
      <c r="Q152"/>
      <c r="R152"/>
      <c r="S152" s="27"/>
      <c r="U152"/>
      <c r="V152"/>
      <c r="W152"/>
      <c r="X152"/>
    </row>
    <row r="153" spans="1:24" s="55" customFormat="1" x14ac:dyDescent="0.25">
      <c r="A153"/>
      <c r="B153"/>
      <c r="C153" s="101"/>
      <c r="D153"/>
      <c r="E153"/>
      <c r="F153"/>
      <c r="G153"/>
      <c r="H153"/>
      <c r="I153"/>
      <c r="J153"/>
      <c r="K153"/>
      <c r="L153"/>
      <c r="M153"/>
      <c r="N153"/>
      <c r="O153"/>
      <c r="P153"/>
      <c r="Q153"/>
      <c r="R153"/>
      <c r="S153" s="27"/>
      <c r="U153"/>
      <c r="V153"/>
      <c r="W153"/>
      <c r="X153"/>
    </row>
    <row r="154" spans="1:24" s="55" customFormat="1" x14ac:dyDescent="0.25">
      <c r="A154"/>
      <c r="B154"/>
      <c r="C154" s="101"/>
      <c r="D154"/>
      <c r="E154"/>
      <c r="F154"/>
      <c r="G154"/>
      <c r="H154"/>
      <c r="I154"/>
      <c r="J154"/>
      <c r="K154"/>
      <c r="L154"/>
      <c r="M154"/>
      <c r="N154"/>
      <c r="O154"/>
      <c r="P154"/>
      <c r="Q154"/>
      <c r="R154"/>
      <c r="S154" s="27"/>
      <c r="U154"/>
      <c r="V154"/>
      <c r="W154"/>
      <c r="X154"/>
    </row>
    <row r="155" spans="1:24" s="55" customFormat="1" x14ac:dyDescent="0.25">
      <c r="A155"/>
      <c r="B155"/>
      <c r="C155" s="101"/>
      <c r="D155"/>
      <c r="E155"/>
      <c r="F155"/>
      <c r="G155"/>
      <c r="H155"/>
      <c r="I155"/>
      <c r="J155"/>
      <c r="K155"/>
      <c r="L155"/>
      <c r="M155"/>
      <c r="N155"/>
      <c r="O155"/>
      <c r="P155"/>
      <c r="Q155"/>
      <c r="R155"/>
      <c r="S155" s="27"/>
      <c r="U155"/>
      <c r="V155"/>
      <c r="W155"/>
      <c r="X155"/>
    </row>
    <row r="156" spans="1:24" s="55" customFormat="1" x14ac:dyDescent="0.25">
      <c r="A156"/>
      <c r="B156"/>
      <c r="C156" s="101"/>
      <c r="D156"/>
      <c r="E156"/>
      <c r="F156"/>
      <c r="G156"/>
      <c r="H156"/>
      <c r="I156"/>
      <c r="J156"/>
      <c r="K156"/>
      <c r="L156"/>
      <c r="M156"/>
      <c r="N156"/>
      <c r="O156"/>
      <c r="P156"/>
      <c r="Q156"/>
      <c r="R156"/>
      <c r="S156" s="27"/>
      <c r="U156"/>
      <c r="V156"/>
      <c r="W156"/>
      <c r="X156"/>
    </row>
    <row r="157" spans="1:24" s="55" customFormat="1" x14ac:dyDescent="0.25">
      <c r="A157"/>
      <c r="B157"/>
      <c r="C157" s="101"/>
      <c r="D157"/>
      <c r="E157"/>
      <c r="F157"/>
      <c r="G157"/>
      <c r="H157"/>
      <c r="I157"/>
      <c r="J157"/>
      <c r="K157"/>
      <c r="L157"/>
      <c r="M157"/>
      <c r="N157"/>
      <c r="O157"/>
      <c r="P157"/>
      <c r="Q157"/>
      <c r="R157"/>
      <c r="S157" s="27"/>
      <c r="U157"/>
      <c r="V157"/>
      <c r="W157"/>
      <c r="X157"/>
    </row>
    <row r="158" spans="1:24" s="55" customFormat="1" x14ac:dyDescent="0.25">
      <c r="A158"/>
      <c r="B158"/>
      <c r="C158" s="101"/>
      <c r="D158"/>
      <c r="E158"/>
      <c r="F158"/>
      <c r="G158"/>
      <c r="H158"/>
      <c r="I158"/>
      <c r="J158"/>
      <c r="K158"/>
      <c r="L158"/>
      <c r="M158"/>
      <c r="N158"/>
      <c r="O158"/>
      <c r="P158"/>
      <c r="Q158"/>
      <c r="R158"/>
      <c r="S158" s="27"/>
      <c r="U158"/>
      <c r="V158"/>
      <c r="W158"/>
      <c r="X158"/>
    </row>
    <row r="159" spans="1:24" s="55" customFormat="1" x14ac:dyDescent="0.25">
      <c r="A159"/>
      <c r="B159"/>
      <c r="C159" s="101"/>
      <c r="D159"/>
      <c r="E159"/>
      <c r="F159"/>
      <c r="G159"/>
      <c r="H159"/>
      <c r="I159"/>
      <c r="J159"/>
      <c r="K159"/>
      <c r="L159"/>
      <c r="M159"/>
      <c r="N159"/>
      <c r="O159"/>
      <c r="P159"/>
      <c r="Q159"/>
      <c r="R159"/>
      <c r="S159" s="27"/>
      <c r="U159"/>
      <c r="V159"/>
      <c r="W159"/>
      <c r="X159"/>
    </row>
    <row r="160" spans="1:24" s="55" customFormat="1" x14ac:dyDescent="0.25">
      <c r="A160"/>
      <c r="B160"/>
      <c r="C160" s="101"/>
      <c r="D160"/>
      <c r="E160"/>
      <c r="F160"/>
      <c r="G160"/>
      <c r="H160"/>
      <c r="I160"/>
      <c r="J160"/>
      <c r="K160"/>
      <c r="L160"/>
      <c r="M160"/>
      <c r="N160"/>
      <c r="O160"/>
      <c r="P160"/>
      <c r="Q160"/>
      <c r="R160"/>
      <c r="S160" s="27"/>
      <c r="U160"/>
      <c r="V160"/>
      <c r="W160"/>
      <c r="X160"/>
    </row>
    <row r="161" spans="1:24" s="55" customFormat="1" x14ac:dyDescent="0.25">
      <c r="A161"/>
      <c r="B161"/>
      <c r="C161" s="101"/>
      <c r="D161"/>
      <c r="E161"/>
      <c r="F161"/>
      <c r="G161"/>
      <c r="H161"/>
      <c r="I161"/>
      <c r="J161"/>
      <c r="K161"/>
      <c r="L161"/>
      <c r="M161"/>
      <c r="N161"/>
      <c r="O161"/>
      <c r="P161"/>
      <c r="Q161"/>
      <c r="R161"/>
      <c r="S161" s="27"/>
      <c r="U161"/>
      <c r="V161"/>
      <c r="W161"/>
      <c r="X161"/>
    </row>
    <row r="162" spans="1:24" s="55" customFormat="1" x14ac:dyDescent="0.25">
      <c r="A162"/>
      <c r="B162"/>
      <c r="C162" s="101"/>
      <c r="D162"/>
      <c r="E162"/>
      <c r="F162"/>
      <c r="G162"/>
      <c r="H162"/>
      <c r="I162"/>
      <c r="J162"/>
      <c r="K162"/>
      <c r="L162"/>
      <c r="M162"/>
      <c r="N162"/>
      <c r="O162"/>
      <c r="P162"/>
      <c r="Q162"/>
      <c r="R162"/>
      <c r="S162" s="27"/>
      <c r="U162"/>
      <c r="V162"/>
      <c r="W162"/>
      <c r="X162"/>
    </row>
    <row r="163" spans="1:24" s="55" customFormat="1" x14ac:dyDescent="0.25">
      <c r="A163"/>
      <c r="B163"/>
      <c r="C163" s="101"/>
      <c r="D163"/>
      <c r="E163"/>
      <c r="F163"/>
      <c r="G163"/>
      <c r="H163"/>
      <c r="I163"/>
      <c r="J163"/>
      <c r="K163"/>
      <c r="L163"/>
      <c r="M163"/>
      <c r="N163"/>
      <c r="O163"/>
      <c r="P163"/>
      <c r="Q163"/>
      <c r="R163"/>
      <c r="S163" s="27"/>
      <c r="U163"/>
      <c r="V163"/>
      <c r="W163"/>
      <c r="X163"/>
    </row>
    <row r="164" spans="1:24" s="55" customFormat="1" x14ac:dyDescent="0.25">
      <c r="A164" s="3" t="s">
        <v>127</v>
      </c>
      <c r="B164" s="3"/>
      <c r="C164" s="73"/>
      <c r="D164"/>
      <c r="E164"/>
      <c r="F164"/>
      <c r="G164"/>
      <c r="H164"/>
      <c r="I164"/>
      <c r="J164"/>
      <c r="K164"/>
      <c r="L164"/>
      <c r="M164"/>
      <c r="N164"/>
      <c r="O164"/>
      <c r="P164"/>
      <c r="Q164"/>
      <c r="R164"/>
      <c r="S164" s="27"/>
      <c r="U164"/>
      <c r="V164"/>
      <c r="W164"/>
      <c r="X164"/>
    </row>
    <row r="165" spans="1:24" s="55" customFormat="1" x14ac:dyDescent="0.25">
      <c r="A165" s="19" t="s">
        <v>108</v>
      </c>
      <c r="B165" s="19"/>
      <c r="C165" s="73"/>
      <c r="D165"/>
      <c r="E165"/>
      <c r="F165"/>
      <c r="G165"/>
      <c r="H165"/>
      <c r="I165"/>
      <c r="J165"/>
      <c r="K165"/>
      <c r="L165"/>
      <c r="M165"/>
      <c r="N165"/>
      <c r="O165"/>
      <c r="P165"/>
      <c r="Q165"/>
      <c r="R165"/>
      <c r="S165" s="27"/>
      <c r="U165"/>
      <c r="V165"/>
      <c r="W165"/>
      <c r="X165"/>
    </row>
    <row r="166" spans="1:24" s="55" customFormat="1" x14ac:dyDescent="0.25">
      <c r="A166" s="3" t="s">
        <v>109</v>
      </c>
      <c r="B166" s="3"/>
      <c r="C166" s="73" t="s">
        <v>110</v>
      </c>
      <c r="D166"/>
      <c r="E166"/>
      <c r="F166"/>
      <c r="G166"/>
      <c r="H166"/>
      <c r="I166"/>
      <c r="J166"/>
      <c r="K166"/>
      <c r="L166"/>
      <c r="M166"/>
      <c r="N166"/>
      <c r="O166"/>
      <c r="P166"/>
      <c r="Q166"/>
      <c r="R166"/>
      <c r="S166" s="27"/>
      <c r="U166"/>
      <c r="V166"/>
      <c r="W166"/>
      <c r="X166"/>
    </row>
    <row r="167" spans="1:24" s="55" customFormat="1" x14ac:dyDescent="0.25">
      <c r="A167" s="3" t="s">
        <v>111</v>
      </c>
      <c r="B167" s="3"/>
      <c r="C167" s="73" t="s">
        <v>110</v>
      </c>
      <c r="D167"/>
      <c r="E167"/>
      <c r="F167"/>
      <c r="G167"/>
      <c r="H167"/>
      <c r="I167"/>
      <c r="J167"/>
      <c r="K167"/>
      <c r="L167"/>
      <c r="M167"/>
      <c r="N167"/>
      <c r="O167"/>
      <c r="P167"/>
      <c r="Q167"/>
      <c r="R167"/>
      <c r="S167" s="27"/>
      <c r="U167"/>
      <c r="V167"/>
      <c r="W167"/>
      <c r="X167"/>
    </row>
    <row r="168" spans="1:24" s="55" customFormat="1" x14ac:dyDescent="0.25">
      <c r="A168" s="3" t="s">
        <v>112</v>
      </c>
      <c r="B168" s="3"/>
      <c r="C168" s="73" t="s">
        <v>113</v>
      </c>
      <c r="D168"/>
      <c r="E168"/>
      <c r="F168"/>
      <c r="G168"/>
      <c r="H168"/>
      <c r="I168"/>
      <c r="J168"/>
      <c r="K168"/>
      <c r="L168"/>
      <c r="M168"/>
      <c r="N168"/>
      <c r="O168"/>
      <c r="P168"/>
      <c r="Q168"/>
      <c r="R168"/>
      <c r="S168" s="27"/>
      <c r="U168"/>
      <c r="V168"/>
      <c r="W168"/>
      <c r="X168"/>
    </row>
    <row r="169" spans="1:24" s="55" customFormat="1" x14ac:dyDescent="0.25">
      <c r="A169" s="3" t="s">
        <v>114</v>
      </c>
      <c r="B169" s="3"/>
      <c r="C169" s="73" t="s">
        <v>115</v>
      </c>
      <c r="D169"/>
      <c r="E169"/>
      <c r="F169"/>
      <c r="G169"/>
      <c r="H169"/>
      <c r="I169"/>
      <c r="J169"/>
      <c r="K169"/>
      <c r="L169"/>
      <c r="M169"/>
      <c r="N169"/>
      <c r="O169"/>
      <c r="P169"/>
      <c r="Q169"/>
      <c r="R169"/>
      <c r="S169" s="27"/>
      <c r="U169"/>
      <c r="V169"/>
      <c r="W169"/>
      <c r="X169"/>
    </row>
    <row r="170" spans="1:24" s="55" customFormat="1" x14ac:dyDescent="0.25">
      <c r="A170" s="3" t="s">
        <v>116</v>
      </c>
      <c r="B170" s="3"/>
      <c r="C170" s="73" t="s">
        <v>117</v>
      </c>
      <c r="D170"/>
      <c r="E170"/>
      <c r="F170"/>
      <c r="G170"/>
      <c r="H170"/>
      <c r="I170"/>
      <c r="J170"/>
      <c r="K170"/>
      <c r="L170"/>
      <c r="M170"/>
      <c r="N170"/>
      <c r="O170"/>
      <c r="P170"/>
      <c r="Q170"/>
      <c r="R170"/>
      <c r="S170" s="27"/>
      <c r="U170"/>
      <c r="V170"/>
      <c r="W170"/>
      <c r="X170"/>
    </row>
    <row r="171" spans="1:24" s="55" customFormat="1" x14ac:dyDescent="0.25">
      <c r="A171" s="3" t="s">
        <v>118</v>
      </c>
      <c r="B171" s="3"/>
      <c r="C171" s="73" t="s">
        <v>119</v>
      </c>
      <c r="D171"/>
      <c r="E171"/>
      <c r="F171"/>
      <c r="G171"/>
      <c r="H171"/>
      <c r="I171"/>
      <c r="J171"/>
      <c r="K171"/>
      <c r="L171"/>
      <c r="M171"/>
      <c r="N171"/>
      <c r="O171"/>
      <c r="P171"/>
      <c r="Q171"/>
      <c r="R171"/>
      <c r="S171" s="27"/>
      <c r="U171"/>
      <c r="V171"/>
      <c r="W171"/>
      <c r="X171"/>
    </row>
    <row r="172" spans="1:24" s="55" customFormat="1" x14ac:dyDescent="0.25">
      <c r="A172" s="3" t="s">
        <v>120</v>
      </c>
      <c r="B172" s="3"/>
      <c r="C172" s="73" t="s">
        <v>121</v>
      </c>
      <c r="D172"/>
      <c r="E172"/>
      <c r="F172"/>
      <c r="G172"/>
      <c r="H172"/>
      <c r="I172"/>
      <c r="J172"/>
      <c r="K172"/>
      <c r="L172"/>
      <c r="M172"/>
      <c r="N172"/>
      <c r="O172"/>
      <c r="P172"/>
      <c r="Q172"/>
      <c r="R172"/>
      <c r="S172" s="27"/>
      <c r="U172"/>
      <c r="V172"/>
      <c r="W172"/>
      <c r="X172"/>
    </row>
    <row r="173" spans="1:24" s="55" customFormat="1" x14ac:dyDescent="0.25">
      <c r="A173"/>
      <c r="B173"/>
      <c r="C173" s="101"/>
      <c r="D173"/>
      <c r="E173"/>
      <c r="F173"/>
      <c r="G173"/>
      <c r="H173"/>
      <c r="I173"/>
      <c r="J173"/>
      <c r="K173"/>
      <c r="L173"/>
      <c r="M173"/>
      <c r="N173"/>
      <c r="O173"/>
      <c r="P173"/>
      <c r="Q173"/>
      <c r="R173"/>
      <c r="S173" s="27"/>
      <c r="U173"/>
      <c r="V173"/>
      <c r="W173"/>
      <c r="X173"/>
    </row>
    <row r="174" spans="1:24" s="55" customFormat="1" x14ac:dyDescent="0.25">
      <c r="A174"/>
      <c r="B174"/>
      <c r="C174" s="101"/>
      <c r="D174"/>
      <c r="E174"/>
      <c r="F174"/>
      <c r="G174"/>
      <c r="H174"/>
      <c r="I174"/>
      <c r="J174"/>
      <c r="K174"/>
      <c r="L174"/>
      <c r="M174"/>
      <c r="N174"/>
      <c r="O174"/>
      <c r="P174"/>
      <c r="Q174"/>
      <c r="R174"/>
      <c r="S174" s="27"/>
      <c r="U174"/>
      <c r="V174"/>
      <c r="W174"/>
      <c r="X174"/>
    </row>
    <row r="175" spans="1:24" s="55" customFormat="1" x14ac:dyDescent="0.25">
      <c r="A175"/>
      <c r="B175"/>
      <c r="C175" s="101"/>
      <c r="D175"/>
      <c r="E175"/>
      <c r="F175"/>
      <c r="G175"/>
      <c r="H175"/>
      <c r="I175"/>
      <c r="J175"/>
      <c r="K175"/>
      <c r="L175"/>
      <c r="M175"/>
      <c r="N175"/>
      <c r="O175"/>
      <c r="P175"/>
      <c r="Q175"/>
      <c r="R175"/>
      <c r="S175" s="27"/>
      <c r="U175"/>
      <c r="V175"/>
      <c r="W175"/>
      <c r="X175"/>
    </row>
    <row r="176" spans="1:24" s="55" customFormat="1" x14ac:dyDescent="0.25">
      <c r="A176"/>
      <c r="B176"/>
      <c r="C176" s="101"/>
      <c r="D176"/>
      <c r="E176"/>
      <c r="F176"/>
      <c r="G176"/>
      <c r="H176"/>
      <c r="I176"/>
      <c r="J176"/>
      <c r="K176"/>
      <c r="L176"/>
      <c r="M176"/>
      <c r="N176"/>
      <c r="O176"/>
      <c r="P176"/>
      <c r="Q176"/>
      <c r="R176"/>
      <c r="S176" s="27"/>
      <c r="U176"/>
      <c r="V176"/>
      <c r="W176"/>
      <c r="X176"/>
    </row>
    <row r="177" spans="1:24" s="55" customFormat="1" x14ac:dyDescent="0.25">
      <c r="A177"/>
      <c r="B177"/>
      <c r="C177" s="101"/>
      <c r="D177"/>
      <c r="E177"/>
      <c r="F177"/>
      <c r="G177"/>
      <c r="H177"/>
      <c r="I177"/>
      <c r="J177"/>
      <c r="K177"/>
      <c r="L177"/>
      <c r="M177"/>
      <c r="N177"/>
      <c r="O177"/>
      <c r="P177"/>
      <c r="Q177"/>
      <c r="R177"/>
      <c r="S177" s="27"/>
      <c r="U177"/>
      <c r="V177"/>
      <c r="W177"/>
      <c r="X177"/>
    </row>
    <row r="178" spans="1:24" s="55" customFormat="1" x14ac:dyDescent="0.25">
      <c r="A178"/>
      <c r="B178"/>
      <c r="C178" s="101"/>
      <c r="D178"/>
      <c r="E178"/>
      <c r="F178"/>
      <c r="G178"/>
      <c r="H178"/>
      <c r="I178"/>
      <c r="J178"/>
      <c r="K178"/>
      <c r="L178"/>
      <c r="M178"/>
      <c r="N178"/>
      <c r="O178"/>
      <c r="P178"/>
      <c r="Q178"/>
      <c r="R178"/>
      <c r="S178" s="27"/>
      <c r="U178"/>
      <c r="V178"/>
      <c r="W178"/>
      <c r="X178"/>
    </row>
    <row r="179" spans="1:24" s="55" customFormat="1" x14ac:dyDescent="0.25">
      <c r="A179"/>
      <c r="B179"/>
      <c r="C179" s="101"/>
      <c r="D179"/>
      <c r="E179"/>
      <c r="F179"/>
      <c r="G179"/>
      <c r="H179"/>
      <c r="I179"/>
      <c r="J179"/>
      <c r="K179"/>
      <c r="L179"/>
      <c r="M179"/>
      <c r="N179"/>
      <c r="O179"/>
      <c r="P179"/>
      <c r="Q179"/>
      <c r="R179"/>
      <c r="S179" s="27"/>
      <c r="U179"/>
      <c r="V179"/>
      <c r="W179"/>
      <c r="X179"/>
    </row>
    <row r="180" spans="1:24" s="55" customFormat="1" x14ac:dyDescent="0.25">
      <c r="A180"/>
      <c r="B180"/>
      <c r="C180" s="101"/>
      <c r="D180"/>
      <c r="E180"/>
      <c r="F180"/>
      <c r="G180"/>
      <c r="H180"/>
      <c r="I180"/>
      <c r="J180"/>
      <c r="K180"/>
      <c r="L180"/>
      <c r="M180"/>
      <c r="N180"/>
      <c r="O180"/>
      <c r="P180"/>
      <c r="Q180"/>
      <c r="R180"/>
      <c r="S180" s="27"/>
      <c r="U180"/>
      <c r="V180"/>
      <c r="W180"/>
      <c r="X180"/>
    </row>
    <row r="181" spans="1:24" s="55" customFormat="1" x14ac:dyDescent="0.25">
      <c r="A181"/>
      <c r="B181"/>
      <c r="C181" s="101"/>
      <c r="D181"/>
      <c r="E181"/>
      <c r="F181"/>
      <c r="G181"/>
      <c r="H181"/>
      <c r="I181"/>
      <c r="J181"/>
      <c r="K181"/>
      <c r="L181"/>
      <c r="M181"/>
      <c r="N181"/>
      <c r="O181"/>
      <c r="P181"/>
      <c r="Q181"/>
      <c r="R181"/>
      <c r="S181" s="27"/>
      <c r="U181"/>
      <c r="V181"/>
      <c r="W181"/>
      <c r="X181"/>
    </row>
    <row r="182" spans="1:24" s="55" customFormat="1" x14ac:dyDescent="0.25">
      <c r="A182"/>
      <c r="B182"/>
      <c r="C182" s="101"/>
      <c r="D182"/>
      <c r="E182"/>
      <c r="F182"/>
      <c r="G182"/>
      <c r="H182"/>
      <c r="I182"/>
      <c r="J182"/>
      <c r="K182"/>
      <c r="L182"/>
      <c r="M182"/>
      <c r="N182"/>
      <c r="O182"/>
      <c r="P182"/>
      <c r="Q182"/>
      <c r="R182"/>
      <c r="S182" s="27"/>
      <c r="U182"/>
      <c r="V182"/>
      <c r="W182"/>
      <c r="X182"/>
    </row>
    <row r="183" spans="1:24" s="55" customFormat="1" x14ac:dyDescent="0.25">
      <c r="A183"/>
      <c r="B183"/>
      <c r="C183" s="101"/>
      <c r="D183"/>
      <c r="E183"/>
      <c r="F183"/>
      <c r="G183"/>
      <c r="H183"/>
      <c r="I183"/>
      <c r="J183"/>
      <c r="K183"/>
      <c r="L183"/>
      <c r="M183"/>
      <c r="N183"/>
      <c r="O183"/>
      <c r="P183"/>
      <c r="Q183"/>
      <c r="R183"/>
      <c r="S183" s="27"/>
      <c r="U183"/>
      <c r="V183"/>
      <c r="W183"/>
      <c r="X183"/>
    </row>
    <row r="184" spans="1:24" s="55" customFormat="1" x14ac:dyDescent="0.25">
      <c r="A184"/>
      <c r="B184"/>
      <c r="C184" s="101"/>
      <c r="D184"/>
      <c r="E184"/>
      <c r="F184"/>
      <c r="G184"/>
      <c r="H184"/>
      <c r="I184"/>
      <c r="J184"/>
      <c r="K184"/>
      <c r="L184"/>
      <c r="M184"/>
      <c r="N184"/>
      <c r="O184"/>
      <c r="P184"/>
      <c r="Q184"/>
      <c r="R184"/>
      <c r="S184" s="27"/>
      <c r="U184"/>
      <c r="V184"/>
      <c r="W184"/>
      <c r="X184"/>
    </row>
    <row r="185" spans="1:24" s="55" customFormat="1" x14ac:dyDescent="0.25">
      <c r="A185"/>
      <c r="B185"/>
      <c r="C185" s="101"/>
      <c r="D185"/>
      <c r="E185"/>
      <c r="F185"/>
      <c r="G185"/>
      <c r="H185"/>
      <c r="I185"/>
      <c r="J185"/>
      <c r="K185"/>
      <c r="L185"/>
      <c r="M185"/>
      <c r="N185"/>
      <c r="O185"/>
      <c r="P185"/>
      <c r="Q185"/>
      <c r="R185"/>
      <c r="S185" s="27"/>
      <c r="U185"/>
      <c r="V185"/>
      <c r="W185"/>
      <c r="X185"/>
    </row>
    <row r="186" spans="1:24" s="55" customFormat="1" x14ac:dyDescent="0.25">
      <c r="A186"/>
      <c r="B186"/>
      <c r="C186" s="101"/>
      <c r="D186"/>
      <c r="E186"/>
      <c r="F186"/>
      <c r="G186"/>
      <c r="H186"/>
      <c r="I186"/>
      <c r="J186"/>
      <c r="K186"/>
      <c r="L186"/>
      <c r="M186"/>
      <c r="N186"/>
      <c r="O186"/>
      <c r="P186"/>
      <c r="Q186"/>
      <c r="R186"/>
      <c r="S186" s="27"/>
      <c r="U186"/>
      <c r="V186"/>
      <c r="W186"/>
      <c r="X186"/>
    </row>
    <row r="187" spans="1:24" s="55" customFormat="1" x14ac:dyDescent="0.25">
      <c r="A187"/>
      <c r="B187"/>
      <c r="C187" s="101"/>
      <c r="D187"/>
      <c r="E187"/>
      <c r="F187"/>
      <c r="G187"/>
      <c r="H187"/>
      <c r="I187"/>
      <c r="J187"/>
      <c r="K187"/>
      <c r="L187"/>
      <c r="M187"/>
      <c r="N187"/>
      <c r="O187"/>
      <c r="P187"/>
      <c r="Q187"/>
      <c r="R187"/>
      <c r="S187" s="27"/>
      <c r="U187"/>
      <c r="V187"/>
      <c r="W187"/>
      <c r="X187"/>
    </row>
    <row r="188" spans="1:24" s="55" customFormat="1" x14ac:dyDescent="0.25">
      <c r="A188"/>
      <c r="B188"/>
      <c r="C188" s="101"/>
      <c r="D188"/>
      <c r="E188"/>
      <c r="F188"/>
      <c r="G188"/>
      <c r="H188"/>
      <c r="I188"/>
      <c r="J188"/>
      <c r="K188"/>
      <c r="L188"/>
      <c r="M188"/>
      <c r="N188"/>
      <c r="O188"/>
      <c r="P188"/>
      <c r="Q188"/>
      <c r="R188"/>
      <c r="S188" s="27"/>
      <c r="U188"/>
      <c r="V188"/>
      <c r="W188"/>
      <c r="X188"/>
    </row>
    <row r="189" spans="1:24" s="55" customFormat="1" x14ac:dyDescent="0.25">
      <c r="A189"/>
      <c r="B189"/>
      <c r="C189" s="101"/>
      <c r="D189"/>
      <c r="E189"/>
      <c r="F189"/>
      <c r="G189"/>
      <c r="H189"/>
      <c r="I189"/>
      <c r="J189"/>
      <c r="K189"/>
      <c r="L189"/>
      <c r="M189"/>
      <c r="N189"/>
      <c r="O189"/>
      <c r="P189"/>
      <c r="Q189"/>
      <c r="R189"/>
      <c r="S189" s="27"/>
      <c r="U189"/>
      <c r="V189"/>
      <c r="W189"/>
      <c r="X189"/>
    </row>
    <row r="190" spans="1:24" s="55" customFormat="1" x14ac:dyDescent="0.25">
      <c r="A190"/>
      <c r="B190"/>
      <c r="C190" s="101"/>
      <c r="D190"/>
      <c r="E190"/>
      <c r="F190"/>
      <c r="G190"/>
      <c r="H190"/>
      <c r="I190"/>
      <c r="J190"/>
      <c r="K190"/>
      <c r="L190"/>
      <c r="M190"/>
      <c r="N190"/>
      <c r="O190"/>
      <c r="P190"/>
      <c r="Q190"/>
      <c r="R190"/>
      <c r="S190" s="27"/>
      <c r="U190"/>
      <c r="V190"/>
      <c r="W190"/>
      <c r="X190"/>
    </row>
    <row r="191" spans="1:24" s="55" customFormat="1" x14ac:dyDescent="0.25">
      <c r="A191"/>
      <c r="B191"/>
      <c r="C191" s="101"/>
      <c r="D191"/>
      <c r="E191"/>
      <c r="F191"/>
      <c r="G191"/>
      <c r="H191"/>
      <c r="I191"/>
      <c r="J191"/>
      <c r="K191"/>
      <c r="L191"/>
      <c r="M191"/>
      <c r="N191"/>
      <c r="O191"/>
      <c r="P191"/>
      <c r="Q191"/>
      <c r="R191"/>
      <c r="S191" s="27"/>
      <c r="U191"/>
      <c r="V191"/>
      <c r="W191"/>
      <c r="X191"/>
    </row>
    <row r="192" spans="1:24" s="55" customFormat="1" x14ac:dyDescent="0.25">
      <c r="A192"/>
      <c r="B192"/>
      <c r="C192" s="101"/>
      <c r="D192"/>
      <c r="E192"/>
      <c r="F192"/>
      <c r="G192"/>
      <c r="H192"/>
      <c r="I192"/>
      <c r="J192"/>
      <c r="K192"/>
      <c r="L192"/>
      <c r="M192"/>
      <c r="N192"/>
      <c r="O192"/>
      <c r="P192"/>
      <c r="Q192"/>
      <c r="R192"/>
      <c r="S192" s="27"/>
      <c r="U192"/>
      <c r="V192"/>
      <c r="W192"/>
      <c r="X192"/>
    </row>
    <row r="193" spans="1:24" s="55" customFormat="1" x14ac:dyDescent="0.25">
      <c r="A193"/>
      <c r="B193"/>
      <c r="C193" s="101"/>
      <c r="D193"/>
      <c r="E193"/>
      <c r="F193"/>
      <c r="G193"/>
      <c r="H193"/>
      <c r="I193"/>
      <c r="J193"/>
      <c r="K193"/>
      <c r="L193"/>
      <c r="M193"/>
      <c r="N193"/>
      <c r="O193"/>
      <c r="P193"/>
      <c r="Q193"/>
      <c r="R193"/>
      <c r="S193" s="27"/>
      <c r="U193"/>
      <c r="V193"/>
      <c r="W193"/>
      <c r="X193"/>
    </row>
    <row r="194" spans="1:24" s="55" customFormat="1" x14ac:dyDescent="0.25">
      <c r="A194"/>
      <c r="B194"/>
      <c r="C194" s="101"/>
      <c r="D194"/>
      <c r="E194"/>
      <c r="F194"/>
      <c r="G194"/>
      <c r="H194"/>
      <c r="I194"/>
      <c r="J194"/>
      <c r="K194"/>
      <c r="L194"/>
      <c r="M194"/>
      <c r="N194"/>
      <c r="O194"/>
      <c r="P194"/>
      <c r="Q194"/>
      <c r="R194"/>
      <c r="S194" s="27"/>
      <c r="U194"/>
      <c r="V194"/>
      <c r="W194"/>
      <c r="X194"/>
    </row>
    <row r="195" spans="1:24" s="55" customFormat="1" x14ac:dyDescent="0.25">
      <c r="A195"/>
      <c r="B195"/>
      <c r="C195" s="101"/>
      <c r="D195"/>
      <c r="E195"/>
      <c r="F195"/>
      <c r="G195"/>
      <c r="H195"/>
      <c r="I195"/>
      <c r="J195"/>
      <c r="K195"/>
      <c r="L195"/>
      <c r="M195"/>
      <c r="N195"/>
      <c r="O195"/>
      <c r="P195"/>
      <c r="Q195"/>
      <c r="R195"/>
      <c r="S195" s="27"/>
      <c r="U195"/>
      <c r="V195"/>
      <c r="W195"/>
      <c r="X195"/>
    </row>
    <row r="196" spans="1:24" s="55" customFormat="1" x14ac:dyDescent="0.25">
      <c r="A196"/>
      <c r="B196"/>
      <c r="C196" s="101"/>
      <c r="D196"/>
      <c r="E196"/>
      <c r="F196"/>
      <c r="G196"/>
      <c r="H196"/>
      <c r="I196"/>
      <c r="J196"/>
      <c r="K196"/>
      <c r="L196"/>
      <c r="M196"/>
      <c r="N196"/>
      <c r="O196"/>
      <c r="P196"/>
      <c r="Q196"/>
      <c r="R196"/>
      <c r="S196" s="27"/>
      <c r="U196"/>
      <c r="V196"/>
      <c r="W196"/>
      <c r="X196"/>
    </row>
    <row r="197" spans="1:24" s="55" customFormat="1" x14ac:dyDescent="0.25">
      <c r="A197"/>
      <c r="B197"/>
      <c r="C197" s="101"/>
      <c r="D197"/>
      <c r="E197"/>
      <c r="F197"/>
      <c r="G197"/>
      <c r="H197"/>
      <c r="I197"/>
      <c r="J197"/>
      <c r="K197"/>
      <c r="L197"/>
      <c r="M197"/>
      <c r="N197"/>
      <c r="O197"/>
      <c r="P197"/>
      <c r="Q197"/>
      <c r="R197"/>
      <c r="S197" s="27"/>
      <c r="U197"/>
      <c r="V197"/>
      <c r="W197"/>
      <c r="X197"/>
    </row>
    <row r="198" spans="1:24" s="55" customFormat="1" x14ac:dyDescent="0.25">
      <c r="A198"/>
      <c r="B198"/>
      <c r="C198" s="101"/>
      <c r="D198"/>
      <c r="E198"/>
      <c r="F198"/>
      <c r="G198"/>
      <c r="H198"/>
      <c r="I198"/>
      <c r="J198"/>
      <c r="K198"/>
      <c r="L198"/>
      <c r="M198"/>
      <c r="N198"/>
      <c r="O198"/>
      <c r="P198"/>
      <c r="Q198"/>
      <c r="R198"/>
      <c r="S198" s="27"/>
      <c r="U198"/>
      <c r="V198"/>
      <c r="W198"/>
      <c r="X198"/>
    </row>
    <row r="199" spans="1:24" s="55" customFormat="1" x14ac:dyDescent="0.25">
      <c r="A199"/>
      <c r="B199"/>
      <c r="C199" s="101"/>
      <c r="D199"/>
      <c r="E199"/>
      <c r="F199"/>
      <c r="G199"/>
      <c r="H199"/>
      <c r="I199"/>
      <c r="J199"/>
      <c r="K199"/>
      <c r="L199"/>
      <c r="M199"/>
      <c r="N199"/>
      <c r="O199"/>
      <c r="P199"/>
      <c r="Q199"/>
      <c r="R199"/>
      <c r="S199" s="27"/>
      <c r="U199"/>
      <c r="V199"/>
      <c r="W199"/>
      <c r="X199"/>
    </row>
    <row r="200" spans="1:24" s="55" customFormat="1" x14ac:dyDescent="0.25">
      <c r="A200"/>
      <c r="B200"/>
      <c r="C200" s="101"/>
      <c r="D200"/>
      <c r="E200"/>
      <c r="F200"/>
      <c r="G200"/>
      <c r="H200"/>
      <c r="I200"/>
      <c r="J200"/>
      <c r="K200"/>
      <c r="L200"/>
      <c r="M200"/>
      <c r="N200"/>
      <c r="O200"/>
      <c r="P200"/>
      <c r="Q200"/>
      <c r="R200"/>
      <c r="S200" s="27"/>
      <c r="U200"/>
      <c r="V200"/>
      <c r="W200"/>
      <c r="X200"/>
    </row>
    <row r="201" spans="1:24" s="55" customFormat="1" x14ac:dyDescent="0.25">
      <c r="A201"/>
      <c r="B201"/>
      <c r="C201" s="101"/>
      <c r="D201"/>
      <c r="E201"/>
      <c r="F201"/>
      <c r="G201"/>
      <c r="H201"/>
      <c r="I201"/>
      <c r="J201"/>
      <c r="K201"/>
      <c r="L201"/>
      <c r="M201"/>
      <c r="N201"/>
      <c r="O201"/>
      <c r="P201"/>
      <c r="Q201"/>
      <c r="R201"/>
      <c r="S201" s="27"/>
      <c r="U201"/>
      <c r="V201"/>
      <c r="W201"/>
      <c r="X201"/>
    </row>
    <row r="202" spans="1:24" s="55" customFormat="1" x14ac:dyDescent="0.25">
      <c r="A202"/>
      <c r="B202"/>
      <c r="C202" s="101"/>
      <c r="D202"/>
      <c r="E202"/>
      <c r="F202"/>
      <c r="G202"/>
      <c r="H202"/>
      <c r="I202"/>
      <c r="J202"/>
      <c r="K202"/>
      <c r="L202"/>
      <c r="M202"/>
      <c r="N202"/>
      <c r="O202"/>
      <c r="P202"/>
      <c r="Q202"/>
      <c r="R202"/>
      <c r="S202" s="27"/>
      <c r="U202"/>
      <c r="V202"/>
      <c r="W202"/>
      <c r="X202"/>
    </row>
    <row r="203" spans="1:24" s="55" customFormat="1" x14ac:dyDescent="0.25">
      <c r="A203"/>
      <c r="B203"/>
      <c r="C203" s="101"/>
      <c r="D203"/>
      <c r="E203"/>
      <c r="F203"/>
      <c r="G203"/>
      <c r="H203"/>
      <c r="I203"/>
      <c r="J203"/>
      <c r="K203"/>
      <c r="L203"/>
      <c r="M203"/>
      <c r="N203"/>
      <c r="O203"/>
      <c r="P203"/>
      <c r="Q203"/>
      <c r="R203"/>
      <c r="S203" s="27"/>
      <c r="U203"/>
      <c r="V203"/>
      <c r="W203"/>
      <c r="X203"/>
    </row>
    <row r="204" spans="1:24" s="55" customFormat="1" x14ac:dyDescent="0.25">
      <c r="A204"/>
      <c r="B204"/>
      <c r="C204" s="101"/>
      <c r="D204"/>
      <c r="E204"/>
      <c r="F204"/>
      <c r="G204"/>
      <c r="H204"/>
      <c r="I204"/>
      <c r="J204"/>
      <c r="K204"/>
      <c r="L204"/>
      <c r="M204"/>
      <c r="N204"/>
      <c r="O204"/>
      <c r="P204"/>
      <c r="Q204"/>
      <c r="R204"/>
      <c r="S204" s="27"/>
      <c r="U204"/>
      <c r="V204"/>
      <c r="W204"/>
      <c r="X204"/>
    </row>
    <row r="205" spans="1:24" s="55" customFormat="1" x14ac:dyDescent="0.25">
      <c r="A205"/>
      <c r="B205"/>
      <c r="C205" s="101"/>
      <c r="D205"/>
      <c r="E205"/>
      <c r="F205"/>
      <c r="G205"/>
      <c r="H205"/>
      <c r="I205"/>
      <c r="J205"/>
      <c r="K205"/>
      <c r="L205"/>
      <c r="M205"/>
      <c r="N205"/>
      <c r="O205"/>
      <c r="P205"/>
      <c r="Q205"/>
      <c r="R205"/>
      <c r="S205" s="27"/>
      <c r="U205"/>
      <c r="V205"/>
      <c r="W205"/>
      <c r="X205"/>
    </row>
    <row r="206" spans="1:24" s="55" customFormat="1" x14ac:dyDescent="0.25">
      <c r="A206"/>
      <c r="B206"/>
      <c r="C206" s="101"/>
      <c r="D206"/>
      <c r="E206"/>
      <c r="F206"/>
      <c r="G206"/>
      <c r="H206"/>
      <c r="I206"/>
      <c r="J206"/>
      <c r="K206"/>
      <c r="L206"/>
      <c r="M206"/>
      <c r="N206"/>
      <c r="O206"/>
      <c r="P206"/>
      <c r="Q206"/>
      <c r="R206"/>
      <c r="S206" s="27"/>
      <c r="U206"/>
      <c r="V206"/>
      <c r="W206"/>
      <c r="X206"/>
    </row>
    <row r="207" spans="1:24" s="55" customFormat="1" x14ac:dyDescent="0.25">
      <c r="A207"/>
      <c r="B207"/>
      <c r="C207" s="101"/>
      <c r="D207"/>
      <c r="E207"/>
      <c r="F207"/>
      <c r="G207"/>
      <c r="H207"/>
      <c r="I207"/>
      <c r="J207"/>
      <c r="K207"/>
      <c r="L207"/>
      <c r="M207"/>
      <c r="N207"/>
      <c r="O207"/>
      <c r="P207"/>
      <c r="Q207"/>
      <c r="R207"/>
      <c r="S207" s="27"/>
      <c r="U207"/>
      <c r="V207"/>
      <c r="W207"/>
      <c r="X207"/>
    </row>
    <row r="208" spans="1:24" s="55" customFormat="1" x14ac:dyDescent="0.25">
      <c r="A208"/>
      <c r="B208"/>
      <c r="C208" s="101"/>
      <c r="D208"/>
      <c r="E208"/>
      <c r="F208"/>
      <c r="G208"/>
      <c r="H208"/>
      <c r="I208"/>
      <c r="J208"/>
      <c r="K208"/>
      <c r="L208"/>
      <c r="M208"/>
      <c r="N208"/>
      <c r="O208"/>
      <c r="P208"/>
      <c r="Q208"/>
      <c r="R208"/>
      <c r="S208" s="27"/>
      <c r="U208"/>
      <c r="V208"/>
      <c r="W208"/>
      <c r="X208"/>
    </row>
    <row r="209" spans="1:24" s="55" customFormat="1" x14ac:dyDescent="0.25">
      <c r="A209"/>
      <c r="B209"/>
      <c r="C209" s="101"/>
      <c r="D209"/>
      <c r="E209"/>
      <c r="F209"/>
      <c r="G209"/>
      <c r="H209"/>
      <c r="I209"/>
      <c r="J209"/>
      <c r="K209"/>
      <c r="L209"/>
      <c r="M209"/>
      <c r="N209"/>
      <c r="O209"/>
      <c r="P209"/>
      <c r="Q209"/>
      <c r="R209"/>
      <c r="S209" s="27"/>
      <c r="U209"/>
      <c r="V209"/>
      <c r="W209"/>
      <c r="X209"/>
    </row>
    <row r="210" spans="1:24" s="55" customFormat="1" x14ac:dyDescent="0.25">
      <c r="A210"/>
      <c r="B210"/>
      <c r="C210" s="101"/>
      <c r="D210"/>
      <c r="E210"/>
      <c r="F210"/>
      <c r="G210"/>
      <c r="H210"/>
      <c r="I210"/>
      <c r="J210"/>
      <c r="K210"/>
      <c r="L210"/>
      <c r="M210"/>
      <c r="N210"/>
      <c r="O210"/>
      <c r="P210"/>
      <c r="Q210"/>
      <c r="R210"/>
      <c r="S210" s="27"/>
      <c r="U210"/>
      <c r="V210"/>
      <c r="W210"/>
      <c r="X210"/>
    </row>
    <row r="211" spans="1:24" s="55" customFormat="1" x14ac:dyDescent="0.25">
      <c r="A211"/>
      <c r="B211"/>
      <c r="C211" s="101"/>
      <c r="D211"/>
      <c r="E211"/>
      <c r="F211"/>
      <c r="G211"/>
      <c r="H211"/>
      <c r="I211"/>
      <c r="J211"/>
      <c r="K211"/>
      <c r="L211"/>
      <c r="M211"/>
      <c r="N211"/>
      <c r="O211"/>
      <c r="P211"/>
      <c r="Q211"/>
      <c r="R211"/>
      <c r="S211" s="27"/>
      <c r="U211"/>
      <c r="V211"/>
      <c r="W211"/>
      <c r="X211"/>
    </row>
    <row r="212" spans="1:24" s="55" customFormat="1" x14ac:dyDescent="0.25">
      <c r="A212"/>
      <c r="B212"/>
      <c r="C212" s="101"/>
      <c r="D212"/>
      <c r="E212"/>
      <c r="F212"/>
      <c r="G212"/>
      <c r="H212"/>
      <c r="I212"/>
      <c r="J212"/>
      <c r="K212"/>
      <c r="L212"/>
      <c r="M212"/>
      <c r="N212"/>
      <c r="O212"/>
      <c r="P212"/>
      <c r="Q212"/>
      <c r="R212"/>
      <c r="S212" s="27"/>
      <c r="U212"/>
      <c r="V212"/>
      <c r="W212"/>
      <c r="X212"/>
    </row>
    <row r="213" spans="1:24" s="55" customFormat="1" x14ac:dyDescent="0.25">
      <c r="A213"/>
      <c r="B213"/>
      <c r="C213" s="101"/>
      <c r="D213"/>
      <c r="E213"/>
      <c r="F213"/>
      <c r="G213"/>
      <c r="H213"/>
      <c r="I213"/>
      <c r="J213"/>
      <c r="K213"/>
      <c r="L213"/>
      <c r="M213"/>
      <c r="N213"/>
      <c r="O213"/>
      <c r="P213"/>
      <c r="Q213"/>
      <c r="R213"/>
      <c r="S213" s="27"/>
      <c r="U213"/>
      <c r="V213"/>
      <c r="W213"/>
      <c r="X213"/>
    </row>
    <row r="214" spans="1:24" s="55" customFormat="1" x14ac:dyDescent="0.25">
      <c r="A214"/>
      <c r="B214"/>
      <c r="C214" s="101"/>
      <c r="D214"/>
      <c r="E214"/>
      <c r="F214"/>
      <c r="G214"/>
      <c r="H214"/>
      <c r="I214"/>
      <c r="J214"/>
      <c r="K214"/>
      <c r="L214"/>
      <c r="M214"/>
      <c r="N214"/>
      <c r="O214"/>
      <c r="P214"/>
      <c r="Q214"/>
      <c r="R214"/>
      <c r="S214" s="27"/>
      <c r="U214"/>
      <c r="V214"/>
      <c r="W214"/>
      <c r="X214"/>
    </row>
    <row r="215" spans="1:24" s="55" customFormat="1" x14ac:dyDescent="0.25">
      <c r="A215"/>
      <c r="B215"/>
      <c r="C215" s="101"/>
      <c r="D215"/>
      <c r="E215"/>
      <c r="F215"/>
      <c r="G215"/>
      <c r="H215"/>
      <c r="I215"/>
      <c r="J215"/>
      <c r="K215"/>
      <c r="L215"/>
      <c r="M215"/>
      <c r="N215"/>
      <c r="O215"/>
      <c r="P215"/>
      <c r="Q215"/>
      <c r="R215"/>
      <c r="S215" s="27"/>
      <c r="U215"/>
      <c r="V215"/>
      <c r="W215"/>
      <c r="X215"/>
    </row>
    <row r="216" spans="1:24" s="55" customFormat="1" x14ac:dyDescent="0.25">
      <c r="A216"/>
      <c r="B216"/>
      <c r="C216" s="101"/>
      <c r="D216"/>
      <c r="E216"/>
      <c r="F216"/>
      <c r="G216"/>
      <c r="H216"/>
      <c r="I216"/>
      <c r="J216"/>
      <c r="K216"/>
      <c r="L216"/>
      <c r="M216"/>
      <c r="N216"/>
      <c r="O216"/>
      <c r="P216"/>
      <c r="Q216"/>
      <c r="R216"/>
      <c r="S216" s="27"/>
      <c r="U216"/>
      <c r="V216"/>
      <c r="W216"/>
      <c r="X216"/>
    </row>
    <row r="217" spans="1:24" s="55" customFormat="1" x14ac:dyDescent="0.25">
      <c r="A217"/>
      <c r="B217"/>
      <c r="C217" s="101"/>
      <c r="D217"/>
      <c r="E217"/>
      <c r="F217"/>
      <c r="G217"/>
      <c r="H217"/>
      <c r="I217"/>
      <c r="J217"/>
      <c r="K217"/>
      <c r="L217"/>
      <c r="M217"/>
      <c r="N217"/>
      <c r="O217"/>
      <c r="P217"/>
      <c r="Q217"/>
      <c r="R217"/>
      <c r="S217" s="27"/>
      <c r="U217"/>
      <c r="V217"/>
      <c r="W217"/>
      <c r="X217"/>
    </row>
    <row r="218" spans="1:24" s="55" customFormat="1" x14ac:dyDescent="0.25">
      <c r="A218"/>
      <c r="B218"/>
      <c r="C218" s="101"/>
      <c r="D218"/>
      <c r="E218"/>
      <c r="F218"/>
      <c r="G218"/>
      <c r="H218"/>
      <c r="I218"/>
      <c r="J218"/>
      <c r="K218"/>
      <c r="L218"/>
      <c r="M218"/>
      <c r="N218"/>
      <c r="O218"/>
      <c r="P218"/>
      <c r="Q218"/>
      <c r="R218"/>
      <c r="S218" s="27"/>
      <c r="U218"/>
      <c r="V218"/>
      <c r="W218"/>
      <c r="X218"/>
    </row>
    <row r="219" spans="1:24" s="55" customFormat="1" x14ac:dyDescent="0.25">
      <c r="A219"/>
      <c r="B219"/>
      <c r="C219" s="101"/>
      <c r="D219"/>
      <c r="E219"/>
      <c r="F219"/>
      <c r="G219"/>
      <c r="H219"/>
      <c r="I219"/>
      <c r="J219"/>
      <c r="K219"/>
      <c r="L219"/>
      <c r="M219"/>
      <c r="N219"/>
      <c r="O219"/>
      <c r="P219"/>
      <c r="Q219"/>
      <c r="R219"/>
      <c r="S219" s="27"/>
      <c r="U219"/>
      <c r="V219"/>
      <c r="W219"/>
      <c r="X219"/>
    </row>
    <row r="220" spans="1:24" s="55" customFormat="1" x14ac:dyDescent="0.25">
      <c r="A220"/>
      <c r="B220"/>
      <c r="C220" s="101"/>
      <c r="D220"/>
      <c r="E220"/>
      <c r="F220"/>
      <c r="G220"/>
      <c r="H220"/>
      <c r="I220"/>
      <c r="J220"/>
      <c r="K220"/>
      <c r="L220"/>
      <c r="M220"/>
      <c r="N220"/>
      <c r="O220"/>
      <c r="P220"/>
      <c r="Q220"/>
      <c r="R220"/>
      <c r="S220" s="27"/>
      <c r="U220"/>
      <c r="V220"/>
      <c r="W220"/>
      <c r="X220"/>
    </row>
    <row r="221" spans="1:24" s="55" customFormat="1" x14ac:dyDescent="0.25">
      <c r="A221"/>
      <c r="B221"/>
      <c r="C221" s="101"/>
      <c r="D221"/>
      <c r="E221"/>
      <c r="F221"/>
      <c r="G221"/>
      <c r="H221"/>
      <c r="I221"/>
      <c r="J221"/>
      <c r="K221"/>
      <c r="L221"/>
      <c r="M221"/>
      <c r="N221"/>
      <c r="O221"/>
      <c r="P221"/>
      <c r="Q221"/>
      <c r="R221"/>
      <c r="S221" s="27"/>
      <c r="U221"/>
      <c r="V221"/>
      <c r="W221"/>
      <c r="X221"/>
    </row>
    <row r="222" spans="1:24" s="55" customFormat="1" x14ac:dyDescent="0.25">
      <c r="A222"/>
      <c r="B222"/>
      <c r="C222" s="101"/>
      <c r="D222"/>
      <c r="E222"/>
      <c r="F222"/>
      <c r="G222"/>
      <c r="H222"/>
      <c r="I222"/>
      <c r="J222"/>
      <c r="K222"/>
      <c r="L222"/>
      <c r="M222"/>
      <c r="N222"/>
      <c r="O222"/>
      <c r="P222"/>
      <c r="Q222"/>
      <c r="R222"/>
      <c r="S222" s="27"/>
      <c r="U222"/>
      <c r="V222"/>
      <c r="W222"/>
      <c r="X222"/>
    </row>
    <row r="223" spans="1:24" s="55" customFormat="1" x14ac:dyDescent="0.25">
      <c r="A223"/>
      <c r="B223"/>
      <c r="C223" s="101"/>
      <c r="D223"/>
      <c r="E223"/>
      <c r="F223"/>
      <c r="G223"/>
      <c r="H223"/>
      <c r="I223"/>
      <c r="J223"/>
      <c r="K223"/>
      <c r="L223"/>
      <c r="M223"/>
      <c r="N223"/>
      <c r="O223"/>
      <c r="P223"/>
      <c r="Q223"/>
      <c r="R223"/>
      <c r="S223" s="27"/>
      <c r="U223"/>
      <c r="V223"/>
      <c r="W223"/>
      <c r="X223"/>
    </row>
    <row r="224" spans="1:24" s="55" customFormat="1" x14ac:dyDescent="0.25">
      <c r="A224"/>
      <c r="B224"/>
      <c r="C224" s="101"/>
      <c r="D224"/>
      <c r="E224"/>
      <c r="F224"/>
      <c r="G224"/>
      <c r="H224"/>
      <c r="I224"/>
      <c r="J224"/>
      <c r="K224"/>
      <c r="L224"/>
      <c r="M224"/>
      <c r="N224"/>
      <c r="O224"/>
      <c r="P224"/>
      <c r="Q224"/>
      <c r="R224"/>
      <c r="S224" s="27"/>
      <c r="U224"/>
      <c r="V224"/>
      <c r="W224"/>
      <c r="X224"/>
    </row>
    <row r="225" spans="1:24" s="55" customFormat="1" x14ac:dyDescent="0.25">
      <c r="A225"/>
      <c r="B225"/>
      <c r="C225" s="101"/>
      <c r="D225"/>
      <c r="E225"/>
      <c r="F225"/>
      <c r="G225"/>
      <c r="H225"/>
      <c r="I225"/>
      <c r="J225"/>
      <c r="K225"/>
      <c r="L225"/>
      <c r="M225"/>
      <c r="N225"/>
      <c r="O225"/>
      <c r="P225"/>
      <c r="Q225"/>
      <c r="R225"/>
      <c r="S225" s="27"/>
      <c r="U225"/>
      <c r="V225"/>
      <c r="W225"/>
      <c r="X225"/>
    </row>
    <row r="226" spans="1:24" s="55" customFormat="1" x14ac:dyDescent="0.25">
      <c r="A226"/>
      <c r="B226"/>
      <c r="C226" s="101"/>
      <c r="D226"/>
      <c r="E226"/>
      <c r="F226"/>
      <c r="G226"/>
      <c r="H226"/>
      <c r="I226"/>
      <c r="J226"/>
      <c r="K226"/>
      <c r="L226"/>
      <c r="M226"/>
      <c r="N226"/>
      <c r="O226"/>
      <c r="P226"/>
      <c r="Q226"/>
      <c r="R226"/>
      <c r="S226" s="27"/>
      <c r="U226"/>
      <c r="V226"/>
      <c r="W226"/>
      <c r="X226"/>
    </row>
    <row r="227" spans="1:24" s="55" customFormat="1" x14ac:dyDescent="0.25">
      <c r="A227"/>
      <c r="B227"/>
      <c r="C227" s="101"/>
      <c r="D227"/>
      <c r="E227"/>
      <c r="F227"/>
      <c r="G227"/>
      <c r="H227"/>
      <c r="I227"/>
      <c r="J227"/>
      <c r="K227"/>
      <c r="L227"/>
      <c r="M227"/>
      <c r="N227"/>
      <c r="O227"/>
      <c r="P227"/>
      <c r="Q227"/>
      <c r="R227"/>
      <c r="S227" s="27"/>
      <c r="U227"/>
      <c r="V227"/>
      <c r="W227"/>
      <c r="X227"/>
    </row>
    <row r="228" spans="1:24" s="55" customFormat="1" x14ac:dyDescent="0.25">
      <c r="A228"/>
      <c r="B228"/>
      <c r="C228" s="101"/>
      <c r="D228"/>
      <c r="E228"/>
      <c r="F228"/>
      <c r="G228"/>
      <c r="H228"/>
      <c r="I228"/>
      <c r="J228"/>
      <c r="K228"/>
      <c r="L228"/>
      <c r="M228"/>
      <c r="N228"/>
      <c r="O228"/>
      <c r="P228"/>
      <c r="Q228"/>
      <c r="R228"/>
      <c r="S228" s="27"/>
      <c r="U228"/>
      <c r="V228"/>
      <c r="W228"/>
      <c r="X228"/>
    </row>
    <row r="229" spans="1:24" s="55" customFormat="1" x14ac:dyDescent="0.25">
      <c r="A229"/>
      <c r="B229"/>
      <c r="C229" s="101"/>
      <c r="D229"/>
      <c r="E229"/>
      <c r="F229"/>
      <c r="G229"/>
      <c r="H229"/>
      <c r="I229"/>
      <c r="J229"/>
      <c r="K229"/>
      <c r="L229"/>
      <c r="M229"/>
      <c r="N229"/>
      <c r="O229"/>
      <c r="P229"/>
      <c r="Q229"/>
      <c r="R229"/>
      <c r="S229" s="27"/>
      <c r="U229"/>
      <c r="V229"/>
      <c r="W229"/>
      <c r="X229"/>
    </row>
    <row r="230" spans="1:24" s="55" customFormat="1" x14ac:dyDescent="0.25">
      <c r="A230"/>
      <c r="B230"/>
      <c r="C230" s="101"/>
      <c r="D230"/>
      <c r="E230"/>
      <c r="F230"/>
      <c r="G230"/>
      <c r="H230"/>
      <c r="I230"/>
      <c r="J230"/>
      <c r="K230"/>
      <c r="L230"/>
      <c r="M230"/>
      <c r="N230"/>
      <c r="O230"/>
      <c r="P230"/>
      <c r="Q230"/>
      <c r="R230"/>
      <c r="S230" s="27"/>
      <c r="U230"/>
      <c r="V230"/>
      <c r="W230"/>
      <c r="X230"/>
    </row>
    <row r="231" spans="1:24" s="55" customFormat="1" x14ac:dyDescent="0.25">
      <c r="A231"/>
      <c r="B231"/>
      <c r="C231" s="101"/>
      <c r="D231"/>
      <c r="E231"/>
      <c r="F231"/>
      <c r="G231"/>
      <c r="H231"/>
      <c r="I231"/>
      <c r="J231"/>
      <c r="K231"/>
      <c r="L231"/>
      <c r="M231"/>
      <c r="N231"/>
      <c r="O231"/>
      <c r="P231"/>
      <c r="Q231"/>
      <c r="R231"/>
      <c r="S231" s="27"/>
      <c r="U231"/>
      <c r="V231"/>
      <c r="W231"/>
      <c r="X231"/>
    </row>
    <row r="232" spans="1:24" s="55" customFormat="1" x14ac:dyDescent="0.25">
      <c r="A232"/>
      <c r="B232"/>
      <c r="C232" s="101"/>
      <c r="D232"/>
      <c r="E232"/>
      <c r="F232"/>
      <c r="G232"/>
      <c r="H232"/>
      <c r="I232"/>
      <c r="J232"/>
      <c r="K232"/>
      <c r="L232"/>
      <c r="M232"/>
      <c r="N232"/>
      <c r="O232"/>
      <c r="P232"/>
      <c r="Q232"/>
      <c r="R232"/>
      <c r="S232" s="27"/>
      <c r="U232"/>
      <c r="V232"/>
      <c r="W232"/>
      <c r="X232"/>
    </row>
    <row r="233" spans="1:24" s="55" customFormat="1" x14ac:dyDescent="0.25">
      <c r="A233"/>
      <c r="B233"/>
      <c r="C233" s="101"/>
      <c r="D233"/>
      <c r="E233"/>
      <c r="F233"/>
      <c r="G233"/>
      <c r="H233"/>
      <c r="I233"/>
      <c r="J233"/>
      <c r="K233"/>
      <c r="L233"/>
      <c r="M233"/>
      <c r="N233"/>
      <c r="O233"/>
      <c r="P233"/>
      <c r="Q233"/>
      <c r="R233"/>
      <c r="S233" s="27"/>
      <c r="U233"/>
      <c r="V233"/>
      <c r="W233"/>
      <c r="X233"/>
    </row>
    <row r="234" spans="1:24" s="55" customFormat="1" x14ac:dyDescent="0.25">
      <c r="A234"/>
      <c r="B234"/>
      <c r="C234" s="101"/>
      <c r="D234"/>
      <c r="E234"/>
      <c r="F234"/>
      <c r="G234"/>
      <c r="H234"/>
      <c r="I234"/>
      <c r="J234"/>
      <c r="K234"/>
      <c r="L234"/>
      <c r="M234"/>
      <c r="N234"/>
      <c r="O234"/>
      <c r="P234"/>
      <c r="Q234"/>
      <c r="R234"/>
      <c r="S234" s="27"/>
      <c r="U234"/>
      <c r="V234"/>
      <c r="W234"/>
      <c r="X234"/>
    </row>
    <row r="235" spans="1:24" s="55" customFormat="1" x14ac:dyDescent="0.25">
      <c r="A235"/>
      <c r="B235"/>
      <c r="C235" s="101"/>
      <c r="D235"/>
      <c r="E235"/>
      <c r="F235"/>
      <c r="G235"/>
      <c r="H235"/>
      <c r="I235"/>
      <c r="J235"/>
      <c r="K235"/>
      <c r="L235"/>
      <c r="M235"/>
      <c r="N235"/>
      <c r="O235"/>
      <c r="P235"/>
      <c r="Q235"/>
      <c r="R235"/>
      <c r="S235" s="27"/>
      <c r="U235"/>
      <c r="V235"/>
      <c r="W235"/>
      <c r="X235"/>
    </row>
    <row r="236" spans="1:24" s="55" customFormat="1" x14ac:dyDescent="0.25">
      <c r="A236"/>
      <c r="B236"/>
      <c r="C236" s="101"/>
      <c r="D236"/>
      <c r="E236"/>
      <c r="F236"/>
      <c r="G236"/>
      <c r="H236"/>
      <c r="I236"/>
      <c r="J236"/>
      <c r="K236"/>
      <c r="L236"/>
      <c r="M236"/>
      <c r="N236"/>
      <c r="O236"/>
      <c r="P236"/>
      <c r="Q236"/>
      <c r="R236"/>
      <c r="S236" s="27"/>
      <c r="U236"/>
      <c r="V236"/>
      <c r="W236"/>
      <c r="X236"/>
    </row>
    <row r="237" spans="1:24" s="55" customFormat="1" x14ac:dyDescent="0.25">
      <c r="A237"/>
      <c r="B237"/>
      <c r="C237" s="101"/>
      <c r="D237"/>
      <c r="E237"/>
      <c r="F237"/>
      <c r="G237"/>
      <c r="H237"/>
      <c r="I237"/>
      <c r="J237"/>
      <c r="K237"/>
      <c r="L237"/>
      <c r="M237"/>
      <c r="N237"/>
      <c r="O237"/>
      <c r="P237"/>
      <c r="Q237"/>
      <c r="R237"/>
      <c r="S237" s="27"/>
      <c r="U237"/>
      <c r="V237"/>
      <c r="W237"/>
      <c r="X237"/>
    </row>
    <row r="238" spans="1:24" s="55" customFormat="1" x14ac:dyDescent="0.25">
      <c r="A238"/>
      <c r="B238"/>
      <c r="C238" s="101"/>
      <c r="D238"/>
      <c r="E238"/>
      <c r="F238"/>
      <c r="G238"/>
      <c r="H238"/>
      <c r="I238"/>
      <c r="J238"/>
      <c r="K238"/>
      <c r="L238"/>
      <c r="M238"/>
      <c r="N238"/>
      <c r="O238"/>
      <c r="P238"/>
      <c r="Q238"/>
      <c r="R238"/>
      <c r="S238" s="27"/>
      <c r="U238"/>
      <c r="V238"/>
      <c r="W238"/>
      <c r="X238"/>
    </row>
    <row r="239" spans="1:24" s="55" customFormat="1" x14ac:dyDescent="0.25">
      <c r="A239"/>
      <c r="B239"/>
      <c r="C239" s="101"/>
      <c r="D239"/>
      <c r="E239"/>
      <c r="F239"/>
      <c r="G239"/>
      <c r="H239"/>
      <c r="I239"/>
      <c r="J239"/>
      <c r="K239"/>
      <c r="L239"/>
      <c r="M239"/>
      <c r="N239"/>
      <c r="O239"/>
      <c r="P239"/>
      <c r="Q239"/>
      <c r="R239"/>
      <c r="S239" s="27"/>
      <c r="U239"/>
      <c r="V239"/>
      <c r="W239"/>
      <c r="X239"/>
    </row>
    <row r="240" spans="1:24" s="55" customFormat="1" x14ac:dyDescent="0.25">
      <c r="A240"/>
      <c r="B240"/>
      <c r="C240" s="101"/>
      <c r="D240"/>
      <c r="E240"/>
      <c r="F240"/>
      <c r="G240"/>
      <c r="H240"/>
      <c r="I240"/>
      <c r="J240"/>
      <c r="K240"/>
      <c r="L240"/>
      <c r="M240"/>
      <c r="N240"/>
      <c r="O240"/>
      <c r="P240"/>
      <c r="Q240"/>
      <c r="R240"/>
      <c r="S240" s="27"/>
      <c r="U240"/>
      <c r="V240"/>
      <c r="W240"/>
      <c r="X240"/>
    </row>
    <row r="241" spans="1:24" s="55" customFormat="1" x14ac:dyDescent="0.25">
      <c r="A241"/>
      <c r="B241"/>
      <c r="C241" s="101"/>
      <c r="D241"/>
      <c r="E241"/>
      <c r="F241"/>
      <c r="G241"/>
      <c r="H241"/>
      <c r="I241"/>
      <c r="J241"/>
      <c r="K241"/>
      <c r="L241"/>
      <c r="M241"/>
      <c r="N241"/>
      <c r="O241"/>
      <c r="P241"/>
      <c r="Q241"/>
      <c r="R241"/>
      <c r="S241" s="27"/>
      <c r="U241"/>
      <c r="V241"/>
      <c r="W241"/>
      <c r="X241"/>
    </row>
    <row r="242" spans="1:24" s="55" customFormat="1" x14ac:dyDescent="0.25">
      <c r="A242"/>
      <c r="B242"/>
      <c r="C242" s="101"/>
      <c r="D242"/>
      <c r="E242"/>
      <c r="F242"/>
      <c r="G242"/>
      <c r="H242"/>
      <c r="I242"/>
      <c r="J242"/>
      <c r="K242"/>
      <c r="L242"/>
      <c r="M242"/>
      <c r="N242"/>
      <c r="O242"/>
      <c r="P242"/>
      <c r="Q242"/>
      <c r="R242"/>
      <c r="S242" s="27"/>
      <c r="U242"/>
      <c r="V242"/>
      <c r="W242"/>
      <c r="X242"/>
    </row>
    <row r="243" spans="1:24" s="55" customFormat="1" x14ac:dyDescent="0.25">
      <c r="A243"/>
      <c r="B243"/>
      <c r="C243" s="101"/>
      <c r="D243"/>
      <c r="E243"/>
      <c r="F243"/>
      <c r="G243"/>
      <c r="H243"/>
      <c r="I243"/>
      <c r="J243"/>
      <c r="K243"/>
      <c r="L243"/>
      <c r="M243"/>
      <c r="N243"/>
      <c r="O243"/>
      <c r="P243"/>
      <c r="Q243"/>
      <c r="R243"/>
      <c r="S243" s="27"/>
      <c r="U243"/>
      <c r="V243"/>
      <c r="W243"/>
      <c r="X243"/>
    </row>
    <row r="244" spans="1:24" s="55" customFormat="1" x14ac:dyDescent="0.25">
      <c r="A244"/>
      <c r="B244"/>
      <c r="C244" s="101"/>
      <c r="D244"/>
      <c r="E244"/>
      <c r="F244"/>
      <c r="G244"/>
      <c r="H244"/>
      <c r="I244"/>
      <c r="J244"/>
      <c r="K244"/>
      <c r="L244"/>
      <c r="M244"/>
      <c r="N244"/>
      <c r="O244"/>
      <c r="P244"/>
      <c r="Q244"/>
      <c r="R244"/>
      <c r="S244" s="27"/>
      <c r="U244"/>
      <c r="V244"/>
      <c r="W244"/>
      <c r="X244"/>
    </row>
    <row r="245" spans="1:24" s="55" customFormat="1" x14ac:dyDescent="0.25">
      <c r="A245"/>
      <c r="B245"/>
      <c r="C245" s="101"/>
      <c r="D245"/>
      <c r="E245"/>
      <c r="F245"/>
      <c r="G245"/>
      <c r="H245"/>
      <c r="I245"/>
      <c r="J245"/>
      <c r="K245"/>
      <c r="L245"/>
      <c r="M245"/>
      <c r="N245"/>
      <c r="O245"/>
      <c r="P245"/>
      <c r="Q245"/>
      <c r="R245"/>
      <c r="S245" s="27"/>
      <c r="U245"/>
      <c r="V245"/>
      <c r="W245"/>
      <c r="X245"/>
    </row>
    <row r="246" spans="1:24" s="55" customFormat="1" x14ac:dyDescent="0.25">
      <c r="A246"/>
      <c r="B246"/>
      <c r="C246" s="101"/>
      <c r="D246"/>
      <c r="E246"/>
      <c r="F246"/>
      <c r="G246"/>
      <c r="H246"/>
      <c r="I246"/>
      <c r="J246"/>
      <c r="K246"/>
      <c r="L246"/>
      <c r="M246"/>
      <c r="N246"/>
      <c r="O246"/>
      <c r="P246"/>
      <c r="Q246"/>
      <c r="R246"/>
      <c r="S246" s="27"/>
      <c r="U246"/>
      <c r="V246"/>
      <c r="W246"/>
      <c r="X246"/>
    </row>
    <row r="247" spans="1:24" s="55" customFormat="1" x14ac:dyDescent="0.25">
      <c r="A247"/>
      <c r="B247"/>
      <c r="C247" s="101"/>
      <c r="D247"/>
      <c r="E247"/>
      <c r="F247"/>
      <c r="G247"/>
      <c r="H247"/>
      <c r="I247"/>
      <c r="J247"/>
      <c r="K247"/>
      <c r="L247"/>
      <c r="M247"/>
      <c r="N247"/>
      <c r="O247"/>
      <c r="P247"/>
      <c r="Q247"/>
      <c r="R247"/>
      <c r="S247" s="27"/>
      <c r="U247"/>
      <c r="V247"/>
      <c r="W247"/>
      <c r="X247"/>
    </row>
    <row r="248" spans="1:24" s="55" customFormat="1" x14ac:dyDescent="0.25">
      <c r="A248"/>
      <c r="B248"/>
      <c r="C248" s="101"/>
      <c r="D248"/>
      <c r="E248"/>
      <c r="F248"/>
      <c r="G248"/>
      <c r="H248"/>
      <c r="I248"/>
      <c r="J248"/>
      <c r="K248"/>
      <c r="L248"/>
      <c r="M248"/>
      <c r="N248"/>
      <c r="O248"/>
      <c r="P248"/>
      <c r="Q248"/>
      <c r="R248"/>
      <c r="S248" s="27"/>
      <c r="U248"/>
      <c r="V248"/>
      <c r="W248"/>
      <c r="X248"/>
    </row>
    <row r="249" spans="1:24" s="55" customFormat="1" x14ac:dyDescent="0.25">
      <c r="A249"/>
      <c r="B249"/>
      <c r="C249" s="101"/>
      <c r="D249"/>
      <c r="E249"/>
      <c r="F249"/>
      <c r="G249"/>
      <c r="H249"/>
      <c r="I249"/>
      <c r="J249"/>
      <c r="K249"/>
      <c r="L249"/>
      <c r="M249"/>
      <c r="N249"/>
      <c r="O249"/>
      <c r="P249"/>
      <c r="Q249"/>
      <c r="R249"/>
      <c r="S249" s="27"/>
      <c r="U249"/>
      <c r="V249"/>
      <c r="W249"/>
      <c r="X249"/>
    </row>
    <row r="250" spans="1:24" s="55" customFormat="1" x14ac:dyDescent="0.25">
      <c r="A250"/>
      <c r="B250"/>
      <c r="C250" s="101"/>
      <c r="D250"/>
      <c r="E250"/>
      <c r="F250"/>
      <c r="G250"/>
      <c r="H250"/>
      <c r="I250"/>
      <c r="J250"/>
      <c r="K250"/>
      <c r="L250"/>
      <c r="M250"/>
      <c r="N250"/>
      <c r="O250"/>
      <c r="P250"/>
      <c r="Q250"/>
      <c r="R250"/>
      <c r="S250" s="27"/>
      <c r="U250"/>
      <c r="V250"/>
      <c r="W250"/>
      <c r="X250"/>
    </row>
    <row r="251" spans="1:24" s="55" customFormat="1" x14ac:dyDescent="0.25">
      <c r="A251"/>
      <c r="B251"/>
      <c r="C251" s="101"/>
      <c r="D251"/>
      <c r="E251"/>
      <c r="F251"/>
      <c r="G251"/>
      <c r="H251"/>
      <c r="I251"/>
      <c r="J251"/>
      <c r="K251"/>
      <c r="L251"/>
      <c r="M251"/>
      <c r="N251"/>
      <c r="O251"/>
      <c r="P251"/>
      <c r="Q251"/>
      <c r="R251"/>
      <c r="S251" s="27"/>
      <c r="U251"/>
      <c r="V251"/>
      <c r="W251"/>
      <c r="X251"/>
    </row>
    <row r="252" spans="1:24" s="55" customFormat="1" x14ac:dyDescent="0.25">
      <c r="A252"/>
      <c r="B252"/>
      <c r="C252" s="101"/>
      <c r="D252"/>
      <c r="E252"/>
      <c r="F252"/>
      <c r="G252"/>
      <c r="H252"/>
      <c r="I252"/>
      <c r="J252"/>
      <c r="K252"/>
      <c r="L252"/>
      <c r="M252"/>
      <c r="N252"/>
      <c r="O252"/>
      <c r="P252"/>
      <c r="Q252"/>
      <c r="R252"/>
      <c r="S252" s="27"/>
      <c r="U252"/>
      <c r="V252"/>
      <c r="W252"/>
      <c r="X252"/>
    </row>
    <row r="253" spans="1:24" s="55" customFormat="1" x14ac:dyDescent="0.25">
      <c r="A253"/>
      <c r="B253"/>
      <c r="C253" s="101"/>
      <c r="D253"/>
      <c r="E253"/>
      <c r="F253"/>
      <c r="G253"/>
      <c r="H253"/>
      <c r="I253"/>
      <c r="J253"/>
      <c r="K253"/>
      <c r="L253"/>
      <c r="M253"/>
      <c r="N253"/>
      <c r="O253"/>
      <c r="P253"/>
      <c r="Q253"/>
      <c r="R253"/>
      <c r="S253" s="27"/>
      <c r="U253"/>
      <c r="V253"/>
      <c r="W253"/>
      <c r="X253"/>
    </row>
    <row r="254" spans="1:24" s="55" customFormat="1" x14ac:dyDescent="0.25">
      <c r="A254"/>
      <c r="B254"/>
      <c r="C254" s="101"/>
      <c r="D254"/>
      <c r="E254"/>
      <c r="F254"/>
      <c r="G254"/>
      <c r="H254"/>
      <c r="I254"/>
      <c r="J254"/>
      <c r="K254"/>
      <c r="L254"/>
      <c r="M254"/>
      <c r="N254"/>
      <c r="O254"/>
      <c r="P254"/>
      <c r="Q254"/>
      <c r="R254"/>
      <c r="S254" s="27"/>
      <c r="U254"/>
      <c r="V254"/>
      <c r="W254"/>
      <c r="X254"/>
    </row>
    <row r="255" spans="1:24" s="55" customFormat="1" x14ac:dyDescent="0.25">
      <c r="A255"/>
      <c r="B255"/>
      <c r="C255" s="101"/>
      <c r="D255"/>
      <c r="E255"/>
      <c r="F255"/>
      <c r="G255"/>
      <c r="H255"/>
      <c r="I255"/>
      <c r="J255"/>
      <c r="K255"/>
      <c r="L255"/>
      <c r="M255"/>
      <c r="N255"/>
      <c r="O255"/>
      <c r="P255"/>
      <c r="Q255"/>
      <c r="R255"/>
      <c r="S255" s="27"/>
      <c r="U255"/>
      <c r="V255"/>
      <c r="W255"/>
      <c r="X255"/>
    </row>
    <row r="256" spans="1:24" s="55" customFormat="1" x14ac:dyDescent="0.25">
      <c r="A256"/>
      <c r="B256"/>
      <c r="C256" s="101"/>
      <c r="D256"/>
      <c r="E256"/>
      <c r="F256"/>
      <c r="G256"/>
      <c r="H256"/>
      <c r="I256"/>
      <c r="J256"/>
      <c r="K256"/>
      <c r="L256"/>
      <c r="M256"/>
      <c r="N256"/>
      <c r="O256"/>
      <c r="P256"/>
      <c r="Q256"/>
      <c r="R256"/>
      <c r="S256" s="27"/>
      <c r="U256"/>
      <c r="V256"/>
      <c r="W256"/>
      <c r="X256"/>
    </row>
    <row r="257" spans="1:24" s="55" customFormat="1" x14ac:dyDescent="0.25">
      <c r="A257"/>
      <c r="B257"/>
      <c r="C257" s="101"/>
      <c r="D257"/>
      <c r="E257"/>
      <c r="F257"/>
      <c r="G257"/>
      <c r="H257"/>
      <c r="I257"/>
      <c r="J257"/>
      <c r="K257"/>
      <c r="L257"/>
      <c r="M257"/>
      <c r="N257"/>
      <c r="O257"/>
      <c r="P257"/>
      <c r="Q257"/>
      <c r="R257"/>
      <c r="S257" s="27"/>
      <c r="U257"/>
      <c r="V257"/>
      <c r="W257"/>
      <c r="X257"/>
    </row>
    <row r="258" spans="1:24" s="55" customFormat="1" x14ac:dyDescent="0.25">
      <c r="A258"/>
      <c r="B258"/>
      <c r="C258" s="101"/>
      <c r="D258"/>
      <c r="E258"/>
      <c r="F258"/>
      <c r="G258"/>
      <c r="H258"/>
      <c r="I258"/>
      <c r="J258"/>
      <c r="K258"/>
      <c r="L258"/>
      <c r="M258"/>
      <c r="N258"/>
      <c r="O258"/>
      <c r="P258"/>
      <c r="Q258"/>
      <c r="R258"/>
      <c r="S258" s="27"/>
      <c r="U258"/>
      <c r="V258"/>
      <c r="W258"/>
      <c r="X258"/>
    </row>
    <row r="259" spans="1:24" s="55" customFormat="1" x14ac:dyDescent="0.25">
      <c r="A259"/>
      <c r="B259"/>
      <c r="C259" s="101"/>
      <c r="D259"/>
      <c r="E259"/>
      <c r="F259"/>
      <c r="G259"/>
      <c r="H259"/>
      <c r="I259"/>
      <c r="J259"/>
      <c r="K259"/>
      <c r="L259"/>
      <c r="M259"/>
      <c r="N259"/>
      <c r="O259"/>
      <c r="P259"/>
      <c r="Q259"/>
      <c r="R259"/>
      <c r="S259" s="27"/>
      <c r="U259"/>
      <c r="V259"/>
      <c r="W259"/>
      <c r="X259"/>
    </row>
    <row r="260" spans="1:24" s="55" customFormat="1" x14ac:dyDescent="0.25">
      <c r="A260"/>
      <c r="B260"/>
      <c r="C260" s="101"/>
      <c r="D260"/>
      <c r="E260"/>
      <c r="F260"/>
      <c r="G260"/>
      <c r="H260"/>
      <c r="I260"/>
      <c r="J260"/>
      <c r="K260"/>
      <c r="L260"/>
      <c r="M260"/>
      <c r="N260"/>
      <c r="O260"/>
      <c r="P260"/>
      <c r="Q260"/>
      <c r="R260"/>
      <c r="S260" s="27"/>
      <c r="U260"/>
      <c r="V260"/>
      <c r="W260"/>
      <c r="X260"/>
    </row>
    <row r="261" spans="1:24" s="55" customFormat="1" x14ac:dyDescent="0.25">
      <c r="A261"/>
      <c r="B261"/>
      <c r="C261" s="101"/>
      <c r="D261"/>
      <c r="E261"/>
      <c r="F261"/>
      <c r="G261"/>
      <c r="H261"/>
      <c r="I261"/>
      <c r="J261"/>
      <c r="K261"/>
      <c r="L261"/>
      <c r="M261"/>
      <c r="N261"/>
      <c r="O261"/>
      <c r="P261"/>
      <c r="Q261"/>
      <c r="R261"/>
      <c r="S261" s="27"/>
      <c r="U261"/>
      <c r="V261"/>
      <c r="W261"/>
      <c r="X261"/>
    </row>
    <row r="262" spans="1:24" s="55" customFormat="1" x14ac:dyDescent="0.25">
      <c r="A262"/>
      <c r="B262"/>
      <c r="C262" s="101"/>
      <c r="D262"/>
      <c r="E262"/>
      <c r="F262"/>
      <c r="G262"/>
      <c r="H262"/>
      <c r="I262"/>
      <c r="J262"/>
      <c r="K262"/>
      <c r="L262"/>
      <c r="M262"/>
      <c r="N262"/>
      <c r="O262"/>
      <c r="P262"/>
      <c r="Q262"/>
      <c r="R262"/>
      <c r="S262" s="27"/>
      <c r="U262"/>
      <c r="V262"/>
      <c r="W262"/>
      <c r="X262"/>
    </row>
    <row r="263" spans="1:24" s="55" customFormat="1" x14ac:dyDescent="0.25">
      <c r="A263"/>
      <c r="B263"/>
      <c r="C263" s="101"/>
      <c r="D263"/>
      <c r="E263"/>
      <c r="F263"/>
      <c r="G263"/>
      <c r="H263"/>
      <c r="I263"/>
      <c r="J263"/>
      <c r="K263"/>
      <c r="L263"/>
      <c r="M263"/>
      <c r="N263"/>
      <c r="O263"/>
      <c r="P263"/>
      <c r="Q263"/>
      <c r="R263"/>
      <c r="S263" s="27"/>
      <c r="U263"/>
      <c r="V263"/>
      <c r="W263"/>
      <c r="X263"/>
    </row>
    <row r="264" spans="1:24" s="55" customFormat="1" x14ac:dyDescent="0.25">
      <c r="A264"/>
      <c r="B264"/>
      <c r="C264" s="101"/>
      <c r="D264"/>
      <c r="E264"/>
      <c r="F264"/>
      <c r="G264"/>
      <c r="H264"/>
      <c r="I264"/>
      <c r="J264"/>
      <c r="K264"/>
      <c r="L264"/>
      <c r="M264"/>
      <c r="N264"/>
      <c r="O264"/>
      <c r="P264"/>
      <c r="Q264"/>
      <c r="R264"/>
      <c r="S264" s="27"/>
      <c r="U264"/>
      <c r="V264"/>
      <c r="W264"/>
      <c r="X264"/>
    </row>
    <row r="265" spans="1:24" s="55" customFormat="1" x14ac:dyDescent="0.25">
      <c r="A265"/>
      <c r="B265"/>
      <c r="C265" s="101"/>
      <c r="D265"/>
      <c r="E265"/>
      <c r="F265"/>
      <c r="G265"/>
      <c r="H265"/>
      <c r="I265"/>
      <c r="J265"/>
      <c r="K265"/>
      <c r="L265"/>
      <c r="M265"/>
      <c r="N265"/>
      <c r="O265"/>
      <c r="P265"/>
      <c r="Q265"/>
      <c r="R265"/>
      <c r="S265" s="27"/>
      <c r="U265"/>
      <c r="V265"/>
      <c r="W265"/>
      <c r="X265"/>
    </row>
    <row r="266" spans="1:24" s="55" customFormat="1" x14ac:dyDescent="0.25">
      <c r="A266"/>
      <c r="B266"/>
      <c r="C266" s="101"/>
      <c r="D266"/>
      <c r="E266"/>
      <c r="F266"/>
      <c r="G266"/>
      <c r="H266"/>
      <c r="I266"/>
      <c r="J266"/>
      <c r="K266"/>
      <c r="L266"/>
      <c r="M266"/>
      <c r="N266"/>
      <c r="O266"/>
      <c r="P266"/>
      <c r="Q266"/>
      <c r="R266"/>
      <c r="S266" s="27"/>
      <c r="U266"/>
      <c r="V266"/>
      <c r="W266"/>
      <c r="X266"/>
    </row>
    <row r="267" spans="1:24" s="55" customFormat="1" x14ac:dyDescent="0.25">
      <c r="A267"/>
      <c r="B267"/>
      <c r="C267" s="101"/>
      <c r="D267"/>
      <c r="E267"/>
      <c r="F267"/>
      <c r="G267"/>
      <c r="H267"/>
      <c r="I267"/>
      <c r="J267"/>
      <c r="K267"/>
      <c r="L267"/>
      <c r="M267"/>
      <c r="N267"/>
      <c r="O267"/>
      <c r="P267"/>
      <c r="Q267"/>
      <c r="R267"/>
      <c r="S267" s="27"/>
      <c r="U267"/>
      <c r="V267"/>
      <c r="W267"/>
      <c r="X267"/>
    </row>
    <row r="268" spans="1:24" s="55" customFormat="1" x14ac:dyDescent="0.25">
      <c r="A268"/>
      <c r="B268"/>
      <c r="C268" s="101"/>
      <c r="D268"/>
      <c r="E268"/>
      <c r="F268"/>
      <c r="G268"/>
      <c r="H268"/>
      <c r="I268"/>
      <c r="J268"/>
      <c r="K268"/>
      <c r="L268"/>
      <c r="M268"/>
      <c r="N268"/>
      <c r="O268"/>
      <c r="P268"/>
      <c r="Q268"/>
      <c r="R268"/>
      <c r="S268" s="27"/>
      <c r="U268"/>
      <c r="V268"/>
      <c r="W268"/>
      <c r="X268"/>
    </row>
    <row r="269" spans="1:24" s="55" customFormat="1" x14ac:dyDescent="0.25">
      <c r="A269"/>
      <c r="B269"/>
      <c r="C269" s="101"/>
      <c r="D269"/>
      <c r="E269"/>
      <c r="F269"/>
      <c r="G269"/>
      <c r="H269"/>
      <c r="I269"/>
      <c r="J269"/>
      <c r="K269"/>
      <c r="L269"/>
      <c r="M269"/>
      <c r="N269"/>
      <c r="O269"/>
      <c r="P269"/>
      <c r="Q269"/>
      <c r="R269"/>
      <c r="S269" s="27"/>
      <c r="U269"/>
      <c r="V269"/>
      <c r="W269"/>
      <c r="X269"/>
    </row>
    <row r="270" spans="1:24" s="55" customFormat="1" x14ac:dyDescent="0.25">
      <c r="A270"/>
      <c r="B270"/>
      <c r="C270" s="101"/>
      <c r="D270"/>
      <c r="E270"/>
      <c r="F270"/>
      <c r="G270"/>
      <c r="H270"/>
      <c r="I270"/>
      <c r="J270"/>
      <c r="K270"/>
      <c r="L270"/>
      <c r="M270"/>
      <c r="N270"/>
      <c r="O270"/>
      <c r="P270"/>
      <c r="Q270"/>
      <c r="R270"/>
      <c r="S270" s="27"/>
      <c r="U270"/>
      <c r="V270"/>
      <c r="W270"/>
      <c r="X270"/>
    </row>
  </sheetData>
  <autoFilter ref="A1:V282" xr:uid="{00000000-0009-0000-0000-00000C000000}"/>
  <mergeCells count="9">
    <mergeCell ref="A111:A122"/>
    <mergeCell ref="A97:A108"/>
    <mergeCell ref="A83:A94"/>
    <mergeCell ref="A2:A14"/>
    <mergeCell ref="A15:A24"/>
    <mergeCell ref="A25:A26"/>
    <mergeCell ref="A27:A30"/>
    <mergeCell ref="A56:A80"/>
    <mergeCell ref="A31:A55"/>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C000"/>
  </sheetPr>
  <dimension ref="A1:BAC199"/>
  <sheetViews>
    <sheetView topLeftCell="A58" zoomScale="70" zoomScaleNormal="70" workbookViewId="0">
      <pane xSplit="4" topLeftCell="E1" activePane="topRight" state="frozen"/>
      <selection activeCell="A75" sqref="A75:A79"/>
      <selection pane="topRight" activeCell="A75" sqref="A75:A79"/>
    </sheetView>
  </sheetViews>
  <sheetFormatPr defaultColWidth="9.42578125" defaultRowHeight="15" x14ac:dyDescent="0.25"/>
  <cols>
    <col min="1" max="1" width="17.42578125" customWidth="1"/>
    <col min="2" max="2" width="15" bestFit="1" customWidth="1"/>
    <col min="3" max="3" width="15.42578125" style="101" customWidth="1"/>
    <col min="4" max="4" width="14.42578125" customWidth="1"/>
    <col min="5" max="5" width="12" customWidth="1"/>
    <col min="6" max="6" width="13" customWidth="1"/>
    <col min="7" max="7" width="16.42578125" customWidth="1"/>
    <col min="8" max="8" width="11" customWidth="1"/>
    <col min="9" max="9" width="12" customWidth="1"/>
    <col min="10" max="10" width="15.42578125" customWidth="1"/>
    <col min="11" max="11" width="27.42578125" customWidth="1"/>
    <col min="12" max="12" width="23" customWidth="1"/>
    <col min="13" max="13" width="12.42578125" customWidth="1"/>
    <col min="14" max="15" width="13.42578125" customWidth="1"/>
    <col min="16" max="16" width="23.42578125" customWidth="1"/>
    <col min="17" max="17" width="17.42578125" customWidth="1"/>
    <col min="18" max="18" width="11.42578125" customWidth="1"/>
    <col min="19" max="19" width="10.42578125" customWidth="1"/>
    <col min="20" max="20" width="14.42578125" style="27" customWidth="1"/>
    <col min="21" max="21" width="27.42578125" style="55" customWidth="1"/>
    <col min="22" max="22" width="16.42578125" style="229" bestFit="1" customWidth="1"/>
    <col min="23" max="23" width="28.42578125" customWidth="1"/>
    <col min="24" max="24" width="26.42578125" bestFit="1" customWidth="1"/>
    <col min="25" max="25" width="12.42578125" bestFit="1" customWidth="1"/>
  </cols>
  <sheetData>
    <row r="1" spans="1:28" s="100" customFormat="1" ht="25.5" x14ac:dyDescent="0.25">
      <c r="A1" s="95" t="s">
        <v>1</v>
      </c>
      <c r="B1" s="95" t="s">
        <v>237</v>
      </c>
      <c r="C1" s="96" t="s">
        <v>183</v>
      </c>
      <c r="D1" s="30" t="s">
        <v>343</v>
      </c>
      <c r="E1" s="96" t="s">
        <v>26</v>
      </c>
      <c r="F1" s="97" t="s">
        <v>27</v>
      </c>
      <c r="G1" s="97" t="s">
        <v>28</v>
      </c>
      <c r="H1" s="97" t="s">
        <v>29</v>
      </c>
      <c r="I1" s="97" t="s">
        <v>184</v>
      </c>
      <c r="J1" s="235" t="s">
        <v>599</v>
      </c>
      <c r="K1" s="97" t="s">
        <v>30</v>
      </c>
      <c r="L1" s="30" t="s">
        <v>358</v>
      </c>
      <c r="M1" s="97" t="s">
        <v>31</v>
      </c>
      <c r="N1" s="98" t="s">
        <v>32</v>
      </c>
      <c r="O1" s="98" t="s">
        <v>387</v>
      </c>
      <c r="P1" s="97" t="s">
        <v>33</v>
      </c>
      <c r="Q1" s="97" t="s">
        <v>34</v>
      </c>
      <c r="R1" s="97" t="s">
        <v>35</v>
      </c>
      <c r="S1" s="97" t="s">
        <v>36</v>
      </c>
      <c r="T1" s="99" t="s">
        <v>167</v>
      </c>
      <c r="U1" s="97" t="s">
        <v>295</v>
      </c>
      <c r="V1" s="97" t="s">
        <v>585</v>
      </c>
      <c r="W1" s="97" t="s">
        <v>37</v>
      </c>
      <c r="X1" s="97" t="s">
        <v>171</v>
      </c>
      <c r="Y1" s="97" t="s">
        <v>172</v>
      </c>
      <c r="Z1" s="186" t="s">
        <v>1178</v>
      </c>
      <c r="AA1" s="186" t="s">
        <v>1179</v>
      </c>
      <c r="AB1" s="186" t="s">
        <v>1180</v>
      </c>
    </row>
    <row r="2" spans="1:28" x14ac:dyDescent="0.25">
      <c r="A2" s="685" t="s">
        <v>627</v>
      </c>
      <c r="B2" s="73"/>
      <c r="C2" s="161" t="s">
        <v>602</v>
      </c>
      <c r="D2" s="72">
        <v>1</v>
      </c>
      <c r="E2" s="72" t="s">
        <v>24</v>
      </c>
      <c r="F2" s="73">
        <v>4</v>
      </c>
      <c r="G2" s="121">
        <v>20</v>
      </c>
      <c r="H2" s="121">
        <v>14</v>
      </c>
      <c r="I2" s="121" t="s">
        <v>673</v>
      </c>
      <c r="J2" s="203" t="s">
        <v>600</v>
      </c>
      <c r="K2" s="121" t="s">
        <v>49</v>
      </c>
      <c r="L2" s="113">
        <v>-85</v>
      </c>
      <c r="M2" s="46">
        <v>25</v>
      </c>
      <c r="N2" s="121" t="s">
        <v>94</v>
      </c>
      <c r="O2" s="121"/>
      <c r="P2" s="121" t="s">
        <v>66</v>
      </c>
      <c r="Q2" s="121" t="s">
        <v>307</v>
      </c>
      <c r="R2" s="121">
        <v>180</v>
      </c>
      <c r="S2" s="121">
        <v>1</v>
      </c>
      <c r="T2" s="121" t="s">
        <v>168</v>
      </c>
      <c r="U2" s="46"/>
      <c r="V2" s="121">
        <v>52000</v>
      </c>
      <c r="W2" s="46"/>
      <c r="X2" s="317" t="s">
        <v>973</v>
      </c>
      <c r="Y2" s="289" t="s">
        <v>174</v>
      </c>
    </row>
    <row r="3" spans="1:28" x14ac:dyDescent="0.25">
      <c r="A3" s="686"/>
      <c r="B3" s="73"/>
      <c r="C3" s="161" t="s">
        <v>603</v>
      </c>
      <c r="D3" s="72">
        <v>2</v>
      </c>
      <c r="E3" s="72" t="s">
        <v>24</v>
      </c>
      <c r="F3" s="73">
        <v>4</v>
      </c>
      <c r="G3" s="121">
        <v>20</v>
      </c>
      <c r="H3" s="121">
        <v>14</v>
      </c>
      <c r="I3" s="121" t="s">
        <v>486</v>
      </c>
      <c r="J3" s="203" t="s">
        <v>600</v>
      </c>
      <c r="K3" s="121" t="s">
        <v>49</v>
      </c>
      <c r="L3" s="113">
        <v>-88</v>
      </c>
      <c r="M3" s="46">
        <v>25</v>
      </c>
      <c r="N3" s="121" t="s">
        <v>94</v>
      </c>
      <c r="O3" s="121"/>
      <c r="P3" s="121" t="s">
        <v>66</v>
      </c>
      <c r="Q3" s="121" t="s">
        <v>307</v>
      </c>
      <c r="R3" s="121">
        <v>180</v>
      </c>
      <c r="S3" s="121">
        <v>1</v>
      </c>
      <c r="T3" s="121" t="s">
        <v>168</v>
      </c>
      <c r="U3" s="46"/>
      <c r="V3" s="121">
        <v>52000</v>
      </c>
      <c r="W3" s="46"/>
      <c r="X3" s="317" t="s">
        <v>973</v>
      </c>
      <c r="Y3" s="289" t="s">
        <v>174</v>
      </c>
    </row>
    <row r="4" spans="1:28" x14ac:dyDescent="0.25">
      <c r="A4" s="686"/>
      <c r="B4" s="73"/>
      <c r="C4" s="161" t="s">
        <v>604</v>
      </c>
      <c r="D4" s="72">
        <v>3</v>
      </c>
      <c r="E4" s="72" t="s">
        <v>24</v>
      </c>
      <c r="F4" s="73">
        <v>4</v>
      </c>
      <c r="G4" s="121">
        <v>20</v>
      </c>
      <c r="H4" s="121">
        <v>14</v>
      </c>
      <c r="I4" s="121" t="s">
        <v>673</v>
      </c>
      <c r="J4" s="203" t="s">
        <v>600</v>
      </c>
      <c r="K4" s="121" t="s">
        <v>49</v>
      </c>
      <c r="L4" s="113">
        <v>-91</v>
      </c>
      <c r="M4" s="46">
        <v>25</v>
      </c>
      <c r="N4" s="121" t="s">
        <v>94</v>
      </c>
      <c r="O4" s="121"/>
      <c r="P4" s="121" t="s">
        <v>66</v>
      </c>
      <c r="Q4" s="121" t="s">
        <v>307</v>
      </c>
      <c r="R4" s="121">
        <v>180</v>
      </c>
      <c r="S4" s="121">
        <v>1</v>
      </c>
      <c r="T4" s="121" t="s">
        <v>168</v>
      </c>
      <c r="U4" s="46"/>
      <c r="V4" s="320">
        <v>49000</v>
      </c>
      <c r="W4" s="46"/>
      <c r="X4" s="317" t="s">
        <v>973</v>
      </c>
      <c r="Y4" s="289" t="s">
        <v>174</v>
      </c>
    </row>
    <row r="5" spans="1:28" x14ac:dyDescent="0.25">
      <c r="A5" s="686"/>
      <c r="B5" s="73"/>
      <c r="C5" s="161" t="s">
        <v>605</v>
      </c>
      <c r="D5" s="72">
        <v>4</v>
      </c>
      <c r="E5" s="72" t="s">
        <v>24</v>
      </c>
      <c r="F5" s="73">
        <v>4</v>
      </c>
      <c r="G5" s="121">
        <v>20</v>
      </c>
      <c r="H5" s="121">
        <v>14</v>
      </c>
      <c r="I5" s="121" t="s">
        <v>673</v>
      </c>
      <c r="J5" s="203" t="s">
        <v>600</v>
      </c>
      <c r="K5" s="121" t="s">
        <v>49</v>
      </c>
      <c r="L5" s="113">
        <v>-94</v>
      </c>
      <c r="M5" s="46">
        <v>25</v>
      </c>
      <c r="N5" s="121" t="s">
        <v>94</v>
      </c>
      <c r="O5" s="121"/>
      <c r="P5" s="121" t="s">
        <v>66</v>
      </c>
      <c r="Q5" s="121" t="s">
        <v>307</v>
      </c>
      <c r="R5" s="121">
        <v>180</v>
      </c>
      <c r="S5" s="121">
        <v>1</v>
      </c>
      <c r="T5" s="121" t="s">
        <v>168</v>
      </c>
      <c r="U5" s="46"/>
      <c r="V5" s="320">
        <v>47000</v>
      </c>
      <c r="W5" s="46"/>
      <c r="X5" s="317" t="s">
        <v>973</v>
      </c>
      <c r="Y5" s="289" t="s">
        <v>174</v>
      </c>
    </row>
    <row r="6" spans="1:28" x14ac:dyDescent="0.25">
      <c r="A6" s="686"/>
      <c r="B6" s="73"/>
      <c r="C6" s="161" t="s">
        <v>606</v>
      </c>
      <c r="D6" s="72">
        <v>5</v>
      </c>
      <c r="E6" s="72" t="s">
        <v>24</v>
      </c>
      <c r="F6" s="73">
        <v>4</v>
      </c>
      <c r="G6" s="121">
        <v>20</v>
      </c>
      <c r="H6" s="121">
        <v>14</v>
      </c>
      <c r="I6" s="121" t="s">
        <v>673</v>
      </c>
      <c r="J6" s="203" t="s">
        <v>600</v>
      </c>
      <c r="K6" s="121" t="s">
        <v>49</v>
      </c>
      <c r="L6" s="113">
        <v>-97</v>
      </c>
      <c r="M6" s="46">
        <v>25</v>
      </c>
      <c r="N6" s="121" t="s">
        <v>94</v>
      </c>
      <c r="O6" s="121"/>
      <c r="P6" s="121" t="s">
        <v>66</v>
      </c>
      <c r="Q6" s="121" t="s">
        <v>307</v>
      </c>
      <c r="R6" s="121">
        <v>180</v>
      </c>
      <c r="S6" s="121">
        <v>1</v>
      </c>
      <c r="T6" s="121" t="s">
        <v>168</v>
      </c>
      <c r="U6" s="46"/>
      <c r="V6" s="320">
        <v>46000</v>
      </c>
      <c r="W6" s="46"/>
      <c r="X6" s="317" t="s">
        <v>973</v>
      </c>
      <c r="Y6" s="289" t="s">
        <v>174</v>
      </c>
    </row>
    <row r="7" spans="1:28" x14ac:dyDescent="0.25">
      <c r="A7" s="686"/>
      <c r="B7" s="73"/>
      <c r="C7" s="161" t="s">
        <v>607</v>
      </c>
      <c r="D7" s="72">
        <v>6</v>
      </c>
      <c r="E7" s="72" t="s">
        <v>24</v>
      </c>
      <c r="F7" s="73">
        <v>4</v>
      </c>
      <c r="G7" s="121">
        <v>20</v>
      </c>
      <c r="H7" s="121">
        <v>14</v>
      </c>
      <c r="I7" s="121" t="s">
        <v>673</v>
      </c>
      <c r="J7" s="203" t="s">
        <v>600</v>
      </c>
      <c r="K7" s="121" t="s">
        <v>49</v>
      </c>
      <c r="L7" s="113">
        <v>-100</v>
      </c>
      <c r="M7" s="46">
        <v>25</v>
      </c>
      <c r="N7" s="121" t="s">
        <v>94</v>
      </c>
      <c r="O7" s="121"/>
      <c r="P7" s="121" t="s">
        <v>66</v>
      </c>
      <c r="Q7" s="121" t="s">
        <v>307</v>
      </c>
      <c r="R7" s="121">
        <v>180</v>
      </c>
      <c r="S7" s="121">
        <v>1</v>
      </c>
      <c r="T7" s="121" t="s">
        <v>168</v>
      </c>
      <c r="U7" s="46"/>
      <c r="V7" s="320">
        <v>45000</v>
      </c>
      <c r="W7" s="46"/>
      <c r="X7" s="317" t="s">
        <v>973</v>
      </c>
      <c r="Y7" s="289" t="s">
        <v>174</v>
      </c>
    </row>
    <row r="8" spans="1:28" x14ac:dyDescent="0.25">
      <c r="A8" s="686"/>
      <c r="B8" s="73"/>
      <c r="C8" s="161" t="s">
        <v>608</v>
      </c>
      <c r="D8" s="72">
        <v>7</v>
      </c>
      <c r="E8" s="72" t="s">
        <v>24</v>
      </c>
      <c r="F8" s="73">
        <v>4</v>
      </c>
      <c r="G8" s="121">
        <v>20</v>
      </c>
      <c r="H8" s="121">
        <v>14</v>
      </c>
      <c r="I8" s="121" t="s">
        <v>673</v>
      </c>
      <c r="J8" s="203" t="s">
        <v>600</v>
      </c>
      <c r="K8" s="121" t="s">
        <v>49</v>
      </c>
      <c r="L8" s="113">
        <v>-102</v>
      </c>
      <c r="M8" s="46">
        <v>23</v>
      </c>
      <c r="N8" s="121" t="s">
        <v>94</v>
      </c>
      <c r="O8" s="121"/>
      <c r="P8" s="121" t="s">
        <v>66</v>
      </c>
      <c r="Q8" s="121" t="s">
        <v>307</v>
      </c>
      <c r="R8" s="121">
        <v>180</v>
      </c>
      <c r="S8" s="121">
        <v>1</v>
      </c>
      <c r="T8" s="121" t="s">
        <v>168</v>
      </c>
      <c r="U8" s="46"/>
      <c r="V8" s="320">
        <v>43000</v>
      </c>
      <c r="W8" s="46"/>
      <c r="X8" s="317" t="s">
        <v>973</v>
      </c>
      <c r="Y8" s="289" t="s">
        <v>174</v>
      </c>
    </row>
    <row r="9" spans="1:28" x14ac:dyDescent="0.25">
      <c r="A9" s="686"/>
      <c r="B9" s="73"/>
      <c r="C9" s="161" t="s">
        <v>609</v>
      </c>
      <c r="D9" s="72">
        <v>8</v>
      </c>
      <c r="E9" s="72" t="s">
        <v>24</v>
      </c>
      <c r="F9" s="73">
        <v>4</v>
      </c>
      <c r="G9" s="121">
        <v>20</v>
      </c>
      <c r="H9" s="121">
        <v>14</v>
      </c>
      <c r="I9" s="121" t="s">
        <v>673</v>
      </c>
      <c r="J9" s="203" t="s">
        <v>600</v>
      </c>
      <c r="K9" s="121" t="s">
        <v>49</v>
      </c>
      <c r="L9" s="113">
        <v>-104</v>
      </c>
      <c r="M9" s="46">
        <v>21</v>
      </c>
      <c r="N9" s="121" t="s">
        <v>94</v>
      </c>
      <c r="O9" s="121"/>
      <c r="P9" s="121" t="s">
        <v>66</v>
      </c>
      <c r="Q9" s="121" t="s">
        <v>307</v>
      </c>
      <c r="R9" s="121">
        <v>180</v>
      </c>
      <c r="S9" s="121">
        <v>1</v>
      </c>
      <c r="T9" s="121" t="s">
        <v>168</v>
      </c>
      <c r="U9" s="46"/>
      <c r="V9" s="320">
        <v>37000</v>
      </c>
      <c r="W9" s="46"/>
      <c r="X9" s="317" t="s">
        <v>973</v>
      </c>
      <c r="Y9" s="289" t="s">
        <v>174</v>
      </c>
    </row>
    <row r="10" spans="1:28" x14ac:dyDescent="0.25">
      <c r="A10" s="686"/>
      <c r="B10" s="73"/>
      <c r="C10" s="161" t="s">
        <v>610</v>
      </c>
      <c r="D10" s="72">
        <v>9</v>
      </c>
      <c r="E10" s="72" t="s">
        <v>24</v>
      </c>
      <c r="F10" s="73">
        <v>4</v>
      </c>
      <c r="G10" s="121">
        <v>20</v>
      </c>
      <c r="H10" s="121">
        <v>14</v>
      </c>
      <c r="I10" s="121" t="s">
        <v>673</v>
      </c>
      <c r="J10" s="203" t="s">
        <v>600</v>
      </c>
      <c r="K10" s="121" t="s">
        <v>49</v>
      </c>
      <c r="L10" s="113">
        <v>-106</v>
      </c>
      <c r="M10" s="46">
        <v>19</v>
      </c>
      <c r="N10" s="121" t="s">
        <v>94</v>
      </c>
      <c r="O10" s="121"/>
      <c r="P10" s="121" t="s">
        <v>66</v>
      </c>
      <c r="Q10" s="121" t="s">
        <v>307</v>
      </c>
      <c r="R10" s="121">
        <v>180</v>
      </c>
      <c r="S10" s="121">
        <v>1</v>
      </c>
      <c r="T10" s="121" t="s">
        <v>168</v>
      </c>
      <c r="U10" s="46"/>
      <c r="V10" s="121">
        <v>33000</v>
      </c>
      <c r="W10" s="46"/>
      <c r="X10" s="317" t="s">
        <v>973</v>
      </c>
      <c r="Y10" s="289" t="s">
        <v>174</v>
      </c>
    </row>
    <row r="11" spans="1:28" x14ac:dyDescent="0.25">
      <c r="A11" s="686"/>
      <c r="B11" s="73"/>
      <c r="C11" s="161" t="s">
        <v>611</v>
      </c>
      <c r="D11" s="72">
        <v>10</v>
      </c>
      <c r="E11" s="72" t="s">
        <v>24</v>
      </c>
      <c r="F11" s="73">
        <v>4</v>
      </c>
      <c r="G11" s="121">
        <v>20</v>
      </c>
      <c r="H11" s="121">
        <v>14</v>
      </c>
      <c r="I11" s="121" t="s">
        <v>673</v>
      </c>
      <c r="J11" s="203" t="s">
        <v>600</v>
      </c>
      <c r="K11" s="121" t="s">
        <v>49</v>
      </c>
      <c r="L11" s="113">
        <v>-108</v>
      </c>
      <c r="M11" s="46">
        <v>17</v>
      </c>
      <c r="N11" s="121" t="s">
        <v>94</v>
      </c>
      <c r="O11" s="121"/>
      <c r="P11" s="121" t="s">
        <v>66</v>
      </c>
      <c r="Q11" s="121" t="s">
        <v>307</v>
      </c>
      <c r="R11" s="121">
        <v>180</v>
      </c>
      <c r="S11" s="121">
        <v>1</v>
      </c>
      <c r="T11" s="121" t="s">
        <v>168</v>
      </c>
      <c r="U11" s="46"/>
      <c r="V11" s="121">
        <v>27000</v>
      </c>
      <c r="W11" s="46"/>
      <c r="X11" s="317" t="s">
        <v>973</v>
      </c>
      <c r="Y11" s="289" t="s">
        <v>174</v>
      </c>
    </row>
    <row r="12" spans="1:28" x14ac:dyDescent="0.25">
      <c r="A12" s="686"/>
      <c r="B12" s="73"/>
      <c r="C12" s="161" t="s">
        <v>612</v>
      </c>
      <c r="D12" s="72">
        <v>11</v>
      </c>
      <c r="E12" s="72" t="s">
        <v>24</v>
      </c>
      <c r="F12" s="73">
        <v>4</v>
      </c>
      <c r="G12" s="121">
        <v>20</v>
      </c>
      <c r="H12" s="121">
        <v>14</v>
      </c>
      <c r="I12" s="121" t="s">
        <v>673</v>
      </c>
      <c r="J12" s="203" t="s">
        <v>600</v>
      </c>
      <c r="K12" s="121" t="s">
        <v>49</v>
      </c>
      <c r="L12" s="113">
        <v>-110</v>
      </c>
      <c r="M12" s="46">
        <v>15</v>
      </c>
      <c r="N12" s="121" t="s">
        <v>94</v>
      </c>
      <c r="O12" s="121"/>
      <c r="P12" s="121" t="s">
        <v>66</v>
      </c>
      <c r="Q12" s="121" t="s">
        <v>307</v>
      </c>
      <c r="R12" s="121">
        <v>180</v>
      </c>
      <c r="S12" s="121">
        <v>1</v>
      </c>
      <c r="T12" s="121" t="s">
        <v>168</v>
      </c>
      <c r="U12" s="46"/>
      <c r="V12" s="121">
        <v>22000</v>
      </c>
      <c r="W12" s="46"/>
      <c r="X12" s="317" t="s">
        <v>973</v>
      </c>
      <c r="Y12" s="289" t="s">
        <v>174</v>
      </c>
    </row>
    <row r="13" spans="1:28" x14ac:dyDescent="0.25">
      <c r="A13" s="686"/>
      <c r="B13" s="73"/>
      <c r="C13" s="161" t="s">
        <v>613</v>
      </c>
      <c r="D13" s="72">
        <v>12</v>
      </c>
      <c r="E13" s="72" t="s">
        <v>24</v>
      </c>
      <c r="F13" s="73">
        <v>4</v>
      </c>
      <c r="G13" s="121">
        <v>20</v>
      </c>
      <c r="H13" s="121">
        <v>14</v>
      </c>
      <c r="I13" s="121" t="s">
        <v>673</v>
      </c>
      <c r="J13" s="203" t="s">
        <v>600</v>
      </c>
      <c r="K13" s="121" t="s">
        <v>49</v>
      </c>
      <c r="L13" s="113">
        <v>-112</v>
      </c>
      <c r="M13" s="46">
        <v>13</v>
      </c>
      <c r="N13" s="121" t="s">
        <v>94</v>
      </c>
      <c r="O13" s="121"/>
      <c r="P13" s="121" t="s">
        <v>66</v>
      </c>
      <c r="Q13" s="121" t="s">
        <v>307</v>
      </c>
      <c r="R13" s="121">
        <v>180</v>
      </c>
      <c r="S13" s="121">
        <v>1</v>
      </c>
      <c r="T13" s="121" t="s">
        <v>168</v>
      </c>
      <c r="U13" s="46"/>
      <c r="V13" s="121">
        <v>19000</v>
      </c>
      <c r="W13" s="46"/>
      <c r="X13" s="317" t="s">
        <v>973</v>
      </c>
      <c r="Y13" s="289" t="s">
        <v>174</v>
      </c>
    </row>
    <row r="14" spans="1:28" x14ac:dyDescent="0.25">
      <c r="A14" s="686"/>
      <c r="B14" s="73"/>
      <c r="C14" s="161" t="s">
        <v>614</v>
      </c>
      <c r="D14" s="72">
        <v>13</v>
      </c>
      <c r="E14" s="72" t="s">
        <v>24</v>
      </c>
      <c r="F14" s="73">
        <v>4</v>
      </c>
      <c r="G14" s="121">
        <v>20</v>
      </c>
      <c r="H14" s="121">
        <v>14</v>
      </c>
      <c r="I14" s="121" t="s">
        <v>673</v>
      </c>
      <c r="J14" s="203" t="s">
        <v>600</v>
      </c>
      <c r="K14" s="121" t="s">
        <v>49</v>
      </c>
      <c r="L14" s="113">
        <v>-114</v>
      </c>
      <c r="M14" s="46">
        <v>11</v>
      </c>
      <c r="N14" s="121" t="s">
        <v>94</v>
      </c>
      <c r="O14" s="121"/>
      <c r="P14" s="121" t="s">
        <v>66</v>
      </c>
      <c r="Q14" s="121" t="s">
        <v>307</v>
      </c>
      <c r="R14" s="121">
        <v>180</v>
      </c>
      <c r="S14" s="121">
        <v>1</v>
      </c>
      <c r="T14" s="121" t="s">
        <v>168</v>
      </c>
      <c r="U14" s="46"/>
      <c r="V14" s="121">
        <v>19000</v>
      </c>
      <c r="W14" s="46"/>
      <c r="X14" s="317" t="s">
        <v>973</v>
      </c>
      <c r="Y14" s="289" t="s">
        <v>174</v>
      </c>
    </row>
    <row r="15" spans="1:28" x14ac:dyDescent="0.25">
      <c r="A15" s="686"/>
      <c r="B15" s="73"/>
      <c r="C15" s="161" t="s">
        <v>615</v>
      </c>
      <c r="D15" s="72">
        <v>14</v>
      </c>
      <c r="E15" s="72" t="s">
        <v>24</v>
      </c>
      <c r="F15" s="73">
        <v>4</v>
      </c>
      <c r="G15" s="121">
        <v>20</v>
      </c>
      <c r="H15" s="121">
        <v>14</v>
      </c>
      <c r="I15" s="121" t="s">
        <v>673</v>
      </c>
      <c r="J15" s="203" t="s">
        <v>600</v>
      </c>
      <c r="K15" s="121" t="s">
        <v>49</v>
      </c>
      <c r="L15" s="113">
        <v>-114.5</v>
      </c>
      <c r="M15" s="46">
        <v>10.5</v>
      </c>
      <c r="N15" s="121" t="s">
        <v>94</v>
      </c>
      <c r="O15" s="121"/>
      <c r="P15" s="121" t="s">
        <v>66</v>
      </c>
      <c r="Q15" s="121" t="s">
        <v>307</v>
      </c>
      <c r="R15" s="121">
        <v>180</v>
      </c>
      <c r="S15" s="121">
        <v>1</v>
      </c>
      <c r="T15" s="121" t="s">
        <v>168</v>
      </c>
      <c r="U15" s="46"/>
      <c r="V15" s="121">
        <v>16000</v>
      </c>
      <c r="W15" s="46"/>
      <c r="X15" s="317" t="s">
        <v>973</v>
      </c>
      <c r="Y15" s="289" t="s">
        <v>174</v>
      </c>
    </row>
    <row r="16" spans="1:28" x14ac:dyDescent="0.25">
      <c r="A16" s="686"/>
      <c r="B16" s="73"/>
      <c r="C16" s="161" t="s">
        <v>616</v>
      </c>
      <c r="D16" s="72">
        <v>15</v>
      </c>
      <c r="E16" s="72" t="s">
        <v>24</v>
      </c>
      <c r="F16" s="73">
        <v>4</v>
      </c>
      <c r="G16" s="121">
        <v>20</v>
      </c>
      <c r="H16" s="121">
        <v>14</v>
      </c>
      <c r="I16" s="121" t="s">
        <v>673</v>
      </c>
      <c r="J16" s="203" t="s">
        <v>600</v>
      </c>
      <c r="K16" s="121" t="s">
        <v>49</v>
      </c>
      <c r="L16" s="113">
        <v>-115</v>
      </c>
      <c r="M16" s="46">
        <v>10</v>
      </c>
      <c r="N16" s="121" t="s">
        <v>94</v>
      </c>
      <c r="O16" s="121"/>
      <c r="P16" s="121" t="s">
        <v>66</v>
      </c>
      <c r="Q16" s="121" t="s">
        <v>307</v>
      </c>
      <c r="R16" s="121">
        <v>180</v>
      </c>
      <c r="S16" s="121">
        <v>1</v>
      </c>
      <c r="T16" s="121" t="s">
        <v>345</v>
      </c>
      <c r="U16" s="46"/>
      <c r="V16" s="121">
        <v>16000</v>
      </c>
      <c r="W16" s="46"/>
      <c r="X16" s="317" t="s">
        <v>973</v>
      </c>
      <c r="Y16" s="289" t="s">
        <v>174</v>
      </c>
    </row>
    <row r="17" spans="1:27" x14ac:dyDescent="0.25">
      <c r="A17" s="686"/>
      <c r="B17" s="73"/>
      <c r="C17" s="161" t="s">
        <v>617</v>
      </c>
      <c r="D17" s="72">
        <v>16</v>
      </c>
      <c r="E17" s="72" t="s">
        <v>24</v>
      </c>
      <c r="F17" s="73">
        <v>4</v>
      </c>
      <c r="G17" s="121">
        <v>20</v>
      </c>
      <c r="H17" s="121">
        <v>14</v>
      </c>
      <c r="I17" s="121" t="s">
        <v>673</v>
      </c>
      <c r="J17" s="203" t="s">
        <v>600</v>
      </c>
      <c r="K17" s="121" t="s">
        <v>49</v>
      </c>
      <c r="L17" s="113">
        <v>-115.5</v>
      </c>
      <c r="M17" s="46">
        <v>9.5</v>
      </c>
      <c r="N17" s="121" t="s">
        <v>94</v>
      </c>
      <c r="O17" s="121"/>
      <c r="P17" s="121" t="s">
        <v>66</v>
      </c>
      <c r="Q17" s="121" t="s">
        <v>307</v>
      </c>
      <c r="R17" s="121">
        <v>180</v>
      </c>
      <c r="S17" s="121">
        <v>1</v>
      </c>
      <c r="T17" s="121" t="s">
        <v>345</v>
      </c>
      <c r="U17" s="46"/>
      <c r="V17" s="121">
        <v>16000</v>
      </c>
      <c r="W17" s="46"/>
      <c r="X17" s="317" t="s">
        <v>973</v>
      </c>
      <c r="Y17" s="289" t="s">
        <v>174</v>
      </c>
    </row>
    <row r="18" spans="1:27" x14ac:dyDescent="0.25">
      <c r="A18" s="686"/>
      <c r="B18" s="73"/>
      <c r="C18" s="161" t="s">
        <v>618</v>
      </c>
      <c r="D18" s="72">
        <v>17</v>
      </c>
      <c r="E18" s="72" t="s">
        <v>24</v>
      </c>
      <c r="F18" s="73">
        <v>4</v>
      </c>
      <c r="G18" s="121">
        <v>20</v>
      </c>
      <c r="H18" s="121">
        <v>14</v>
      </c>
      <c r="I18" s="121" t="s">
        <v>673</v>
      </c>
      <c r="J18" s="203" t="s">
        <v>600</v>
      </c>
      <c r="K18" s="121" t="s">
        <v>49</v>
      </c>
      <c r="L18" s="113">
        <v>-116</v>
      </c>
      <c r="M18" s="46">
        <v>9</v>
      </c>
      <c r="N18" s="121" t="s">
        <v>94</v>
      </c>
      <c r="O18" s="121"/>
      <c r="P18" s="121" t="s">
        <v>66</v>
      </c>
      <c r="Q18" s="121" t="s">
        <v>307</v>
      </c>
      <c r="R18" s="121">
        <v>180</v>
      </c>
      <c r="S18" s="121">
        <v>1</v>
      </c>
      <c r="T18" s="121" t="s">
        <v>345</v>
      </c>
      <c r="U18" s="46"/>
      <c r="V18" s="121">
        <v>13000</v>
      </c>
      <c r="W18" s="46"/>
      <c r="X18" s="317" t="s">
        <v>973</v>
      </c>
      <c r="Y18" s="289" t="s">
        <v>174</v>
      </c>
    </row>
    <row r="19" spans="1:27" x14ac:dyDescent="0.25">
      <c r="A19" s="686"/>
      <c r="B19" s="73"/>
      <c r="C19" s="161" t="s">
        <v>619</v>
      </c>
      <c r="D19" s="72">
        <v>18</v>
      </c>
      <c r="E19" s="72" t="s">
        <v>24</v>
      </c>
      <c r="F19" s="73">
        <v>4</v>
      </c>
      <c r="G19" s="121">
        <v>20</v>
      </c>
      <c r="H19" s="121">
        <v>14</v>
      </c>
      <c r="I19" s="121" t="s">
        <v>673</v>
      </c>
      <c r="J19" s="203" t="s">
        <v>600</v>
      </c>
      <c r="K19" s="121" t="s">
        <v>49</v>
      </c>
      <c r="L19" s="113">
        <v>-116.5</v>
      </c>
      <c r="M19" s="46">
        <v>8.5</v>
      </c>
      <c r="N19" s="121" t="s">
        <v>94</v>
      </c>
      <c r="O19" s="121"/>
      <c r="P19" s="121" t="s">
        <v>66</v>
      </c>
      <c r="Q19" s="121" t="s">
        <v>307</v>
      </c>
      <c r="R19" s="121">
        <v>180</v>
      </c>
      <c r="S19" s="121">
        <v>1</v>
      </c>
      <c r="T19" s="121" t="s">
        <v>345</v>
      </c>
      <c r="U19" s="46"/>
      <c r="V19" s="121">
        <v>13000</v>
      </c>
      <c r="W19" s="46"/>
      <c r="X19" s="317" t="s">
        <v>973</v>
      </c>
      <c r="Y19" s="289" t="s">
        <v>174</v>
      </c>
    </row>
    <row r="20" spans="1:27" x14ac:dyDescent="0.25">
      <c r="A20" s="686"/>
      <c r="B20" s="73"/>
      <c r="C20" s="161" t="s">
        <v>620</v>
      </c>
      <c r="D20" s="72">
        <v>19</v>
      </c>
      <c r="E20" s="72" t="s">
        <v>24</v>
      </c>
      <c r="F20" s="73">
        <v>4</v>
      </c>
      <c r="G20" s="121">
        <v>20</v>
      </c>
      <c r="H20" s="121">
        <v>14</v>
      </c>
      <c r="I20" s="121" t="s">
        <v>673</v>
      </c>
      <c r="J20" s="203" t="s">
        <v>600</v>
      </c>
      <c r="K20" s="121" t="s">
        <v>49</v>
      </c>
      <c r="L20" s="113">
        <v>-117</v>
      </c>
      <c r="M20" s="46">
        <v>8</v>
      </c>
      <c r="N20" s="121" t="s">
        <v>94</v>
      </c>
      <c r="O20" s="121"/>
      <c r="P20" s="121" t="s">
        <v>66</v>
      </c>
      <c r="Q20" s="121" t="s">
        <v>307</v>
      </c>
      <c r="R20" s="121">
        <v>180</v>
      </c>
      <c r="S20" s="121">
        <v>1</v>
      </c>
      <c r="T20" s="121" t="s">
        <v>168</v>
      </c>
      <c r="U20" s="46"/>
      <c r="V20" s="121">
        <v>13000</v>
      </c>
      <c r="W20" s="46"/>
      <c r="X20" s="317" t="s">
        <v>973</v>
      </c>
      <c r="Y20" s="289" t="s">
        <v>174</v>
      </c>
    </row>
    <row r="21" spans="1:27" x14ac:dyDescent="0.25">
      <c r="A21" s="686"/>
      <c r="B21" s="73"/>
      <c r="C21" s="161" t="s">
        <v>621</v>
      </c>
      <c r="D21" s="72">
        <v>20</v>
      </c>
      <c r="E21" s="72" t="s">
        <v>24</v>
      </c>
      <c r="F21" s="73">
        <v>4</v>
      </c>
      <c r="G21" s="121">
        <v>20</v>
      </c>
      <c r="H21" s="121">
        <v>14</v>
      </c>
      <c r="I21" s="121" t="s">
        <v>673</v>
      </c>
      <c r="J21" s="203" t="s">
        <v>600</v>
      </c>
      <c r="K21" s="121" t="s">
        <v>49</v>
      </c>
      <c r="L21" s="113">
        <v>-117.5</v>
      </c>
      <c r="M21" s="46">
        <v>7.5</v>
      </c>
      <c r="N21" s="121" t="s">
        <v>94</v>
      </c>
      <c r="O21" s="121"/>
      <c r="P21" s="121" t="s">
        <v>66</v>
      </c>
      <c r="Q21" s="121" t="s">
        <v>307</v>
      </c>
      <c r="R21" s="121">
        <v>180</v>
      </c>
      <c r="S21" s="121">
        <v>1</v>
      </c>
      <c r="T21" s="121" t="s">
        <v>345</v>
      </c>
      <c r="U21" s="46"/>
      <c r="V21" s="121">
        <v>13000</v>
      </c>
      <c r="W21" s="46"/>
      <c r="X21" s="317" t="s">
        <v>973</v>
      </c>
      <c r="Y21" s="289" t="s">
        <v>174</v>
      </c>
    </row>
    <row r="22" spans="1:27" x14ac:dyDescent="0.25">
      <c r="A22" s="686"/>
      <c r="B22" s="73"/>
      <c r="C22" s="161" t="s">
        <v>622</v>
      </c>
      <c r="D22" s="72">
        <v>21</v>
      </c>
      <c r="E22" s="72" t="s">
        <v>24</v>
      </c>
      <c r="F22" s="73">
        <v>4</v>
      </c>
      <c r="G22" s="121">
        <v>20</v>
      </c>
      <c r="H22" s="121">
        <v>14</v>
      </c>
      <c r="I22" s="121" t="s">
        <v>673</v>
      </c>
      <c r="J22" s="203" t="s">
        <v>600</v>
      </c>
      <c r="K22" s="121" t="s">
        <v>49</v>
      </c>
      <c r="L22" s="113">
        <v>-118</v>
      </c>
      <c r="M22" s="46">
        <v>7</v>
      </c>
      <c r="N22" s="121" t="s">
        <v>94</v>
      </c>
      <c r="O22" s="121"/>
      <c r="P22" s="121" t="s">
        <v>66</v>
      </c>
      <c r="Q22" s="121" t="s">
        <v>307</v>
      </c>
      <c r="R22" s="121">
        <v>180</v>
      </c>
      <c r="S22" s="121">
        <v>1</v>
      </c>
      <c r="T22" s="121" t="s">
        <v>345</v>
      </c>
      <c r="U22" s="46"/>
      <c r="V22" s="121">
        <v>11000</v>
      </c>
      <c r="W22" s="46"/>
      <c r="X22" s="317" t="s">
        <v>973</v>
      </c>
      <c r="Y22" s="289" t="s">
        <v>174</v>
      </c>
    </row>
    <row r="23" spans="1:27" x14ac:dyDescent="0.25">
      <c r="A23" s="686"/>
      <c r="B23" s="73"/>
      <c r="C23" s="161" t="s">
        <v>623</v>
      </c>
      <c r="D23" s="72">
        <v>22</v>
      </c>
      <c r="E23" s="72" t="s">
        <v>24</v>
      </c>
      <c r="F23" s="73">
        <v>4</v>
      </c>
      <c r="G23" s="121">
        <v>20</v>
      </c>
      <c r="H23" s="121">
        <v>14</v>
      </c>
      <c r="I23" s="121" t="s">
        <v>673</v>
      </c>
      <c r="J23" s="203" t="s">
        <v>600</v>
      </c>
      <c r="K23" s="121" t="s">
        <v>49</v>
      </c>
      <c r="L23" s="113">
        <v>-118.5</v>
      </c>
      <c r="M23" s="46">
        <v>6.5</v>
      </c>
      <c r="N23" s="121" t="s">
        <v>94</v>
      </c>
      <c r="O23" s="121"/>
      <c r="P23" s="121" t="s">
        <v>66</v>
      </c>
      <c r="Q23" s="121" t="s">
        <v>307</v>
      </c>
      <c r="R23" s="121">
        <v>180</v>
      </c>
      <c r="S23" s="121">
        <v>1</v>
      </c>
      <c r="T23" s="121" t="s">
        <v>345</v>
      </c>
      <c r="U23" s="46"/>
      <c r="V23" s="121">
        <v>11000</v>
      </c>
      <c r="W23" s="46"/>
      <c r="X23" s="317" t="s">
        <v>973</v>
      </c>
      <c r="Y23" s="289" t="s">
        <v>174</v>
      </c>
    </row>
    <row r="24" spans="1:27" x14ac:dyDescent="0.25">
      <c r="A24" s="686"/>
      <c r="B24" s="73"/>
      <c r="C24" s="161" t="s">
        <v>624</v>
      </c>
      <c r="D24" s="72">
        <v>23</v>
      </c>
      <c r="E24" s="72" t="s">
        <v>24</v>
      </c>
      <c r="F24" s="73">
        <v>4</v>
      </c>
      <c r="G24" s="121">
        <v>20</v>
      </c>
      <c r="H24" s="121">
        <v>14</v>
      </c>
      <c r="I24" s="121" t="s">
        <v>673</v>
      </c>
      <c r="J24" s="203" t="s">
        <v>600</v>
      </c>
      <c r="K24" s="121" t="s">
        <v>49</v>
      </c>
      <c r="L24" s="113">
        <v>-119</v>
      </c>
      <c r="M24" s="46">
        <v>6</v>
      </c>
      <c r="N24" s="121" t="s">
        <v>94</v>
      </c>
      <c r="O24" s="121"/>
      <c r="P24" s="121" t="s">
        <v>66</v>
      </c>
      <c r="Q24" s="121" t="s">
        <v>307</v>
      </c>
      <c r="R24" s="121">
        <v>180</v>
      </c>
      <c r="S24" s="121">
        <v>1</v>
      </c>
      <c r="T24" s="121" t="s">
        <v>345</v>
      </c>
      <c r="U24" s="46"/>
      <c r="V24" s="121">
        <v>11000</v>
      </c>
      <c r="W24" s="46"/>
      <c r="X24" s="317" t="s">
        <v>973</v>
      </c>
      <c r="Y24" s="289" t="s">
        <v>174</v>
      </c>
    </row>
    <row r="25" spans="1:27" x14ac:dyDescent="0.25">
      <c r="A25" s="686"/>
      <c r="B25" s="73"/>
      <c r="C25" s="161" t="s">
        <v>625</v>
      </c>
      <c r="D25" s="72">
        <v>24</v>
      </c>
      <c r="E25" s="72" t="s">
        <v>24</v>
      </c>
      <c r="F25" s="73">
        <v>4</v>
      </c>
      <c r="G25" s="121">
        <v>20</v>
      </c>
      <c r="H25" s="121">
        <v>14</v>
      </c>
      <c r="I25" s="121" t="s">
        <v>673</v>
      </c>
      <c r="J25" s="203" t="s">
        <v>600</v>
      </c>
      <c r="K25" s="121" t="s">
        <v>49</v>
      </c>
      <c r="L25" s="113">
        <v>-119.5</v>
      </c>
      <c r="M25" s="46">
        <v>5.5</v>
      </c>
      <c r="N25" s="121" t="s">
        <v>94</v>
      </c>
      <c r="O25" s="121"/>
      <c r="P25" s="121" t="s">
        <v>66</v>
      </c>
      <c r="Q25" s="121" t="s">
        <v>307</v>
      </c>
      <c r="R25" s="121">
        <v>180</v>
      </c>
      <c r="S25" s="121">
        <v>1</v>
      </c>
      <c r="T25" s="121" t="s">
        <v>168</v>
      </c>
      <c r="U25" s="46"/>
      <c r="V25" s="320">
        <v>9000</v>
      </c>
      <c r="W25" s="46"/>
      <c r="X25" s="317" t="s">
        <v>973</v>
      </c>
      <c r="Y25" s="289" t="s">
        <v>174</v>
      </c>
    </row>
    <row r="26" spans="1:27" x14ac:dyDescent="0.25">
      <c r="A26" s="686"/>
      <c r="B26" s="73"/>
      <c r="C26" s="161" t="s">
        <v>626</v>
      </c>
      <c r="D26" s="72">
        <v>25</v>
      </c>
      <c r="E26" s="72" t="s">
        <v>24</v>
      </c>
      <c r="F26" s="73">
        <v>4</v>
      </c>
      <c r="G26" s="121">
        <v>20</v>
      </c>
      <c r="H26" s="121">
        <v>14</v>
      </c>
      <c r="I26" s="121" t="s">
        <v>673</v>
      </c>
      <c r="J26" s="203" t="s">
        <v>600</v>
      </c>
      <c r="K26" s="121" t="s">
        <v>49</v>
      </c>
      <c r="L26" s="113">
        <v>-120</v>
      </c>
      <c r="M26" s="46">
        <v>5</v>
      </c>
      <c r="N26" s="121" t="s">
        <v>94</v>
      </c>
      <c r="O26" s="121"/>
      <c r="P26" s="121" t="s">
        <v>66</v>
      </c>
      <c r="Q26" s="121" t="s">
        <v>307</v>
      </c>
      <c r="R26" s="121">
        <v>180</v>
      </c>
      <c r="S26" s="121">
        <v>1</v>
      </c>
      <c r="T26" s="121" t="s">
        <v>345</v>
      </c>
      <c r="U26" s="46"/>
      <c r="V26" s="320">
        <v>9000</v>
      </c>
      <c r="W26" s="46"/>
      <c r="X26" s="317" t="s">
        <v>973</v>
      </c>
      <c r="Y26" s="289" t="s">
        <v>174</v>
      </c>
    </row>
    <row r="27" spans="1:27" s="55" customFormat="1" x14ac:dyDescent="0.25">
      <c r="A27" s="300"/>
      <c r="B27" s="73"/>
      <c r="C27" s="166"/>
      <c r="D27" s="72"/>
      <c r="E27" s="72"/>
      <c r="F27" s="73"/>
      <c r="G27" s="121"/>
      <c r="H27" s="121"/>
      <c r="I27" s="121"/>
      <c r="J27" s="203"/>
      <c r="K27" s="121"/>
      <c r="L27" s="113"/>
      <c r="M27" s="46"/>
      <c r="N27" s="121"/>
      <c r="O27" s="121"/>
      <c r="P27" s="121"/>
      <c r="Q27" s="121"/>
      <c r="R27" s="121"/>
      <c r="S27" s="121"/>
      <c r="T27" s="121"/>
      <c r="U27" s="121"/>
      <c r="V27" s="121"/>
      <c r="W27" s="121"/>
      <c r="X27" s="318"/>
      <c r="Y27" s="290"/>
      <c r="Z27"/>
      <c r="AA27" s="27"/>
    </row>
    <row r="28" spans="1:27" s="55" customFormat="1" x14ac:dyDescent="0.25">
      <c r="A28" s="685" t="s">
        <v>628</v>
      </c>
      <c r="B28" s="73"/>
      <c r="C28" s="161" t="s">
        <v>929</v>
      </c>
      <c r="D28" s="72">
        <v>1</v>
      </c>
      <c r="E28" s="72" t="s">
        <v>24</v>
      </c>
      <c r="F28" s="73">
        <v>4</v>
      </c>
      <c r="G28" s="121">
        <v>20</v>
      </c>
      <c r="H28" s="121">
        <v>14</v>
      </c>
      <c r="I28" s="121" t="s">
        <v>673</v>
      </c>
      <c r="J28" s="203" t="s">
        <v>601</v>
      </c>
      <c r="K28" s="121" t="s">
        <v>49</v>
      </c>
      <c r="L28" s="113">
        <v>-85</v>
      </c>
      <c r="M28" s="46">
        <v>25</v>
      </c>
      <c r="N28" s="121" t="s">
        <v>94</v>
      </c>
      <c r="O28" s="121"/>
      <c r="P28" s="121" t="s">
        <v>66</v>
      </c>
      <c r="Q28" s="121" t="s">
        <v>307</v>
      </c>
      <c r="R28" s="121">
        <v>180</v>
      </c>
      <c r="S28" s="121">
        <v>1</v>
      </c>
      <c r="T28" s="121" t="s">
        <v>168</v>
      </c>
      <c r="U28" s="46"/>
      <c r="V28" s="320">
        <v>104000</v>
      </c>
      <c r="W28" s="46"/>
      <c r="X28" s="317" t="s">
        <v>973</v>
      </c>
      <c r="Y28" s="289" t="s">
        <v>174</v>
      </c>
      <c r="Z28"/>
      <c r="AA28" s="27"/>
    </row>
    <row r="29" spans="1:27" s="55" customFormat="1" x14ac:dyDescent="0.25">
      <c r="A29" s="686"/>
      <c r="B29" s="73"/>
      <c r="C29" s="161" t="s">
        <v>930</v>
      </c>
      <c r="D29" s="72">
        <v>2</v>
      </c>
      <c r="E29" s="72" t="s">
        <v>24</v>
      </c>
      <c r="F29" s="73">
        <v>4</v>
      </c>
      <c r="G29" s="121">
        <v>20</v>
      </c>
      <c r="H29" s="121">
        <v>14</v>
      </c>
      <c r="I29" s="121" t="s">
        <v>673</v>
      </c>
      <c r="J29" s="203" t="s">
        <v>601</v>
      </c>
      <c r="K29" s="121" t="s">
        <v>49</v>
      </c>
      <c r="L29" s="113">
        <v>-88</v>
      </c>
      <c r="M29" s="46">
        <v>25</v>
      </c>
      <c r="N29" s="121" t="s">
        <v>94</v>
      </c>
      <c r="O29" s="121"/>
      <c r="P29" s="121" t="s">
        <v>66</v>
      </c>
      <c r="Q29" s="121" t="s">
        <v>307</v>
      </c>
      <c r="R29" s="121">
        <v>180</v>
      </c>
      <c r="S29" s="121">
        <v>1</v>
      </c>
      <c r="T29" s="121" t="s">
        <v>168</v>
      </c>
      <c r="U29" s="46"/>
      <c r="V29" s="320">
        <v>104000</v>
      </c>
      <c r="W29" s="46"/>
      <c r="X29" s="317" t="s">
        <v>973</v>
      </c>
      <c r="Y29" s="289" t="s">
        <v>174</v>
      </c>
      <c r="Z29"/>
      <c r="AA29" s="27"/>
    </row>
    <row r="30" spans="1:27" s="55" customFormat="1" x14ac:dyDescent="0.25">
      <c r="A30" s="686"/>
      <c r="B30" s="73"/>
      <c r="C30" s="161" t="s">
        <v>931</v>
      </c>
      <c r="D30" s="72">
        <v>3</v>
      </c>
      <c r="E30" s="72" t="s">
        <v>24</v>
      </c>
      <c r="F30" s="73">
        <v>4</v>
      </c>
      <c r="G30" s="121">
        <v>20</v>
      </c>
      <c r="H30" s="121">
        <v>14</v>
      </c>
      <c r="I30" s="121" t="s">
        <v>673</v>
      </c>
      <c r="J30" s="203" t="s">
        <v>601</v>
      </c>
      <c r="K30" s="121" t="s">
        <v>49</v>
      </c>
      <c r="L30" s="113">
        <v>-91</v>
      </c>
      <c r="M30" s="46">
        <v>25</v>
      </c>
      <c r="N30" s="121" t="s">
        <v>94</v>
      </c>
      <c r="O30" s="121"/>
      <c r="P30" s="121" t="s">
        <v>66</v>
      </c>
      <c r="Q30" s="121" t="s">
        <v>307</v>
      </c>
      <c r="R30" s="121">
        <v>180</v>
      </c>
      <c r="S30" s="121">
        <v>1</v>
      </c>
      <c r="T30" s="121" t="s">
        <v>168</v>
      </c>
      <c r="U30" s="46"/>
      <c r="V30" s="320">
        <v>98000</v>
      </c>
      <c r="W30" s="46"/>
      <c r="X30" s="317" t="s">
        <v>973</v>
      </c>
      <c r="Y30" s="289" t="s">
        <v>174</v>
      </c>
      <c r="Z30"/>
      <c r="AA30" s="27"/>
    </row>
    <row r="31" spans="1:27" s="55" customFormat="1" x14ac:dyDescent="0.25">
      <c r="A31" s="686"/>
      <c r="B31" s="73"/>
      <c r="C31" s="161" t="s">
        <v>932</v>
      </c>
      <c r="D31" s="72">
        <v>4</v>
      </c>
      <c r="E31" s="72" t="s">
        <v>24</v>
      </c>
      <c r="F31" s="73">
        <v>4</v>
      </c>
      <c r="G31" s="121">
        <v>20</v>
      </c>
      <c r="H31" s="121">
        <v>14</v>
      </c>
      <c r="I31" s="121" t="s">
        <v>673</v>
      </c>
      <c r="J31" s="203" t="s">
        <v>601</v>
      </c>
      <c r="K31" s="121" t="s">
        <v>49</v>
      </c>
      <c r="L31" s="113">
        <v>-94</v>
      </c>
      <c r="M31" s="46">
        <v>25</v>
      </c>
      <c r="N31" s="121" t="s">
        <v>94</v>
      </c>
      <c r="O31" s="121"/>
      <c r="P31" s="121" t="s">
        <v>66</v>
      </c>
      <c r="Q31" s="121" t="s">
        <v>307</v>
      </c>
      <c r="R31" s="121">
        <v>180</v>
      </c>
      <c r="S31" s="121">
        <v>1</v>
      </c>
      <c r="T31" s="121" t="s">
        <v>168</v>
      </c>
      <c r="U31" s="46"/>
      <c r="V31" s="320">
        <v>94000</v>
      </c>
      <c r="W31" s="46"/>
      <c r="X31" s="317" t="s">
        <v>973</v>
      </c>
      <c r="Y31" s="289" t="s">
        <v>174</v>
      </c>
      <c r="Z31"/>
      <c r="AA31" s="27"/>
    </row>
    <row r="32" spans="1:27" s="55" customFormat="1" x14ac:dyDescent="0.25">
      <c r="A32" s="686"/>
      <c r="B32" s="73"/>
      <c r="C32" s="161" t="s">
        <v>933</v>
      </c>
      <c r="D32" s="72">
        <v>5</v>
      </c>
      <c r="E32" s="72" t="s">
        <v>24</v>
      </c>
      <c r="F32" s="73">
        <v>4</v>
      </c>
      <c r="G32" s="121">
        <v>20</v>
      </c>
      <c r="H32" s="121">
        <v>14</v>
      </c>
      <c r="I32" s="121" t="s">
        <v>673</v>
      </c>
      <c r="J32" s="203" t="s">
        <v>601</v>
      </c>
      <c r="K32" s="121" t="s">
        <v>49</v>
      </c>
      <c r="L32" s="113">
        <v>-97</v>
      </c>
      <c r="M32" s="46">
        <v>25</v>
      </c>
      <c r="N32" s="121" t="s">
        <v>94</v>
      </c>
      <c r="O32" s="121"/>
      <c r="P32" s="121" t="s">
        <v>66</v>
      </c>
      <c r="Q32" s="121" t="s">
        <v>307</v>
      </c>
      <c r="R32" s="121">
        <v>180</v>
      </c>
      <c r="S32" s="121">
        <v>1</v>
      </c>
      <c r="T32" s="121" t="s">
        <v>168</v>
      </c>
      <c r="U32" s="46"/>
      <c r="V32" s="320">
        <v>92000</v>
      </c>
      <c r="W32" s="46"/>
      <c r="X32" s="317" t="s">
        <v>973</v>
      </c>
      <c r="Y32" s="289" t="s">
        <v>174</v>
      </c>
      <c r="Z32"/>
      <c r="AA32" s="27"/>
    </row>
    <row r="33" spans="1:27" s="55" customFormat="1" x14ac:dyDescent="0.25">
      <c r="A33" s="686"/>
      <c r="B33" s="73"/>
      <c r="C33" s="161" t="s">
        <v>934</v>
      </c>
      <c r="D33" s="72">
        <v>6</v>
      </c>
      <c r="E33" s="72" t="s">
        <v>24</v>
      </c>
      <c r="F33" s="73">
        <v>4</v>
      </c>
      <c r="G33" s="121">
        <v>20</v>
      </c>
      <c r="H33" s="121">
        <v>14</v>
      </c>
      <c r="I33" s="121" t="s">
        <v>673</v>
      </c>
      <c r="J33" s="203" t="s">
        <v>601</v>
      </c>
      <c r="K33" s="121" t="s">
        <v>49</v>
      </c>
      <c r="L33" s="113">
        <v>-100</v>
      </c>
      <c r="M33" s="46">
        <v>25</v>
      </c>
      <c r="N33" s="121" t="s">
        <v>94</v>
      </c>
      <c r="O33" s="121"/>
      <c r="P33" s="121" t="s">
        <v>66</v>
      </c>
      <c r="Q33" s="121" t="s">
        <v>307</v>
      </c>
      <c r="R33" s="121">
        <v>180</v>
      </c>
      <c r="S33" s="121">
        <v>1</v>
      </c>
      <c r="T33" s="121" t="s">
        <v>168</v>
      </c>
      <c r="U33" s="46"/>
      <c r="V33" s="320">
        <v>90000</v>
      </c>
      <c r="W33" s="46"/>
      <c r="X33" s="317" t="s">
        <v>973</v>
      </c>
      <c r="Y33" s="289" t="s">
        <v>174</v>
      </c>
      <c r="Z33"/>
      <c r="AA33" s="27"/>
    </row>
    <row r="34" spans="1:27" s="55" customFormat="1" x14ac:dyDescent="0.25">
      <c r="A34" s="686"/>
      <c r="B34" s="73"/>
      <c r="C34" s="161" t="s">
        <v>935</v>
      </c>
      <c r="D34" s="72">
        <v>7</v>
      </c>
      <c r="E34" s="72" t="s">
        <v>24</v>
      </c>
      <c r="F34" s="73">
        <v>4</v>
      </c>
      <c r="G34" s="121">
        <v>20</v>
      </c>
      <c r="H34" s="121">
        <v>14</v>
      </c>
      <c r="I34" s="121" t="s">
        <v>673</v>
      </c>
      <c r="J34" s="203" t="s">
        <v>601</v>
      </c>
      <c r="K34" s="121" t="s">
        <v>49</v>
      </c>
      <c r="L34" s="113">
        <v>-102</v>
      </c>
      <c r="M34" s="46">
        <v>23</v>
      </c>
      <c r="N34" s="121" t="s">
        <v>94</v>
      </c>
      <c r="O34" s="121"/>
      <c r="P34" s="121" t="s">
        <v>66</v>
      </c>
      <c r="Q34" s="121" t="s">
        <v>307</v>
      </c>
      <c r="R34" s="121">
        <v>180</v>
      </c>
      <c r="S34" s="121">
        <v>1</v>
      </c>
      <c r="T34" s="121" t="s">
        <v>168</v>
      </c>
      <c r="U34" s="46"/>
      <c r="V34" s="320">
        <v>86000</v>
      </c>
      <c r="W34" s="46"/>
      <c r="X34" s="317" t="s">
        <v>973</v>
      </c>
      <c r="Y34" s="289" t="s">
        <v>174</v>
      </c>
      <c r="Z34"/>
      <c r="AA34" s="27"/>
    </row>
    <row r="35" spans="1:27" s="55" customFormat="1" x14ac:dyDescent="0.25">
      <c r="A35" s="686"/>
      <c r="B35" s="73"/>
      <c r="C35" s="161" t="s">
        <v>936</v>
      </c>
      <c r="D35" s="72">
        <v>8</v>
      </c>
      <c r="E35" s="72" t="s">
        <v>24</v>
      </c>
      <c r="F35" s="73">
        <v>4</v>
      </c>
      <c r="G35" s="121">
        <v>20</v>
      </c>
      <c r="H35" s="121">
        <v>14</v>
      </c>
      <c r="I35" s="121" t="s">
        <v>673</v>
      </c>
      <c r="J35" s="203" t="s">
        <v>601</v>
      </c>
      <c r="K35" s="121" t="s">
        <v>49</v>
      </c>
      <c r="L35" s="113">
        <v>-104</v>
      </c>
      <c r="M35" s="46">
        <v>21</v>
      </c>
      <c r="N35" s="121" t="s">
        <v>94</v>
      </c>
      <c r="O35" s="121"/>
      <c r="P35" s="121" t="s">
        <v>66</v>
      </c>
      <c r="Q35" s="121" t="s">
        <v>307</v>
      </c>
      <c r="R35" s="121">
        <v>180</v>
      </c>
      <c r="S35" s="121">
        <v>1</v>
      </c>
      <c r="T35" s="121" t="s">
        <v>168</v>
      </c>
      <c r="U35" s="46"/>
      <c r="V35" s="320">
        <v>74000</v>
      </c>
      <c r="W35" s="46"/>
      <c r="X35" s="317" t="s">
        <v>973</v>
      </c>
      <c r="Y35" s="289" t="s">
        <v>174</v>
      </c>
      <c r="Z35"/>
      <c r="AA35" s="27"/>
    </row>
    <row r="36" spans="1:27" s="55" customFormat="1" x14ac:dyDescent="0.25">
      <c r="A36" s="686"/>
      <c r="B36" s="73"/>
      <c r="C36" s="161" t="s">
        <v>937</v>
      </c>
      <c r="D36" s="72">
        <v>9</v>
      </c>
      <c r="E36" s="72" t="s">
        <v>24</v>
      </c>
      <c r="F36" s="73">
        <v>4</v>
      </c>
      <c r="G36" s="121">
        <v>20</v>
      </c>
      <c r="H36" s="121">
        <v>14</v>
      </c>
      <c r="I36" s="121" t="s">
        <v>673</v>
      </c>
      <c r="J36" s="203" t="s">
        <v>601</v>
      </c>
      <c r="K36" s="121" t="s">
        <v>49</v>
      </c>
      <c r="L36" s="113">
        <v>-106</v>
      </c>
      <c r="M36" s="46">
        <v>19</v>
      </c>
      <c r="N36" s="121" t="s">
        <v>94</v>
      </c>
      <c r="O36" s="121"/>
      <c r="P36" s="121" t="s">
        <v>66</v>
      </c>
      <c r="Q36" s="121" t="s">
        <v>307</v>
      </c>
      <c r="R36" s="121">
        <v>180</v>
      </c>
      <c r="S36" s="121">
        <v>1</v>
      </c>
      <c r="T36" s="121" t="s">
        <v>168</v>
      </c>
      <c r="U36" s="46"/>
      <c r="V36" s="320">
        <v>66000</v>
      </c>
      <c r="W36" s="46"/>
      <c r="X36" s="317" t="s">
        <v>973</v>
      </c>
      <c r="Y36" s="289" t="s">
        <v>174</v>
      </c>
      <c r="Z36"/>
      <c r="AA36" s="27"/>
    </row>
    <row r="37" spans="1:27" s="55" customFormat="1" x14ac:dyDescent="0.25">
      <c r="A37" s="686"/>
      <c r="B37" s="73"/>
      <c r="C37" s="161" t="s">
        <v>938</v>
      </c>
      <c r="D37" s="72">
        <v>10</v>
      </c>
      <c r="E37" s="72" t="s">
        <v>24</v>
      </c>
      <c r="F37" s="73">
        <v>4</v>
      </c>
      <c r="G37" s="121">
        <v>20</v>
      </c>
      <c r="H37" s="121">
        <v>14</v>
      </c>
      <c r="I37" s="121" t="s">
        <v>673</v>
      </c>
      <c r="J37" s="203" t="s">
        <v>601</v>
      </c>
      <c r="K37" s="121" t="s">
        <v>49</v>
      </c>
      <c r="L37" s="113">
        <v>-108</v>
      </c>
      <c r="M37" s="46">
        <v>17</v>
      </c>
      <c r="N37" s="121" t="s">
        <v>94</v>
      </c>
      <c r="O37" s="121"/>
      <c r="P37" s="121" t="s">
        <v>66</v>
      </c>
      <c r="Q37" s="121" t="s">
        <v>307</v>
      </c>
      <c r="R37" s="121">
        <v>180</v>
      </c>
      <c r="S37" s="121">
        <v>1</v>
      </c>
      <c r="T37" s="121" t="s">
        <v>168</v>
      </c>
      <c r="U37" s="46"/>
      <c r="V37" s="320">
        <v>54000</v>
      </c>
      <c r="W37" s="46"/>
      <c r="X37" s="317" t="s">
        <v>973</v>
      </c>
      <c r="Y37" s="289" t="s">
        <v>174</v>
      </c>
      <c r="Z37"/>
      <c r="AA37" s="27"/>
    </row>
    <row r="38" spans="1:27" s="55" customFormat="1" x14ac:dyDescent="0.25">
      <c r="A38" s="686"/>
      <c r="B38" s="73"/>
      <c r="C38" s="161" t="s">
        <v>939</v>
      </c>
      <c r="D38" s="72">
        <v>11</v>
      </c>
      <c r="E38" s="72" t="s">
        <v>24</v>
      </c>
      <c r="F38" s="73">
        <v>4</v>
      </c>
      <c r="G38" s="121">
        <v>20</v>
      </c>
      <c r="H38" s="121">
        <v>14</v>
      </c>
      <c r="I38" s="121" t="s">
        <v>673</v>
      </c>
      <c r="J38" s="203" t="s">
        <v>601</v>
      </c>
      <c r="K38" s="121" t="s">
        <v>49</v>
      </c>
      <c r="L38" s="113">
        <v>-110</v>
      </c>
      <c r="M38" s="46">
        <v>15</v>
      </c>
      <c r="N38" s="121" t="s">
        <v>94</v>
      </c>
      <c r="O38" s="121"/>
      <c r="P38" s="121" t="s">
        <v>66</v>
      </c>
      <c r="Q38" s="121" t="s">
        <v>307</v>
      </c>
      <c r="R38" s="121">
        <v>180</v>
      </c>
      <c r="S38" s="121">
        <v>1</v>
      </c>
      <c r="T38" s="121" t="s">
        <v>168</v>
      </c>
      <c r="U38" s="46"/>
      <c r="V38" s="320">
        <v>44000</v>
      </c>
      <c r="W38" s="46"/>
      <c r="X38" s="317" t="s">
        <v>973</v>
      </c>
      <c r="Y38" s="289" t="s">
        <v>174</v>
      </c>
      <c r="Z38"/>
      <c r="AA38" s="27"/>
    </row>
    <row r="39" spans="1:27" s="55" customFormat="1" x14ac:dyDescent="0.25">
      <c r="A39" s="686"/>
      <c r="B39" s="73"/>
      <c r="C39" s="161" t="s">
        <v>940</v>
      </c>
      <c r="D39" s="72">
        <v>12</v>
      </c>
      <c r="E39" s="72" t="s">
        <v>24</v>
      </c>
      <c r="F39" s="73">
        <v>4</v>
      </c>
      <c r="G39" s="121">
        <v>20</v>
      </c>
      <c r="H39" s="121">
        <v>14</v>
      </c>
      <c r="I39" s="121" t="s">
        <v>673</v>
      </c>
      <c r="J39" s="203" t="s">
        <v>601</v>
      </c>
      <c r="K39" s="121" t="s">
        <v>49</v>
      </c>
      <c r="L39" s="113">
        <v>-112</v>
      </c>
      <c r="M39" s="46">
        <v>13</v>
      </c>
      <c r="N39" s="121" t="s">
        <v>94</v>
      </c>
      <c r="O39" s="121"/>
      <c r="P39" s="121" t="s">
        <v>66</v>
      </c>
      <c r="Q39" s="121" t="s">
        <v>307</v>
      </c>
      <c r="R39" s="121">
        <v>180</v>
      </c>
      <c r="S39" s="121">
        <v>1</v>
      </c>
      <c r="T39" s="121" t="s">
        <v>168</v>
      </c>
      <c r="U39" s="46"/>
      <c r="V39" s="320">
        <v>38000</v>
      </c>
      <c r="W39" s="46"/>
      <c r="X39" s="317" t="s">
        <v>973</v>
      </c>
      <c r="Y39" s="289" t="s">
        <v>174</v>
      </c>
      <c r="Z39"/>
      <c r="AA39" s="27"/>
    </row>
    <row r="40" spans="1:27" s="55" customFormat="1" x14ac:dyDescent="0.25">
      <c r="A40" s="686"/>
      <c r="B40" s="73"/>
      <c r="C40" s="161" t="s">
        <v>941</v>
      </c>
      <c r="D40" s="72">
        <v>13</v>
      </c>
      <c r="E40" s="72" t="s">
        <v>24</v>
      </c>
      <c r="F40" s="73">
        <v>4</v>
      </c>
      <c r="G40" s="121">
        <v>20</v>
      </c>
      <c r="H40" s="121">
        <v>14</v>
      </c>
      <c r="I40" s="121" t="s">
        <v>673</v>
      </c>
      <c r="J40" s="203" t="s">
        <v>601</v>
      </c>
      <c r="K40" s="121" t="s">
        <v>49</v>
      </c>
      <c r="L40" s="113">
        <v>-114</v>
      </c>
      <c r="M40" s="46">
        <v>11</v>
      </c>
      <c r="N40" s="121" t="s">
        <v>94</v>
      </c>
      <c r="O40" s="121"/>
      <c r="P40" s="121" t="s">
        <v>66</v>
      </c>
      <c r="Q40" s="121" t="s">
        <v>307</v>
      </c>
      <c r="R40" s="121">
        <v>180</v>
      </c>
      <c r="S40" s="121">
        <v>1</v>
      </c>
      <c r="T40" s="121" t="s">
        <v>168</v>
      </c>
      <c r="U40" s="46"/>
      <c r="V40" s="320">
        <v>38000</v>
      </c>
      <c r="W40" s="46"/>
      <c r="X40" s="317" t="s">
        <v>973</v>
      </c>
      <c r="Y40" s="289" t="s">
        <v>174</v>
      </c>
      <c r="Z40"/>
      <c r="AA40" s="27"/>
    </row>
    <row r="41" spans="1:27" s="55" customFormat="1" x14ac:dyDescent="0.25">
      <c r="A41" s="686"/>
      <c r="B41" s="73"/>
      <c r="C41" s="161" t="s">
        <v>942</v>
      </c>
      <c r="D41" s="72">
        <v>14</v>
      </c>
      <c r="E41" s="72" t="s">
        <v>24</v>
      </c>
      <c r="F41" s="73">
        <v>4</v>
      </c>
      <c r="G41" s="121">
        <v>20</v>
      </c>
      <c r="H41" s="121">
        <v>14</v>
      </c>
      <c r="I41" s="121" t="s">
        <v>673</v>
      </c>
      <c r="J41" s="203" t="s">
        <v>601</v>
      </c>
      <c r="K41" s="121" t="s">
        <v>49</v>
      </c>
      <c r="L41" s="113">
        <v>-114.5</v>
      </c>
      <c r="M41" s="46">
        <v>10.5</v>
      </c>
      <c r="N41" s="121" t="s">
        <v>94</v>
      </c>
      <c r="O41" s="121"/>
      <c r="P41" s="121" t="s">
        <v>66</v>
      </c>
      <c r="Q41" s="121" t="s">
        <v>307</v>
      </c>
      <c r="R41" s="121">
        <v>180</v>
      </c>
      <c r="S41" s="121">
        <v>1</v>
      </c>
      <c r="T41" s="121" t="s">
        <v>168</v>
      </c>
      <c r="U41" s="46"/>
      <c r="V41" s="320">
        <v>32000</v>
      </c>
      <c r="W41" s="46"/>
      <c r="X41" s="317" t="s">
        <v>973</v>
      </c>
      <c r="Y41" s="289" t="s">
        <v>174</v>
      </c>
      <c r="Z41"/>
      <c r="AA41" s="27"/>
    </row>
    <row r="42" spans="1:27" s="55" customFormat="1" x14ac:dyDescent="0.25">
      <c r="A42" s="686"/>
      <c r="B42" s="73"/>
      <c r="C42" s="161" t="s">
        <v>943</v>
      </c>
      <c r="D42" s="72">
        <v>15</v>
      </c>
      <c r="E42" s="72" t="s">
        <v>24</v>
      </c>
      <c r="F42" s="73">
        <v>4</v>
      </c>
      <c r="G42" s="121">
        <v>20</v>
      </c>
      <c r="H42" s="121">
        <v>14</v>
      </c>
      <c r="I42" s="121" t="s">
        <v>673</v>
      </c>
      <c r="J42" s="203" t="s">
        <v>601</v>
      </c>
      <c r="K42" s="121" t="s">
        <v>49</v>
      </c>
      <c r="L42" s="113">
        <v>-115</v>
      </c>
      <c r="M42" s="46">
        <v>10</v>
      </c>
      <c r="N42" s="121" t="s">
        <v>94</v>
      </c>
      <c r="O42" s="121"/>
      <c r="P42" s="121" t="s">
        <v>66</v>
      </c>
      <c r="Q42" s="121" t="s">
        <v>307</v>
      </c>
      <c r="R42" s="121">
        <v>180</v>
      </c>
      <c r="S42" s="121">
        <v>1</v>
      </c>
      <c r="T42" s="121" t="s">
        <v>345</v>
      </c>
      <c r="U42" s="46"/>
      <c r="V42" s="320">
        <v>32000</v>
      </c>
      <c r="W42" s="46"/>
      <c r="X42" s="317" t="s">
        <v>973</v>
      </c>
      <c r="Y42" s="289" t="s">
        <v>174</v>
      </c>
      <c r="Z42"/>
      <c r="AA42" s="27"/>
    </row>
    <row r="43" spans="1:27" s="55" customFormat="1" x14ac:dyDescent="0.25">
      <c r="A43" s="686"/>
      <c r="B43" s="73"/>
      <c r="C43" s="161" t="s">
        <v>944</v>
      </c>
      <c r="D43" s="72">
        <v>16</v>
      </c>
      <c r="E43" s="72" t="s">
        <v>24</v>
      </c>
      <c r="F43" s="73">
        <v>4</v>
      </c>
      <c r="G43" s="121">
        <v>20</v>
      </c>
      <c r="H43" s="121">
        <v>14</v>
      </c>
      <c r="I43" s="121" t="s">
        <v>673</v>
      </c>
      <c r="J43" s="203" t="s">
        <v>601</v>
      </c>
      <c r="K43" s="121" t="s">
        <v>49</v>
      </c>
      <c r="L43" s="113">
        <v>-115.5</v>
      </c>
      <c r="M43" s="46">
        <v>9.5</v>
      </c>
      <c r="N43" s="121" t="s">
        <v>94</v>
      </c>
      <c r="O43" s="121"/>
      <c r="P43" s="121" t="s">
        <v>66</v>
      </c>
      <c r="Q43" s="121" t="s">
        <v>307</v>
      </c>
      <c r="R43" s="121">
        <v>180</v>
      </c>
      <c r="S43" s="121">
        <v>1</v>
      </c>
      <c r="T43" s="121" t="s">
        <v>345</v>
      </c>
      <c r="U43" s="46"/>
      <c r="V43" s="320">
        <v>32000</v>
      </c>
      <c r="W43" s="46"/>
      <c r="X43" s="317" t="s">
        <v>973</v>
      </c>
      <c r="Y43" s="289" t="s">
        <v>174</v>
      </c>
      <c r="Z43"/>
    </row>
    <row r="44" spans="1:27" s="55" customFormat="1" x14ac:dyDescent="0.25">
      <c r="A44" s="686"/>
      <c r="B44" s="73"/>
      <c r="C44" s="161" t="s">
        <v>945</v>
      </c>
      <c r="D44" s="72">
        <v>17</v>
      </c>
      <c r="E44" s="72" t="s">
        <v>24</v>
      </c>
      <c r="F44" s="73">
        <v>4</v>
      </c>
      <c r="G44" s="121">
        <v>20</v>
      </c>
      <c r="H44" s="121">
        <v>14</v>
      </c>
      <c r="I44" s="121" t="s">
        <v>673</v>
      </c>
      <c r="J44" s="203" t="s">
        <v>601</v>
      </c>
      <c r="K44" s="121" t="s">
        <v>49</v>
      </c>
      <c r="L44" s="113">
        <v>-116</v>
      </c>
      <c r="M44" s="46">
        <v>9</v>
      </c>
      <c r="N44" s="121" t="s">
        <v>94</v>
      </c>
      <c r="O44" s="121"/>
      <c r="P44" s="121" t="s">
        <v>66</v>
      </c>
      <c r="Q44" s="121" t="s">
        <v>307</v>
      </c>
      <c r="R44" s="121">
        <v>180</v>
      </c>
      <c r="S44" s="121">
        <v>1</v>
      </c>
      <c r="T44" s="121" t="s">
        <v>345</v>
      </c>
      <c r="U44" s="46"/>
      <c r="V44" s="320">
        <v>26000</v>
      </c>
      <c r="W44" s="46"/>
      <c r="X44" s="317" t="s">
        <v>973</v>
      </c>
      <c r="Y44" s="289" t="s">
        <v>174</v>
      </c>
      <c r="Z44"/>
    </row>
    <row r="45" spans="1:27" s="55" customFormat="1" x14ac:dyDescent="0.25">
      <c r="A45" s="686"/>
      <c r="B45" s="73"/>
      <c r="C45" s="161" t="s">
        <v>946</v>
      </c>
      <c r="D45" s="72">
        <v>18</v>
      </c>
      <c r="E45" s="72" t="s">
        <v>24</v>
      </c>
      <c r="F45" s="73">
        <v>4</v>
      </c>
      <c r="G45" s="121">
        <v>20</v>
      </c>
      <c r="H45" s="121">
        <v>14</v>
      </c>
      <c r="I45" s="121" t="s">
        <v>673</v>
      </c>
      <c r="J45" s="203" t="s">
        <v>601</v>
      </c>
      <c r="K45" s="121" t="s">
        <v>49</v>
      </c>
      <c r="L45" s="113">
        <v>-116.5</v>
      </c>
      <c r="M45" s="46">
        <v>8.5</v>
      </c>
      <c r="N45" s="121" t="s">
        <v>94</v>
      </c>
      <c r="O45" s="121"/>
      <c r="P45" s="121" t="s">
        <v>66</v>
      </c>
      <c r="Q45" s="121" t="s">
        <v>307</v>
      </c>
      <c r="R45" s="121">
        <v>180</v>
      </c>
      <c r="S45" s="121">
        <v>1</v>
      </c>
      <c r="T45" s="121" t="s">
        <v>345</v>
      </c>
      <c r="U45" s="46"/>
      <c r="V45" s="320">
        <v>26000</v>
      </c>
      <c r="W45" s="46"/>
      <c r="X45" s="317" t="s">
        <v>973</v>
      </c>
      <c r="Y45" s="289" t="s">
        <v>174</v>
      </c>
      <c r="Z45"/>
    </row>
    <row r="46" spans="1:27" s="55" customFormat="1" x14ac:dyDescent="0.25">
      <c r="A46" s="686"/>
      <c r="B46" s="73"/>
      <c r="C46" s="161" t="s">
        <v>947</v>
      </c>
      <c r="D46" s="72">
        <v>19</v>
      </c>
      <c r="E46" s="72" t="s">
        <v>24</v>
      </c>
      <c r="F46" s="73">
        <v>4</v>
      </c>
      <c r="G46" s="121">
        <v>20</v>
      </c>
      <c r="H46" s="121">
        <v>14</v>
      </c>
      <c r="I46" s="121" t="s">
        <v>673</v>
      </c>
      <c r="J46" s="203" t="s">
        <v>601</v>
      </c>
      <c r="K46" s="121" t="s">
        <v>49</v>
      </c>
      <c r="L46" s="113">
        <v>-117</v>
      </c>
      <c r="M46" s="46">
        <v>8</v>
      </c>
      <c r="N46" s="121" t="s">
        <v>94</v>
      </c>
      <c r="O46" s="121"/>
      <c r="P46" s="121" t="s">
        <v>66</v>
      </c>
      <c r="Q46" s="121" t="s">
        <v>307</v>
      </c>
      <c r="R46" s="121">
        <v>180</v>
      </c>
      <c r="S46" s="121">
        <v>1</v>
      </c>
      <c r="T46" s="121" t="s">
        <v>168</v>
      </c>
      <c r="U46" s="46"/>
      <c r="V46" s="320">
        <v>26000</v>
      </c>
      <c r="W46" s="46"/>
      <c r="X46" s="317" t="s">
        <v>973</v>
      </c>
      <c r="Y46" s="289" t="s">
        <v>174</v>
      </c>
      <c r="Z46"/>
    </row>
    <row r="47" spans="1:27" s="55" customFormat="1" x14ac:dyDescent="0.25">
      <c r="A47" s="686"/>
      <c r="B47" s="73"/>
      <c r="C47" s="161" t="s">
        <v>948</v>
      </c>
      <c r="D47" s="72">
        <v>20</v>
      </c>
      <c r="E47" s="72" t="s">
        <v>24</v>
      </c>
      <c r="F47" s="73">
        <v>4</v>
      </c>
      <c r="G47" s="121">
        <v>20</v>
      </c>
      <c r="H47" s="121">
        <v>14</v>
      </c>
      <c r="I47" s="121" t="s">
        <v>673</v>
      </c>
      <c r="J47" s="203" t="s">
        <v>601</v>
      </c>
      <c r="K47" s="121" t="s">
        <v>49</v>
      </c>
      <c r="L47" s="113">
        <v>-117.5</v>
      </c>
      <c r="M47" s="46">
        <v>7.5</v>
      </c>
      <c r="N47" s="121" t="s">
        <v>94</v>
      </c>
      <c r="O47" s="121"/>
      <c r="P47" s="121" t="s">
        <v>66</v>
      </c>
      <c r="Q47" s="121" t="s">
        <v>307</v>
      </c>
      <c r="R47" s="121">
        <v>180</v>
      </c>
      <c r="S47" s="121">
        <v>1</v>
      </c>
      <c r="T47" s="121" t="s">
        <v>345</v>
      </c>
      <c r="U47" s="46"/>
      <c r="V47" s="320">
        <v>26000</v>
      </c>
      <c r="W47" s="46"/>
      <c r="X47" s="317" t="s">
        <v>973</v>
      </c>
      <c r="Y47" s="289" t="s">
        <v>174</v>
      </c>
      <c r="Z47"/>
    </row>
    <row r="48" spans="1:27" s="55" customFormat="1" x14ac:dyDescent="0.25">
      <c r="A48" s="686"/>
      <c r="B48" s="73"/>
      <c r="C48" s="161" t="s">
        <v>949</v>
      </c>
      <c r="D48" s="72">
        <v>21</v>
      </c>
      <c r="E48" s="72" t="s">
        <v>24</v>
      </c>
      <c r="F48" s="73">
        <v>4</v>
      </c>
      <c r="G48" s="121">
        <v>20</v>
      </c>
      <c r="H48" s="121">
        <v>14</v>
      </c>
      <c r="I48" s="121" t="s">
        <v>673</v>
      </c>
      <c r="J48" s="203" t="s">
        <v>601</v>
      </c>
      <c r="K48" s="121" t="s">
        <v>49</v>
      </c>
      <c r="L48" s="113">
        <v>-118</v>
      </c>
      <c r="M48" s="46">
        <v>7</v>
      </c>
      <c r="N48" s="121" t="s">
        <v>94</v>
      </c>
      <c r="O48" s="121"/>
      <c r="P48" s="121" t="s">
        <v>66</v>
      </c>
      <c r="Q48" s="121" t="s">
        <v>307</v>
      </c>
      <c r="R48" s="121">
        <v>180</v>
      </c>
      <c r="S48" s="121">
        <v>1</v>
      </c>
      <c r="T48" s="121" t="s">
        <v>345</v>
      </c>
      <c r="U48" s="46"/>
      <c r="V48" s="320">
        <v>22000</v>
      </c>
      <c r="W48" s="46"/>
      <c r="X48" s="317" t="s">
        <v>973</v>
      </c>
      <c r="Y48" s="289" t="s">
        <v>174</v>
      </c>
      <c r="Z48"/>
    </row>
    <row r="49" spans="1:26" s="55" customFormat="1" x14ac:dyDescent="0.25">
      <c r="A49" s="686"/>
      <c r="B49" s="73"/>
      <c r="C49" s="161" t="s">
        <v>950</v>
      </c>
      <c r="D49" s="72">
        <v>22</v>
      </c>
      <c r="E49" s="72" t="s">
        <v>24</v>
      </c>
      <c r="F49" s="73">
        <v>4</v>
      </c>
      <c r="G49" s="121">
        <v>20</v>
      </c>
      <c r="H49" s="121">
        <v>14</v>
      </c>
      <c r="I49" s="121" t="s">
        <v>673</v>
      </c>
      <c r="J49" s="203" t="s">
        <v>601</v>
      </c>
      <c r="K49" s="121" t="s">
        <v>49</v>
      </c>
      <c r="L49" s="113">
        <v>-118.5</v>
      </c>
      <c r="M49" s="46">
        <v>6.5</v>
      </c>
      <c r="N49" s="121" t="s">
        <v>94</v>
      </c>
      <c r="O49" s="121"/>
      <c r="P49" s="121" t="s">
        <v>66</v>
      </c>
      <c r="Q49" s="121" t="s">
        <v>307</v>
      </c>
      <c r="R49" s="121">
        <v>180</v>
      </c>
      <c r="S49" s="121">
        <v>1</v>
      </c>
      <c r="T49" s="121" t="s">
        <v>345</v>
      </c>
      <c r="U49" s="46"/>
      <c r="V49" s="320">
        <v>22000</v>
      </c>
      <c r="W49" s="46"/>
      <c r="X49" s="317" t="s">
        <v>973</v>
      </c>
      <c r="Y49" s="289" t="s">
        <v>174</v>
      </c>
      <c r="Z49"/>
    </row>
    <row r="50" spans="1:26" s="55" customFormat="1" x14ac:dyDescent="0.25">
      <c r="A50" s="686"/>
      <c r="B50" s="73"/>
      <c r="C50" s="161" t="s">
        <v>951</v>
      </c>
      <c r="D50" s="72">
        <v>23</v>
      </c>
      <c r="E50" s="72" t="s">
        <v>24</v>
      </c>
      <c r="F50" s="73">
        <v>4</v>
      </c>
      <c r="G50" s="121">
        <v>20</v>
      </c>
      <c r="H50" s="121">
        <v>14</v>
      </c>
      <c r="I50" s="121" t="s">
        <v>673</v>
      </c>
      <c r="J50" s="203" t="s">
        <v>601</v>
      </c>
      <c r="K50" s="121" t="s">
        <v>49</v>
      </c>
      <c r="L50" s="113">
        <v>-119</v>
      </c>
      <c r="M50" s="46">
        <v>6</v>
      </c>
      <c r="N50" s="121" t="s">
        <v>94</v>
      </c>
      <c r="O50" s="121"/>
      <c r="P50" s="121" t="s">
        <v>66</v>
      </c>
      <c r="Q50" s="121" t="s">
        <v>307</v>
      </c>
      <c r="R50" s="121">
        <v>180</v>
      </c>
      <c r="S50" s="121">
        <v>1</v>
      </c>
      <c r="T50" s="121" t="s">
        <v>345</v>
      </c>
      <c r="U50" s="46"/>
      <c r="V50" s="320">
        <v>22000</v>
      </c>
      <c r="W50" s="46"/>
      <c r="X50" s="317" t="s">
        <v>973</v>
      </c>
      <c r="Y50" s="289" t="s">
        <v>174</v>
      </c>
      <c r="Z50"/>
    </row>
    <row r="51" spans="1:26" s="55" customFormat="1" x14ac:dyDescent="0.25">
      <c r="A51" s="686"/>
      <c r="B51" s="73"/>
      <c r="C51" s="161" t="s">
        <v>952</v>
      </c>
      <c r="D51" s="72">
        <v>24</v>
      </c>
      <c r="E51" s="72" t="s">
        <v>24</v>
      </c>
      <c r="F51" s="73">
        <v>4</v>
      </c>
      <c r="G51" s="121">
        <v>20</v>
      </c>
      <c r="H51" s="121">
        <v>14</v>
      </c>
      <c r="I51" s="121" t="s">
        <v>673</v>
      </c>
      <c r="J51" s="203" t="s">
        <v>601</v>
      </c>
      <c r="K51" s="121" t="s">
        <v>49</v>
      </c>
      <c r="L51" s="113">
        <v>-119.5</v>
      </c>
      <c r="M51" s="46">
        <v>5.5</v>
      </c>
      <c r="N51" s="121" t="s">
        <v>94</v>
      </c>
      <c r="O51" s="121"/>
      <c r="P51" s="121" t="s">
        <v>66</v>
      </c>
      <c r="Q51" s="121" t="s">
        <v>307</v>
      </c>
      <c r="R51" s="121">
        <v>180</v>
      </c>
      <c r="S51" s="121">
        <v>1</v>
      </c>
      <c r="T51" s="121" t="s">
        <v>168</v>
      </c>
      <c r="U51" s="46"/>
      <c r="V51" s="320">
        <v>18000</v>
      </c>
      <c r="W51" s="46"/>
      <c r="X51" s="317" t="s">
        <v>973</v>
      </c>
      <c r="Y51" s="289" t="s">
        <v>174</v>
      </c>
      <c r="Z51"/>
    </row>
    <row r="52" spans="1:26" s="55" customFormat="1" x14ac:dyDescent="0.25">
      <c r="A52" s="686"/>
      <c r="B52" s="73"/>
      <c r="C52" s="161" t="s">
        <v>953</v>
      </c>
      <c r="D52" s="72">
        <v>25</v>
      </c>
      <c r="E52" s="72" t="s">
        <v>24</v>
      </c>
      <c r="F52" s="73">
        <v>4</v>
      </c>
      <c r="G52" s="121">
        <v>20</v>
      </c>
      <c r="H52" s="121">
        <v>14</v>
      </c>
      <c r="I52" s="121" t="s">
        <v>673</v>
      </c>
      <c r="J52" s="203" t="s">
        <v>601</v>
      </c>
      <c r="K52" s="121" t="s">
        <v>49</v>
      </c>
      <c r="L52" s="113">
        <v>-120</v>
      </c>
      <c r="M52" s="46">
        <v>5</v>
      </c>
      <c r="N52" s="121" t="s">
        <v>94</v>
      </c>
      <c r="O52" s="121"/>
      <c r="P52" s="121" t="s">
        <v>66</v>
      </c>
      <c r="Q52" s="121" t="s">
        <v>307</v>
      </c>
      <c r="R52" s="121">
        <v>180</v>
      </c>
      <c r="S52" s="121">
        <v>1</v>
      </c>
      <c r="T52" s="121" t="s">
        <v>345</v>
      </c>
      <c r="U52" s="46"/>
      <c r="V52" s="320">
        <v>18000</v>
      </c>
      <c r="W52" s="46"/>
      <c r="X52" s="317" t="s">
        <v>973</v>
      </c>
      <c r="Y52" s="289" t="s">
        <v>174</v>
      </c>
      <c r="Z52"/>
    </row>
    <row r="53" spans="1:26" s="55" customFormat="1" x14ac:dyDescent="0.25">
      <c r="A53"/>
      <c r="B53"/>
      <c r="C53" s="167"/>
      <c r="D53"/>
      <c r="E53"/>
      <c r="F53"/>
      <c r="G53"/>
      <c r="H53" s="121"/>
      <c r="I53"/>
      <c r="J53"/>
      <c r="K53"/>
      <c r="L53"/>
      <c r="M53"/>
      <c r="N53"/>
      <c r="O53"/>
      <c r="P53"/>
      <c r="Q53"/>
      <c r="R53"/>
      <c r="S53"/>
      <c r="T53" s="33"/>
      <c r="U53" s="65"/>
      <c r="V53" s="65"/>
      <c r="W53"/>
      <c r="X53" s="101"/>
      <c r="Y53"/>
      <c r="Z53"/>
    </row>
    <row r="54" spans="1:26" s="55" customFormat="1" x14ac:dyDescent="0.25">
      <c r="A54" s="683" t="s">
        <v>629</v>
      </c>
      <c r="B54" s="67"/>
      <c r="C54" s="166">
        <v>601.01199999999994</v>
      </c>
      <c r="D54" s="72"/>
      <c r="E54" s="72" t="s">
        <v>24</v>
      </c>
      <c r="F54" s="73">
        <v>4</v>
      </c>
      <c r="G54" s="121">
        <v>10</v>
      </c>
      <c r="H54" s="121">
        <v>14</v>
      </c>
      <c r="I54" s="121" t="s">
        <v>486</v>
      </c>
      <c r="J54" s="203" t="s">
        <v>600</v>
      </c>
      <c r="K54" s="121" t="s">
        <v>21</v>
      </c>
      <c r="L54" s="121">
        <v>-85</v>
      </c>
      <c r="M54" s="121" t="s">
        <v>41</v>
      </c>
      <c r="N54" s="121" t="s">
        <v>42</v>
      </c>
      <c r="O54" s="121" t="s">
        <v>391</v>
      </c>
      <c r="P54" s="121" t="s">
        <v>43</v>
      </c>
      <c r="Q54" s="121" t="s">
        <v>386</v>
      </c>
      <c r="R54" s="121">
        <v>60</v>
      </c>
      <c r="S54" s="121">
        <v>3</v>
      </c>
      <c r="T54" s="121" t="s">
        <v>168</v>
      </c>
      <c r="U54" s="121"/>
      <c r="V54" s="320">
        <v>60000</v>
      </c>
      <c r="W54" s="121"/>
      <c r="X54" s="203" t="s">
        <v>753</v>
      </c>
      <c r="Y54" s="289" t="s">
        <v>174</v>
      </c>
      <c r="Z54"/>
    </row>
    <row r="55" spans="1:26" s="55" customFormat="1" x14ac:dyDescent="0.25">
      <c r="A55" s="683"/>
      <c r="B55" s="67"/>
      <c r="C55" s="166">
        <v>601.01300000000003</v>
      </c>
      <c r="D55" s="72"/>
      <c r="E55" s="72" t="s">
        <v>24</v>
      </c>
      <c r="F55" s="73">
        <v>4</v>
      </c>
      <c r="G55" s="121">
        <v>15</v>
      </c>
      <c r="H55" s="121">
        <v>14</v>
      </c>
      <c r="I55" s="121" t="s">
        <v>486</v>
      </c>
      <c r="J55" s="203" t="s">
        <v>600</v>
      </c>
      <c r="K55" s="121" t="s">
        <v>21</v>
      </c>
      <c r="L55" s="121">
        <v>-85</v>
      </c>
      <c r="M55" s="121" t="s">
        <v>41</v>
      </c>
      <c r="N55" s="121" t="s">
        <v>42</v>
      </c>
      <c r="O55" s="121" t="s">
        <v>391</v>
      </c>
      <c r="P55" s="121" t="s">
        <v>43</v>
      </c>
      <c r="Q55" s="121" t="s">
        <v>386</v>
      </c>
      <c r="R55" s="121">
        <v>60</v>
      </c>
      <c r="S55" s="121">
        <v>3</v>
      </c>
      <c r="T55" s="121" t="s">
        <v>168</v>
      </c>
      <c r="U55" s="121"/>
      <c r="V55" s="320">
        <v>90000</v>
      </c>
      <c r="W55" s="121"/>
      <c r="X55" s="203" t="s">
        <v>754</v>
      </c>
      <c r="Y55" s="289" t="s">
        <v>174</v>
      </c>
      <c r="Z55"/>
    </row>
    <row r="56" spans="1:26" s="55" customFormat="1" x14ac:dyDescent="0.25">
      <c r="A56" s="683"/>
      <c r="B56" s="67"/>
      <c r="C56" s="166">
        <v>601.01400000000001</v>
      </c>
      <c r="D56" s="72"/>
      <c r="E56" s="72" t="s">
        <v>24</v>
      </c>
      <c r="F56" s="73">
        <v>4</v>
      </c>
      <c r="G56" s="121">
        <v>20</v>
      </c>
      <c r="H56" s="121">
        <v>14</v>
      </c>
      <c r="I56" s="121" t="s">
        <v>486</v>
      </c>
      <c r="J56" s="203" t="s">
        <v>600</v>
      </c>
      <c r="K56" s="121" t="s">
        <v>21</v>
      </c>
      <c r="L56" s="121">
        <v>-85</v>
      </c>
      <c r="M56" s="121" t="s">
        <v>41</v>
      </c>
      <c r="N56" s="121" t="s">
        <v>42</v>
      </c>
      <c r="O56" s="121" t="s">
        <v>391</v>
      </c>
      <c r="P56" s="121" t="s">
        <v>43</v>
      </c>
      <c r="Q56" s="121" t="s">
        <v>386</v>
      </c>
      <c r="R56" s="121">
        <v>60</v>
      </c>
      <c r="S56" s="121">
        <v>3</v>
      </c>
      <c r="T56" s="121" t="s">
        <v>168</v>
      </c>
      <c r="U56" s="121"/>
      <c r="V56" s="320">
        <v>130000</v>
      </c>
      <c r="W56" s="121"/>
      <c r="X56" s="203" t="s">
        <v>755</v>
      </c>
      <c r="Y56" s="289" t="s">
        <v>174</v>
      </c>
      <c r="Z56"/>
    </row>
    <row r="57" spans="1:26" s="55" customFormat="1" x14ac:dyDescent="0.25">
      <c r="A57" s="683"/>
      <c r="B57" s="67"/>
      <c r="C57" s="166" t="s">
        <v>632</v>
      </c>
      <c r="D57" s="117">
        <v>1</v>
      </c>
      <c r="E57" s="72" t="s">
        <v>24</v>
      </c>
      <c r="F57" s="73">
        <v>2</v>
      </c>
      <c r="G57" s="121">
        <v>5</v>
      </c>
      <c r="H57" s="121">
        <v>14</v>
      </c>
      <c r="I57" s="121" t="s">
        <v>486</v>
      </c>
      <c r="J57" s="203" t="s">
        <v>600</v>
      </c>
      <c r="K57" s="121" t="s">
        <v>46</v>
      </c>
      <c r="L57" s="121">
        <v>-85</v>
      </c>
      <c r="M57" s="46">
        <v>10</v>
      </c>
      <c r="N57" s="46" t="s">
        <v>48</v>
      </c>
      <c r="O57" s="121" t="s">
        <v>391</v>
      </c>
      <c r="P57" s="121" t="s">
        <v>43</v>
      </c>
      <c r="Q57" s="121" t="s">
        <v>386</v>
      </c>
      <c r="R57" s="121">
        <v>60</v>
      </c>
      <c r="S57" s="121">
        <v>3</v>
      </c>
      <c r="T57" s="121" t="s">
        <v>168</v>
      </c>
      <c r="U57" s="121"/>
      <c r="V57" s="320">
        <v>6000</v>
      </c>
      <c r="W57" s="121"/>
      <c r="X57" s="317" t="s">
        <v>1006</v>
      </c>
      <c r="Y57" s="289" t="s">
        <v>174</v>
      </c>
      <c r="Z57"/>
    </row>
    <row r="58" spans="1:26" s="55" customFormat="1" x14ac:dyDescent="0.25">
      <c r="A58" s="683"/>
      <c r="B58" s="67"/>
      <c r="C58" s="166" t="s">
        <v>633</v>
      </c>
      <c r="D58" s="117">
        <v>2</v>
      </c>
      <c r="E58" s="72" t="s">
        <v>24</v>
      </c>
      <c r="F58" s="73">
        <v>2</v>
      </c>
      <c r="G58" s="121">
        <v>10</v>
      </c>
      <c r="H58" s="121">
        <v>14</v>
      </c>
      <c r="I58" s="121" t="s">
        <v>486</v>
      </c>
      <c r="J58" s="203" t="s">
        <v>600</v>
      </c>
      <c r="K58" s="121" t="s">
        <v>46</v>
      </c>
      <c r="L58" s="121">
        <v>-85</v>
      </c>
      <c r="M58" s="46">
        <v>10</v>
      </c>
      <c r="N58" s="46" t="s">
        <v>48</v>
      </c>
      <c r="O58" s="121" t="s">
        <v>391</v>
      </c>
      <c r="P58" s="121" t="s">
        <v>43</v>
      </c>
      <c r="Q58" s="121" t="s">
        <v>386</v>
      </c>
      <c r="R58" s="121">
        <v>60</v>
      </c>
      <c r="S58" s="121">
        <v>3</v>
      </c>
      <c r="T58" s="121" t="s">
        <v>168</v>
      </c>
      <c r="U58" s="121"/>
      <c r="V58" s="320">
        <v>13000</v>
      </c>
      <c r="W58" s="121"/>
      <c r="X58" s="317" t="s">
        <v>1007</v>
      </c>
      <c r="Y58" s="289" t="s">
        <v>174</v>
      </c>
      <c r="Z58"/>
    </row>
    <row r="59" spans="1:26" s="55" customFormat="1" x14ac:dyDescent="0.25">
      <c r="A59" s="683"/>
      <c r="B59" s="67"/>
      <c r="C59" s="166" t="s">
        <v>634</v>
      </c>
      <c r="D59" s="117">
        <v>3</v>
      </c>
      <c r="E59" s="72" t="s">
        <v>24</v>
      </c>
      <c r="F59" s="73">
        <v>2</v>
      </c>
      <c r="G59" s="121">
        <v>15</v>
      </c>
      <c r="H59" s="121">
        <v>14</v>
      </c>
      <c r="I59" s="121" t="s">
        <v>486</v>
      </c>
      <c r="J59" s="203" t="s">
        <v>600</v>
      </c>
      <c r="K59" s="121" t="s">
        <v>46</v>
      </c>
      <c r="L59" s="121">
        <v>-85</v>
      </c>
      <c r="M59" s="46">
        <v>10</v>
      </c>
      <c r="N59" s="46" t="s">
        <v>48</v>
      </c>
      <c r="O59" s="121" t="s">
        <v>391</v>
      </c>
      <c r="P59" s="121" t="s">
        <v>43</v>
      </c>
      <c r="Q59" s="121" t="s">
        <v>386</v>
      </c>
      <c r="R59" s="121">
        <v>60</v>
      </c>
      <c r="S59" s="121">
        <v>3</v>
      </c>
      <c r="T59" s="121" t="s">
        <v>168</v>
      </c>
      <c r="U59" s="121"/>
      <c r="V59" s="320">
        <v>21000</v>
      </c>
      <c r="W59" s="121"/>
      <c r="X59" s="317" t="s">
        <v>1008</v>
      </c>
      <c r="Y59" s="289" t="s">
        <v>174</v>
      </c>
      <c r="Z59"/>
    </row>
    <row r="60" spans="1:26" s="55" customFormat="1" x14ac:dyDescent="0.25">
      <c r="A60" s="683"/>
      <c r="B60" s="67"/>
      <c r="C60" s="166" t="s">
        <v>635</v>
      </c>
      <c r="D60" s="117">
        <v>4</v>
      </c>
      <c r="E60" s="72" t="s">
        <v>24</v>
      </c>
      <c r="F60" s="73">
        <v>2</v>
      </c>
      <c r="G60" s="121">
        <v>20</v>
      </c>
      <c r="H60" s="121">
        <v>14</v>
      </c>
      <c r="I60" s="121" t="s">
        <v>486</v>
      </c>
      <c r="J60" s="203" t="s">
        <v>600</v>
      </c>
      <c r="K60" s="121" t="s">
        <v>46</v>
      </c>
      <c r="L60" s="121">
        <v>-85</v>
      </c>
      <c r="M60" s="46">
        <v>10</v>
      </c>
      <c r="N60" s="46" t="s">
        <v>48</v>
      </c>
      <c r="O60" s="121" t="s">
        <v>391</v>
      </c>
      <c r="P60" s="121" t="s">
        <v>43</v>
      </c>
      <c r="Q60" s="121" t="s">
        <v>386</v>
      </c>
      <c r="R60" s="121">
        <v>60</v>
      </c>
      <c r="S60" s="121">
        <v>3</v>
      </c>
      <c r="T60" s="121" t="s">
        <v>168</v>
      </c>
      <c r="U60" s="121"/>
      <c r="V60" s="320">
        <v>30000</v>
      </c>
      <c r="W60" s="121"/>
      <c r="X60" s="317" t="s">
        <v>1009</v>
      </c>
      <c r="Y60" s="289" t="s">
        <v>174</v>
      </c>
      <c r="Z60"/>
    </row>
    <row r="61" spans="1:26" s="55" customFormat="1" x14ac:dyDescent="0.25">
      <c r="A61" s="683"/>
      <c r="B61" s="67"/>
      <c r="C61" s="166" t="s">
        <v>636</v>
      </c>
      <c r="D61" s="117">
        <v>1</v>
      </c>
      <c r="E61" s="72" t="s">
        <v>24</v>
      </c>
      <c r="F61" s="73">
        <v>4</v>
      </c>
      <c r="G61" s="121">
        <v>5</v>
      </c>
      <c r="H61" s="121">
        <v>14</v>
      </c>
      <c r="I61" s="121" t="s">
        <v>486</v>
      </c>
      <c r="J61" s="203" t="s">
        <v>600</v>
      </c>
      <c r="K61" s="121" t="s">
        <v>46</v>
      </c>
      <c r="L61" s="121">
        <v>-85</v>
      </c>
      <c r="M61" s="46">
        <v>10</v>
      </c>
      <c r="N61" s="46" t="s">
        <v>48</v>
      </c>
      <c r="O61" s="121" t="s">
        <v>391</v>
      </c>
      <c r="P61" s="121" t="s">
        <v>43</v>
      </c>
      <c r="Q61" s="121" t="s">
        <v>386</v>
      </c>
      <c r="R61" s="121">
        <v>60</v>
      </c>
      <c r="S61" s="121">
        <v>3</v>
      </c>
      <c r="T61" s="121" t="s">
        <v>168</v>
      </c>
      <c r="U61" s="121"/>
      <c r="V61" s="320">
        <v>6000</v>
      </c>
      <c r="W61" s="121"/>
      <c r="X61" s="317" t="s">
        <v>1006</v>
      </c>
      <c r="Y61" s="289" t="s">
        <v>174</v>
      </c>
      <c r="Z61"/>
    </row>
    <row r="62" spans="1:26" s="55" customFormat="1" x14ac:dyDescent="0.25">
      <c r="A62" s="683"/>
      <c r="B62" s="67"/>
      <c r="C62" s="166" t="s">
        <v>637</v>
      </c>
      <c r="D62" s="117">
        <v>2</v>
      </c>
      <c r="E62" s="72" t="s">
        <v>24</v>
      </c>
      <c r="F62" s="73">
        <v>4</v>
      </c>
      <c r="G62" s="121">
        <v>10</v>
      </c>
      <c r="H62" s="121">
        <v>14</v>
      </c>
      <c r="I62" s="121" t="s">
        <v>486</v>
      </c>
      <c r="J62" s="203" t="s">
        <v>600</v>
      </c>
      <c r="K62" s="121" t="s">
        <v>46</v>
      </c>
      <c r="L62" s="121">
        <v>-85</v>
      </c>
      <c r="M62" s="46">
        <v>10</v>
      </c>
      <c r="N62" s="46" t="s">
        <v>48</v>
      </c>
      <c r="O62" s="121" t="s">
        <v>391</v>
      </c>
      <c r="P62" s="121" t="s">
        <v>43</v>
      </c>
      <c r="Q62" s="121" t="s">
        <v>386</v>
      </c>
      <c r="R62" s="121">
        <v>60</v>
      </c>
      <c r="S62" s="121">
        <v>3</v>
      </c>
      <c r="T62" s="121" t="s">
        <v>168</v>
      </c>
      <c r="U62" s="121"/>
      <c r="V62" s="320">
        <v>13000</v>
      </c>
      <c r="W62" s="121"/>
      <c r="X62" s="317" t="s">
        <v>1007</v>
      </c>
      <c r="Y62" s="289" t="s">
        <v>174</v>
      </c>
      <c r="Z62"/>
    </row>
    <row r="63" spans="1:26" s="55" customFormat="1" x14ac:dyDescent="0.25">
      <c r="A63" s="683"/>
      <c r="B63" s="67"/>
      <c r="C63" s="166" t="s">
        <v>638</v>
      </c>
      <c r="D63" s="117">
        <v>3</v>
      </c>
      <c r="E63" s="72" t="s">
        <v>24</v>
      </c>
      <c r="F63" s="73">
        <v>4</v>
      </c>
      <c r="G63" s="121">
        <v>15</v>
      </c>
      <c r="H63" s="121">
        <v>14</v>
      </c>
      <c r="I63" s="121" t="s">
        <v>486</v>
      </c>
      <c r="J63" s="203" t="s">
        <v>600</v>
      </c>
      <c r="K63" s="121" t="s">
        <v>46</v>
      </c>
      <c r="L63" s="121">
        <v>-85</v>
      </c>
      <c r="M63" s="46">
        <v>10</v>
      </c>
      <c r="N63" s="46" t="s">
        <v>48</v>
      </c>
      <c r="O63" s="121" t="s">
        <v>391</v>
      </c>
      <c r="P63" s="121" t="s">
        <v>43</v>
      </c>
      <c r="Q63" s="121" t="s">
        <v>386</v>
      </c>
      <c r="R63" s="121">
        <v>60</v>
      </c>
      <c r="S63" s="121">
        <v>3</v>
      </c>
      <c r="T63" s="121" t="s">
        <v>168</v>
      </c>
      <c r="U63" s="121"/>
      <c r="V63" s="320">
        <v>21000</v>
      </c>
      <c r="W63" s="121"/>
      <c r="X63" s="317" t="s">
        <v>1008</v>
      </c>
      <c r="Y63" s="289" t="s">
        <v>174</v>
      </c>
      <c r="Z63"/>
    </row>
    <row r="64" spans="1:26" s="55" customFormat="1" x14ac:dyDescent="0.25">
      <c r="A64" s="683"/>
      <c r="B64" s="67"/>
      <c r="C64" s="166" t="s">
        <v>639</v>
      </c>
      <c r="D64" s="117">
        <v>4</v>
      </c>
      <c r="E64" s="72" t="s">
        <v>24</v>
      </c>
      <c r="F64" s="73">
        <v>4</v>
      </c>
      <c r="G64" s="121">
        <v>20</v>
      </c>
      <c r="H64" s="121">
        <v>14</v>
      </c>
      <c r="I64" s="121" t="s">
        <v>486</v>
      </c>
      <c r="J64" s="203" t="s">
        <v>600</v>
      </c>
      <c r="K64" s="121" t="s">
        <v>46</v>
      </c>
      <c r="L64" s="121">
        <v>-85</v>
      </c>
      <c r="M64" s="46">
        <v>10</v>
      </c>
      <c r="N64" s="46" t="s">
        <v>48</v>
      </c>
      <c r="O64" s="121" t="s">
        <v>391</v>
      </c>
      <c r="P64" s="121" t="s">
        <v>43</v>
      </c>
      <c r="Q64" s="121" t="s">
        <v>386</v>
      </c>
      <c r="R64" s="121">
        <v>60</v>
      </c>
      <c r="S64" s="121">
        <v>3</v>
      </c>
      <c r="T64" s="121" t="s">
        <v>168</v>
      </c>
      <c r="U64" s="121"/>
      <c r="V64" s="320">
        <v>30000</v>
      </c>
      <c r="W64" s="121"/>
      <c r="X64" s="317" t="s">
        <v>1009</v>
      </c>
      <c r="Y64" s="289" t="s">
        <v>174</v>
      </c>
      <c r="Z64"/>
    </row>
    <row r="65" spans="1:26" s="55" customFormat="1" x14ac:dyDescent="0.25">
      <c r="A65" s="683"/>
      <c r="B65" s="67"/>
      <c r="C65" s="166">
        <v>601.01700000000005</v>
      </c>
      <c r="D65" s="72"/>
      <c r="E65" s="72" t="s">
        <v>24</v>
      </c>
      <c r="F65" s="73">
        <v>4</v>
      </c>
      <c r="G65" s="121">
        <v>10</v>
      </c>
      <c r="H65" s="121">
        <v>14</v>
      </c>
      <c r="I65" s="121" t="s">
        <v>486</v>
      </c>
      <c r="J65" s="203" t="s">
        <v>600</v>
      </c>
      <c r="K65" s="121" t="s">
        <v>46</v>
      </c>
      <c r="L65" s="121">
        <v>-85</v>
      </c>
      <c r="M65" s="46">
        <v>20</v>
      </c>
      <c r="N65" s="46" t="s">
        <v>47</v>
      </c>
      <c r="O65" s="121" t="s">
        <v>391</v>
      </c>
      <c r="P65" s="121" t="s">
        <v>43</v>
      </c>
      <c r="Q65" s="121" t="s">
        <v>386</v>
      </c>
      <c r="R65" s="121">
        <v>60</v>
      </c>
      <c r="S65" s="121">
        <v>3</v>
      </c>
      <c r="T65" s="121" t="s">
        <v>168</v>
      </c>
      <c r="U65" s="121"/>
      <c r="V65" s="320">
        <v>24000</v>
      </c>
      <c r="W65" s="121"/>
      <c r="X65" s="317" t="s">
        <v>1007</v>
      </c>
      <c r="Y65" s="289" t="s">
        <v>174</v>
      </c>
      <c r="Z65"/>
    </row>
    <row r="66" spans="1:26" s="55" customFormat="1" x14ac:dyDescent="0.25">
      <c r="A66"/>
      <c r="B66"/>
      <c r="C66" s="166"/>
      <c r="D66"/>
      <c r="E66"/>
      <c r="F66"/>
      <c r="G66"/>
      <c r="H66" s="121"/>
      <c r="I66"/>
      <c r="J66" s="203"/>
      <c r="K66"/>
      <c r="L66"/>
      <c r="M66"/>
      <c r="N66"/>
      <c r="O66"/>
      <c r="P66"/>
      <c r="Q66"/>
      <c r="R66"/>
      <c r="S66"/>
      <c r="T66" s="27"/>
      <c r="U66" s="27"/>
      <c r="V66" s="33"/>
      <c r="W66"/>
      <c r="X66" s="197"/>
      <c r="Y66"/>
      <c r="Z66"/>
    </row>
    <row r="67" spans="1:26" s="55" customFormat="1" x14ac:dyDescent="0.25">
      <c r="A67"/>
      <c r="B67"/>
      <c r="C67" s="166"/>
      <c r="D67"/>
      <c r="E67"/>
      <c r="F67"/>
      <c r="G67"/>
      <c r="H67" s="121"/>
      <c r="I67"/>
      <c r="J67" s="203"/>
      <c r="K67"/>
      <c r="L67"/>
      <c r="M67"/>
      <c r="N67"/>
      <c r="O67"/>
      <c r="P67"/>
      <c r="Q67"/>
      <c r="R67"/>
      <c r="S67"/>
      <c r="T67" s="27"/>
      <c r="U67" s="27"/>
      <c r="V67" s="33"/>
      <c r="W67"/>
      <c r="X67" s="197"/>
      <c r="Y67"/>
      <c r="Z67"/>
    </row>
    <row r="68" spans="1:26" s="55" customFormat="1" x14ac:dyDescent="0.25">
      <c r="A68" s="682" t="s">
        <v>631</v>
      </c>
      <c r="B68" s="621"/>
      <c r="C68" s="625">
        <v>601.01800000000003</v>
      </c>
      <c r="D68" s="623"/>
      <c r="E68" s="623" t="s">
        <v>24</v>
      </c>
      <c r="F68" s="603">
        <v>4</v>
      </c>
      <c r="G68" s="232">
        <v>10</v>
      </c>
      <c r="H68" s="232">
        <v>14</v>
      </c>
      <c r="I68" s="232" t="s">
        <v>597</v>
      </c>
      <c r="J68" s="200" t="s">
        <v>600</v>
      </c>
      <c r="K68" s="232" t="s">
        <v>21</v>
      </c>
      <c r="L68" s="232">
        <v>-85</v>
      </c>
      <c r="M68" s="232" t="s">
        <v>41</v>
      </c>
      <c r="N68" s="232" t="s">
        <v>42</v>
      </c>
      <c r="O68" s="232" t="s">
        <v>391</v>
      </c>
      <c r="P68" s="232" t="s">
        <v>43</v>
      </c>
      <c r="Q68" s="232" t="s">
        <v>386</v>
      </c>
      <c r="R68" s="232">
        <v>60</v>
      </c>
      <c r="S68" s="232">
        <v>3</v>
      </c>
      <c r="T68" s="232" t="s">
        <v>168</v>
      </c>
      <c r="U68" s="232"/>
      <c r="V68" s="232">
        <v>1</v>
      </c>
      <c r="W68" s="232"/>
      <c r="X68" s="200" t="s">
        <v>753</v>
      </c>
      <c r="Y68" s="597" t="s">
        <v>174</v>
      </c>
      <c r="Z68"/>
    </row>
    <row r="69" spans="1:26" s="55" customFormat="1" x14ac:dyDescent="0.25">
      <c r="A69" s="682"/>
      <c r="B69" s="621"/>
      <c r="C69" s="625">
        <v>601.01900000000001</v>
      </c>
      <c r="D69" s="623"/>
      <c r="E69" s="623" t="s">
        <v>24</v>
      </c>
      <c r="F69" s="603">
        <v>4</v>
      </c>
      <c r="G69" s="232">
        <v>15</v>
      </c>
      <c r="H69" s="232">
        <v>14</v>
      </c>
      <c r="I69" s="232" t="s">
        <v>597</v>
      </c>
      <c r="J69" s="200" t="s">
        <v>600</v>
      </c>
      <c r="K69" s="232" t="s">
        <v>21</v>
      </c>
      <c r="L69" s="232">
        <v>-85</v>
      </c>
      <c r="M69" s="232" t="s">
        <v>41</v>
      </c>
      <c r="N69" s="232" t="s">
        <v>42</v>
      </c>
      <c r="O69" s="232" t="s">
        <v>391</v>
      </c>
      <c r="P69" s="232" t="s">
        <v>43</v>
      </c>
      <c r="Q69" s="232" t="s">
        <v>386</v>
      </c>
      <c r="R69" s="232">
        <v>60</v>
      </c>
      <c r="S69" s="232">
        <v>3</v>
      </c>
      <c r="T69" s="232" t="s">
        <v>168</v>
      </c>
      <c r="U69" s="232"/>
      <c r="V69" s="232">
        <v>1</v>
      </c>
      <c r="W69" s="232"/>
      <c r="X69" s="200" t="s">
        <v>754</v>
      </c>
      <c r="Y69" s="597" t="s">
        <v>174</v>
      </c>
      <c r="Z69"/>
    </row>
    <row r="70" spans="1:26" s="55" customFormat="1" x14ac:dyDescent="0.25">
      <c r="A70" s="682"/>
      <c r="B70" s="621"/>
      <c r="C70" s="625">
        <v>601.02</v>
      </c>
      <c r="D70" s="623"/>
      <c r="E70" s="623" t="s">
        <v>24</v>
      </c>
      <c r="F70" s="603">
        <v>4</v>
      </c>
      <c r="G70" s="232">
        <v>20</v>
      </c>
      <c r="H70" s="232">
        <v>14</v>
      </c>
      <c r="I70" s="232" t="s">
        <v>597</v>
      </c>
      <c r="J70" s="200" t="s">
        <v>600</v>
      </c>
      <c r="K70" s="232" t="s">
        <v>21</v>
      </c>
      <c r="L70" s="232">
        <v>-85</v>
      </c>
      <c r="M70" s="232" t="s">
        <v>41</v>
      </c>
      <c r="N70" s="232" t="s">
        <v>42</v>
      </c>
      <c r="O70" s="232" t="s">
        <v>391</v>
      </c>
      <c r="P70" s="232" t="s">
        <v>43</v>
      </c>
      <c r="Q70" s="232" t="s">
        <v>386</v>
      </c>
      <c r="R70" s="232">
        <v>60</v>
      </c>
      <c r="S70" s="232">
        <v>3</v>
      </c>
      <c r="T70" s="232" t="s">
        <v>168</v>
      </c>
      <c r="U70" s="232"/>
      <c r="V70" s="232">
        <v>1</v>
      </c>
      <c r="W70" s="232"/>
      <c r="X70" s="200" t="s">
        <v>755</v>
      </c>
      <c r="Y70" s="597" t="s">
        <v>174</v>
      </c>
      <c r="Z70"/>
    </row>
    <row r="71" spans="1:26" s="55" customFormat="1" x14ac:dyDescent="0.25">
      <c r="A71" s="682"/>
      <c r="B71" s="621"/>
      <c r="C71" s="625" t="s">
        <v>640</v>
      </c>
      <c r="D71" s="622">
        <v>1</v>
      </c>
      <c r="E71" s="623" t="s">
        <v>24</v>
      </c>
      <c r="F71" s="603">
        <v>2</v>
      </c>
      <c r="G71" s="232">
        <v>5</v>
      </c>
      <c r="H71" s="232">
        <v>14</v>
      </c>
      <c r="I71" s="232" t="s">
        <v>597</v>
      </c>
      <c r="J71" s="200" t="s">
        <v>600</v>
      </c>
      <c r="K71" s="232" t="s">
        <v>46</v>
      </c>
      <c r="L71" s="232">
        <v>-85</v>
      </c>
      <c r="M71" s="600">
        <v>10</v>
      </c>
      <c r="N71" s="600" t="s">
        <v>48</v>
      </c>
      <c r="O71" s="232" t="s">
        <v>391</v>
      </c>
      <c r="P71" s="232" t="s">
        <v>43</v>
      </c>
      <c r="Q71" s="232" t="s">
        <v>386</v>
      </c>
      <c r="R71" s="232">
        <v>60</v>
      </c>
      <c r="S71" s="232">
        <v>3</v>
      </c>
      <c r="T71" s="232" t="s">
        <v>168</v>
      </c>
      <c r="U71" s="232"/>
      <c r="V71" s="232">
        <v>1</v>
      </c>
      <c r="W71" s="232"/>
      <c r="X71" s="595" t="s">
        <v>1006</v>
      </c>
      <c r="Y71" s="597" t="s">
        <v>174</v>
      </c>
      <c r="Z71"/>
    </row>
    <row r="72" spans="1:26" s="55" customFormat="1" x14ac:dyDescent="0.25">
      <c r="A72" s="682"/>
      <c r="B72" s="621"/>
      <c r="C72" s="625" t="s">
        <v>641</v>
      </c>
      <c r="D72" s="622">
        <v>2</v>
      </c>
      <c r="E72" s="623" t="s">
        <v>24</v>
      </c>
      <c r="F72" s="603">
        <v>2</v>
      </c>
      <c r="G72" s="232">
        <v>10</v>
      </c>
      <c r="H72" s="232">
        <v>14</v>
      </c>
      <c r="I72" s="232" t="s">
        <v>597</v>
      </c>
      <c r="J72" s="200" t="s">
        <v>600</v>
      </c>
      <c r="K72" s="232" t="s">
        <v>46</v>
      </c>
      <c r="L72" s="232">
        <v>-85</v>
      </c>
      <c r="M72" s="600">
        <v>10</v>
      </c>
      <c r="N72" s="600" t="s">
        <v>48</v>
      </c>
      <c r="O72" s="232" t="s">
        <v>391</v>
      </c>
      <c r="P72" s="232" t="s">
        <v>43</v>
      </c>
      <c r="Q72" s="232" t="s">
        <v>386</v>
      </c>
      <c r="R72" s="232">
        <v>60</v>
      </c>
      <c r="S72" s="232">
        <v>3</v>
      </c>
      <c r="T72" s="232" t="s">
        <v>168</v>
      </c>
      <c r="U72" s="232"/>
      <c r="V72" s="232">
        <v>1</v>
      </c>
      <c r="W72" s="232"/>
      <c r="X72" s="595" t="s">
        <v>1007</v>
      </c>
      <c r="Y72" s="597" t="s">
        <v>174</v>
      </c>
      <c r="Z72"/>
    </row>
    <row r="73" spans="1:26" s="55" customFormat="1" x14ac:dyDescent="0.25">
      <c r="A73" s="682"/>
      <c r="B73" s="621"/>
      <c r="C73" s="625" t="s">
        <v>642</v>
      </c>
      <c r="D73" s="622">
        <v>3</v>
      </c>
      <c r="E73" s="623" t="s">
        <v>24</v>
      </c>
      <c r="F73" s="603">
        <v>2</v>
      </c>
      <c r="G73" s="232">
        <v>15</v>
      </c>
      <c r="H73" s="232">
        <v>14</v>
      </c>
      <c r="I73" s="232" t="s">
        <v>597</v>
      </c>
      <c r="J73" s="200" t="s">
        <v>600</v>
      </c>
      <c r="K73" s="232" t="s">
        <v>46</v>
      </c>
      <c r="L73" s="232">
        <v>-85</v>
      </c>
      <c r="M73" s="600">
        <v>10</v>
      </c>
      <c r="N73" s="600" t="s">
        <v>48</v>
      </c>
      <c r="O73" s="232" t="s">
        <v>391</v>
      </c>
      <c r="P73" s="232" t="s">
        <v>43</v>
      </c>
      <c r="Q73" s="232" t="s">
        <v>386</v>
      </c>
      <c r="R73" s="232">
        <v>60</v>
      </c>
      <c r="S73" s="232">
        <v>3</v>
      </c>
      <c r="T73" s="232" t="s">
        <v>168</v>
      </c>
      <c r="U73" s="232"/>
      <c r="V73" s="232">
        <v>1</v>
      </c>
      <c r="W73" s="232"/>
      <c r="X73" s="595" t="s">
        <v>1008</v>
      </c>
      <c r="Y73" s="597" t="s">
        <v>174</v>
      </c>
      <c r="Z73"/>
    </row>
    <row r="74" spans="1:26" s="55" customFormat="1" x14ac:dyDescent="0.25">
      <c r="A74" s="682"/>
      <c r="B74" s="621"/>
      <c r="C74" s="625" t="s">
        <v>643</v>
      </c>
      <c r="D74" s="622">
        <v>4</v>
      </c>
      <c r="E74" s="623" t="s">
        <v>24</v>
      </c>
      <c r="F74" s="603">
        <v>2</v>
      </c>
      <c r="G74" s="232">
        <v>20</v>
      </c>
      <c r="H74" s="232">
        <v>14</v>
      </c>
      <c r="I74" s="232" t="s">
        <v>597</v>
      </c>
      <c r="J74" s="200" t="s">
        <v>600</v>
      </c>
      <c r="K74" s="232" t="s">
        <v>46</v>
      </c>
      <c r="L74" s="232">
        <v>-85</v>
      </c>
      <c r="M74" s="600">
        <v>10</v>
      </c>
      <c r="N74" s="600" t="s">
        <v>48</v>
      </c>
      <c r="O74" s="232" t="s">
        <v>391</v>
      </c>
      <c r="P74" s="232" t="s">
        <v>43</v>
      </c>
      <c r="Q74" s="232" t="s">
        <v>386</v>
      </c>
      <c r="R74" s="232">
        <v>60</v>
      </c>
      <c r="S74" s="232">
        <v>3</v>
      </c>
      <c r="T74" s="232" t="s">
        <v>168</v>
      </c>
      <c r="U74" s="232"/>
      <c r="V74" s="232">
        <v>1</v>
      </c>
      <c r="W74" s="232"/>
      <c r="X74" s="595" t="s">
        <v>1009</v>
      </c>
      <c r="Y74" s="597" t="s">
        <v>174</v>
      </c>
      <c r="Z74"/>
    </row>
    <row r="75" spans="1:26" s="55" customFormat="1" x14ac:dyDescent="0.25">
      <c r="A75" s="682"/>
      <c r="B75" s="621"/>
      <c r="C75" s="625" t="s">
        <v>644</v>
      </c>
      <c r="D75" s="622">
        <v>1</v>
      </c>
      <c r="E75" s="623" t="s">
        <v>24</v>
      </c>
      <c r="F75" s="603">
        <v>4</v>
      </c>
      <c r="G75" s="232">
        <v>5</v>
      </c>
      <c r="H75" s="232">
        <v>14</v>
      </c>
      <c r="I75" s="232" t="s">
        <v>597</v>
      </c>
      <c r="J75" s="200" t="s">
        <v>600</v>
      </c>
      <c r="K75" s="232" t="s">
        <v>46</v>
      </c>
      <c r="L75" s="232">
        <v>-85</v>
      </c>
      <c r="M75" s="600">
        <v>10</v>
      </c>
      <c r="N75" s="600" t="s">
        <v>48</v>
      </c>
      <c r="O75" s="232" t="s">
        <v>391</v>
      </c>
      <c r="P75" s="232" t="s">
        <v>43</v>
      </c>
      <c r="Q75" s="232" t="s">
        <v>386</v>
      </c>
      <c r="R75" s="232">
        <v>60</v>
      </c>
      <c r="S75" s="232">
        <v>3</v>
      </c>
      <c r="T75" s="232" t="s">
        <v>168</v>
      </c>
      <c r="U75" s="232"/>
      <c r="V75" s="232">
        <v>1</v>
      </c>
      <c r="W75" s="232"/>
      <c r="X75" s="595" t="s">
        <v>1006</v>
      </c>
      <c r="Y75" s="597" t="s">
        <v>174</v>
      </c>
      <c r="Z75"/>
    </row>
    <row r="76" spans="1:26" s="55" customFormat="1" x14ac:dyDescent="0.25">
      <c r="A76" s="682"/>
      <c r="B76" s="621"/>
      <c r="C76" s="625" t="s">
        <v>645</v>
      </c>
      <c r="D76" s="622">
        <v>2</v>
      </c>
      <c r="E76" s="623" t="s">
        <v>24</v>
      </c>
      <c r="F76" s="603">
        <v>4</v>
      </c>
      <c r="G76" s="232">
        <v>10</v>
      </c>
      <c r="H76" s="232">
        <v>14</v>
      </c>
      <c r="I76" s="232" t="s">
        <v>597</v>
      </c>
      <c r="J76" s="200" t="s">
        <v>600</v>
      </c>
      <c r="K76" s="232" t="s">
        <v>46</v>
      </c>
      <c r="L76" s="232">
        <v>-85</v>
      </c>
      <c r="M76" s="600">
        <v>10</v>
      </c>
      <c r="N76" s="600" t="s">
        <v>48</v>
      </c>
      <c r="O76" s="232" t="s">
        <v>391</v>
      </c>
      <c r="P76" s="232" t="s">
        <v>43</v>
      </c>
      <c r="Q76" s="232" t="s">
        <v>386</v>
      </c>
      <c r="R76" s="232">
        <v>60</v>
      </c>
      <c r="S76" s="232">
        <v>3</v>
      </c>
      <c r="T76" s="232" t="s">
        <v>168</v>
      </c>
      <c r="U76" s="232"/>
      <c r="V76" s="232">
        <v>1</v>
      </c>
      <c r="W76" s="232"/>
      <c r="X76" s="595" t="s">
        <v>1007</v>
      </c>
      <c r="Y76" s="597" t="s">
        <v>174</v>
      </c>
      <c r="Z76"/>
    </row>
    <row r="77" spans="1:26" s="55" customFormat="1" x14ac:dyDescent="0.25">
      <c r="A77" s="682"/>
      <c r="B77" s="621"/>
      <c r="C77" s="625" t="s">
        <v>646</v>
      </c>
      <c r="D77" s="622">
        <v>3</v>
      </c>
      <c r="E77" s="623" t="s">
        <v>24</v>
      </c>
      <c r="F77" s="603">
        <v>4</v>
      </c>
      <c r="G77" s="232">
        <v>15</v>
      </c>
      <c r="H77" s="232">
        <v>14</v>
      </c>
      <c r="I77" s="232" t="s">
        <v>597</v>
      </c>
      <c r="J77" s="200" t="s">
        <v>600</v>
      </c>
      <c r="K77" s="232" t="s">
        <v>46</v>
      </c>
      <c r="L77" s="232">
        <v>-85</v>
      </c>
      <c r="M77" s="600">
        <v>10</v>
      </c>
      <c r="N77" s="600" t="s">
        <v>48</v>
      </c>
      <c r="O77" s="232" t="s">
        <v>391</v>
      </c>
      <c r="P77" s="232" t="s">
        <v>43</v>
      </c>
      <c r="Q77" s="232" t="s">
        <v>386</v>
      </c>
      <c r="R77" s="232">
        <v>60</v>
      </c>
      <c r="S77" s="232">
        <v>3</v>
      </c>
      <c r="T77" s="232" t="s">
        <v>168</v>
      </c>
      <c r="U77" s="232"/>
      <c r="V77" s="232">
        <v>1</v>
      </c>
      <c r="W77" s="232"/>
      <c r="X77" s="595" t="s">
        <v>1008</v>
      </c>
      <c r="Y77" s="597" t="s">
        <v>174</v>
      </c>
      <c r="Z77"/>
    </row>
    <row r="78" spans="1:26" s="55" customFormat="1" x14ac:dyDescent="0.25">
      <c r="A78" s="682"/>
      <c r="B78" s="621"/>
      <c r="C78" s="625" t="s">
        <v>647</v>
      </c>
      <c r="D78" s="622">
        <v>4</v>
      </c>
      <c r="E78" s="623" t="s">
        <v>24</v>
      </c>
      <c r="F78" s="603">
        <v>4</v>
      </c>
      <c r="G78" s="232">
        <v>20</v>
      </c>
      <c r="H78" s="232">
        <v>14</v>
      </c>
      <c r="I78" s="232" t="s">
        <v>597</v>
      </c>
      <c r="J78" s="200" t="s">
        <v>600</v>
      </c>
      <c r="K78" s="232" t="s">
        <v>46</v>
      </c>
      <c r="L78" s="232">
        <v>-85</v>
      </c>
      <c r="M78" s="600">
        <v>10</v>
      </c>
      <c r="N78" s="600" t="s">
        <v>48</v>
      </c>
      <c r="O78" s="232" t="s">
        <v>391</v>
      </c>
      <c r="P78" s="232" t="s">
        <v>43</v>
      </c>
      <c r="Q78" s="232" t="s">
        <v>386</v>
      </c>
      <c r="R78" s="232">
        <v>60</v>
      </c>
      <c r="S78" s="232">
        <v>3</v>
      </c>
      <c r="T78" s="232" t="s">
        <v>168</v>
      </c>
      <c r="U78" s="232"/>
      <c r="V78" s="232">
        <v>1</v>
      </c>
      <c r="W78" s="232"/>
      <c r="X78" s="595" t="s">
        <v>1009</v>
      </c>
      <c r="Y78" s="597" t="s">
        <v>174</v>
      </c>
      <c r="Z78"/>
    </row>
    <row r="79" spans="1:26" s="55" customFormat="1" x14ac:dyDescent="0.25">
      <c r="A79" s="682"/>
      <c r="B79" s="621"/>
      <c r="C79" s="625">
        <v>601.02300000000002</v>
      </c>
      <c r="D79" s="623"/>
      <c r="E79" s="623" t="s">
        <v>24</v>
      </c>
      <c r="F79" s="603">
        <v>4</v>
      </c>
      <c r="G79" s="232">
        <v>10</v>
      </c>
      <c r="H79" s="232">
        <v>14</v>
      </c>
      <c r="I79" s="232" t="s">
        <v>597</v>
      </c>
      <c r="J79" s="200" t="s">
        <v>600</v>
      </c>
      <c r="K79" s="232" t="s">
        <v>46</v>
      </c>
      <c r="L79" s="232">
        <v>-85</v>
      </c>
      <c r="M79" s="600">
        <v>20</v>
      </c>
      <c r="N79" s="600" t="s">
        <v>47</v>
      </c>
      <c r="O79" s="232" t="s">
        <v>391</v>
      </c>
      <c r="P79" s="232" t="s">
        <v>43</v>
      </c>
      <c r="Q79" s="232" t="s">
        <v>386</v>
      </c>
      <c r="R79" s="232">
        <v>60</v>
      </c>
      <c r="S79" s="232">
        <v>3</v>
      </c>
      <c r="T79" s="232" t="s">
        <v>168</v>
      </c>
      <c r="U79" s="232"/>
      <c r="V79" s="232">
        <v>1</v>
      </c>
      <c r="W79" s="232"/>
      <c r="X79" s="595" t="s">
        <v>1007</v>
      </c>
      <c r="Y79" s="597" t="s">
        <v>174</v>
      </c>
      <c r="Z79"/>
    </row>
    <row r="80" spans="1:26" s="55" customFormat="1" x14ac:dyDescent="0.25">
      <c r="A80" s="27"/>
      <c r="B80" s="27"/>
      <c r="C80" s="27"/>
      <c r="D80" s="27"/>
      <c r="E80"/>
      <c r="F80"/>
      <c r="G80"/>
      <c r="H80"/>
      <c r="I80"/>
      <c r="J80"/>
      <c r="K80"/>
      <c r="L80"/>
      <c r="M80"/>
      <c r="N80"/>
      <c r="O80"/>
      <c r="P80"/>
      <c r="Q80"/>
      <c r="R80"/>
      <c r="S80"/>
      <c r="T80" s="27"/>
      <c r="U80" s="27"/>
      <c r="V80" s="33"/>
      <c r="W80"/>
      <c r="X80"/>
      <c r="Y80"/>
      <c r="Z80"/>
    </row>
    <row r="81" spans="1:26" s="55" customFormat="1" x14ac:dyDescent="0.25">
      <c r="A81" s="27"/>
      <c r="B81" s="27"/>
      <c r="C81" s="27"/>
      <c r="D81" s="27"/>
      <c r="E81"/>
      <c r="F81"/>
      <c r="G81"/>
      <c r="H81"/>
      <c r="I81"/>
      <c r="J81"/>
      <c r="K81"/>
      <c r="L81"/>
      <c r="M81"/>
      <c r="N81"/>
      <c r="O81"/>
      <c r="P81"/>
      <c r="Q81"/>
      <c r="R81"/>
      <c r="S81"/>
      <c r="T81" s="27"/>
      <c r="U81" s="27"/>
      <c r="V81" s="33"/>
      <c r="W81"/>
      <c r="X81"/>
      <c r="Y81"/>
      <c r="Z81"/>
    </row>
    <row r="82" spans="1:26" s="55" customFormat="1" x14ac:dyDescent="0.25">
      <c r="A82" s="683" t="s">
        <v>648</v>
      </c>
      <c r="B82" s="67"/>
      <c r="C82" s="166">
        <v>601.024</v>
      </c>
      <c r="D82" s="72"/>
      <c r="E82" s="72" t="s">
        <v>24</v>
      </c>
      <c r="F82" s="73">
        <v>4</v>
      </c>
      <c r="G82" s="121">
        <v>10</v>
      </c>
      <c r="H82" s="121">
        <v>14</v>
      </c>
      <c r="I82" s="121" t="s">
        <v>486</v>
      </c>
      <c r="J82" s="203" t="s">
        <v>601</v>
      </c>
      <c r="K82" s="121" t="s">
        <v>21</v>
      </c>
      <c r="L82" s="121">
        <v>-85</v>
      </c>
      <c r="M82" s="121" t="s">
        <v>41</v>
      </c>
      <c r="N82" s="121" t="s">
        <v>42</v>
      </c>
      <c r="O82" s="121" t="s">
        <v>391</v>
      </c>
      <c r="P82" s="121" t="s">
        <v>43</v>
      </c>
      <c r="Q82" s="121" t="s">
        <v>386</v>
      </c>
      <c r="R82" s="121">
        <v>60</v>
      </c>
      <c r="S82" s="121">
        <v>3</v>
      </c>
      <c r="T82" s="121" t="s">
        <v>168</v>
      </c>
      <c r="U82" s="121"/>
      <c r="V82" s="121">
        <v>120000</v>
      </c>
      <c r="W82" s="121"/>
      <c r="X82" s="203" t="s">
        <v>756</v>
      </c>
      <c r="Y82" s="289" t="s">
        <v>174</v>
      </c>
      <c r="Z82"/>
    </row>
    <row r="83" spans="1:26" s="55" customFormat="1" x14ac:dyDescent="0.25">
      <c r="A83" s="683"/>
      <c r="B83" s="67"/>
      <c r="C83" s="166">
        <v>601.02499999999998</v>
      </c>
      <c r="D83" s="72"/>
      <c r="E83" s="72" t="s">
        <v>24</v>
      </c>
      <c r="F83" s="73">
        <v>4</v>
      </c>
      <c r="G83" s="121">
        <v>15</v>
      </c>
      <c r="H83" s="121">
        <v>14</v>
      </c>
      <c r="I83" s="121" t="s">
        <v>486</v>
      </c>
      <c r="J83" s="203" t="s">
        <v>601</v>
      </c>
      <c r="K83" s="121" t="s">
        <v>21</v>
      </c>
      <c r="L83" s="121">
        <v>-85</v>
      </c>
      <c r="M83" s="121" t="s">
        <v>41</v>
      </c>
      <c r="N83" s="121" t="s">
        <v>42</v>
      </c>
      <c r="O83" s="121" t="s">
        <v>391</v>
      </c>
      <c r="P83" s="121" t="s">
        <v>43</v>
      </c>
      <c r="Q83" s="121" t="s">
        <v>386</v>
      </c>
      <c r="R83" s="121">
        <v>60</v>
      </c>
      <c r="S83" s="121">
        <v>3</v>
      </c>
      <c r="T83" s="121" t="s">
        <v>168</v>
      </c>
      <c r="U83" s="121"/>
      <c r="V83" s="320">
        <v>180000</v>
      </c>
      <c r="W83" s="121"/>
      <c r="X83" s="203" t="s">
        <v>757</v>
      </c>
      <c r="Y83" s="289" t="s">
        <v>174</v>
      </c>
      <c r="Z83"/>
    </row>
    <row r="84" spans="1:26" s="55" customFormat="1" x14ac:dyDescent="0.25">
      <c r="A84" s="683"/>
      <c r="B84" s="67"/>
      <c r="C84" s="166">
        <v>601.02599999999995</v>
      </c>
      <c r="D84" s="72"/>
      <c r="E84" s="72" t="s">
        <v>24</v>
      </c>
      <c r="F84" s="73">
        <v>4</v>
      </c>
      <c r="G84" s="121">
        <v>20</v>
      </c>
      <c r="H84" s="121">
        <v>14</v>
      </c>
      <c r="I84" s="121" t="s">
        <v>486</v>
      </c>
      <c r="J84" s="203" t="s">
        <v>601</v>
      </c>
      <c r="K84" s="121" t="s">
        <v>21</v>
      </c>
      <c r="L84" s="121">
        <v>-85</v>
      </c>
      <c r="M84" s="121" t="s">
        <v>41</v>
      </c>
      <c r="N84" s="121" t="s">
        <v>42</v>
      </c>
      <c r="O84" s="121" t="s">
        <v>391</v>
      </c>
      <c r="P84" s="121" t="s">
        <v>43</v>
      </c>
      <c r="Q84" s="121" t="s">
        <v>386</v>
      </c>
      <c r="R84" s="121">
        <v>60</v>
      </c>
      <c r="S84" s="121">
        <v>3</v>
      </c>
      <c r="T84" s="121" t="s">
        <v>168</v>
      </c>
      <c r="U84" s="121"/>
      <c r="V84" s="121">
        <v>260000</v>
      </c>
      <c r="W84" s="121"/>
      <c r="X84" s="203" t="s">
        <v>758</v>
      </c>
      <c r="Y84" s="289" t="s">
        <v>174</v>
      </c>
      <c r="Z84"/>
    </row>
    <row r="85" spans="1:26" s="55" customFormat="1" x14ac:dyDescent="0.25">
      <c r="A85" s="683"/>
      <c r="B85" s="67"/>
      <c r="C85" s="166" t="s">
        <v>649</v>
      </c>
      <c r="D85" s="117">
        <v>1</v>
      </c>
      <c r="E85" s="72" t="s">
        <v>24</v>
      </c>
      <c r="F85" s="73">
        <v>2</v>
      </c>
      <c r="G85" s="121">
        <v>5</v>
      </c>
      <c r="H85" s="121">
        <v>14</v>
      </c>
      <c r="I85" s="121" t="s">
        <v>486</v>
      </c>
      <c r="J85" s="203" t="s">
        <v>601</v>
      </c>
      <c r="K85" s="121" t="s">
        <v>46</v>
      </c>
      <c r="L85" s="121">
        <v>-85</v>
      </c>
      <c r="M85" s="46">
        <v>10</v>
      </c>
      <c r="N85" s="46" t="s">
        <v>48</v>
      </c>
      <c r="O85" s="121" t="s">
        <v>391</v>
      </c>
      <c r="P85" s="121" t="s">
        <v>43</v>
      </c>
      <c r="Q85" s="121" t="s">
        <v>386</v>
      </c>
      <c r="R85" s="121">
        <v>60</v>
      </c>
      <c r="S85" s="121">
        <v>3</v>
      </c>
      <c r="T85" s="121" t="s">
        <v>168</v>
      </c>
      <c r="U85" s="121"/>
      <c r="V85" s="320">
        <v>12000</v>
      </c>
      <c r="W85" s="121"/>
      <c r="X85" s="319" t="s">
        <v>1006</v>
      </c>
      <c r="Y85" s="289" t="s">
        <v>174</v>
      </c>
      <c r="Z85"/>
    </row>
    <row r="86" spans="1:26" s="55" customFormat="1" x14ac:dyDescent="0.25">
      <c r="A86" s="683"/>
      <c r="B86" s="67"/>
      <c r="C86" s="166" t="s">
        <v>650</v>
      </c>
      <c r="D86" s="117">
        <v>2</v>
      </c>
      <c r="E86" s="72" t="s">
        <v>24</v>
      </c>
      <c r="F86" s="73">
        <v>2</v>
      </c>
      <c r="G86" s="121">
        <v>10</v>
      </c>
      <c r="H86" s="121">
        <v>14</v>
      </c>
      <c r="I86" s="121" t="s">
        <v>486</v>
      </c>
      <c r="J86" s="203" t="s">
        <v>601</v>
      </c>
      <c r="K86" s="121" t="s">
        <v>46</v>
      </c>
      <c r="L86" s="121">
        <v>-85</v>
      </c>
      <c r="M86" s="46">
        <v>10</v>
      </c>
      <c r="N86" s="46" t="s">
        <v>48</v>
      </c>
      <c r="O86" s="121" t="s">
        <v>391</v>
      </c>
      <c r="P86" s="121" t="s">
        <v>43</v>
      </c>
      <c r="Q86" s="121" t="s">
        <v>386</v>
      </c>
      <c r="R86" s="121">
        <v>60</v>
      </c>
      <c r="S86" s="121">
        <v>3</v>
      </c>
      <c r="T86" s="121" t="s">
        <v>168</v>
      </c>
      <c r="U86" s="121"/>
      <c r="V86" s="320">
        <v>26000</v>
      </c>
      <c r="W86" s="121"/>
      <c r="X86" s="319" t="s">
        <v>1007</v>
      </c>
      <c r="Y86" s="289" t="s">
        <v>174</v>
      </c>
      <c r="Z86"/>
    </row>
    <row r="87" spans="1:26" s="55" customFormat="1" x14ac:dyDescent="0.25">
      <c r="A87" s="683"/>
      <c r="B87" s="67"/>
      <c r="C87" s="166" t="s">
        <v>651</v>
      </c>
      <c r="D87" s="117">
        <v>3</v>
      </c>
      <c r="E87" s="72" t="s">
        <v>24</v>
      </c>
      <c r="F87" s="73">
        <v>2</v>
      </c>
      <c r="G87" s="121">
        <v>15</v>
      </c>
      <c r="H87" s="121">
        <v>14</v>
      </c>
      <c r="I87" s="121" t="s">
        <v>486</v>
      </c>
      <c r="J87" s="203" t="s">
        <v>601</v>
      </c>
      <c r="K87" s="121" t="s">
        <v>46</v>
      </c>
      <c r="L87" s="121">
        <v>-85</v>
      </c>
      <c r="M87" s="46">
        <v>10</v>
      </c>
      <c r="N87" s="46" t="s">
        <v>48</v>
      </c>
      <c r="O87" s="121" t="s">
        <v>391</v>
      </c>
      <c r="P87" s="121" t="s">
        <v>43</v>
      </c>
      <c r="Q87" s="121" t="s">
        <v>386</v>
      </c>
      <c r="R87" s="121">
        <v>60</v>
      </c>
      <c r="S87" s="121">
        <v>3</v>
      </c>
      <c r="T87" s="121" t="s">
        <v>168</v>
      </c>
      <c r="U87" s="121"/>
      <c r="V87" s="320">
        <v>42000</v>
      </c>
      <c r="W87" s="121"/>
      <c r="X87" s="319" t="s">
        <v>1008</v>
      </c>
      <c r="Y87" s="289" t="s">
        <v>174</v>
      </c>
      <c r="Z87"/>
    </row>
    <row r="88" spans="1:26" s="55" customFormat="1" x14ac:dyDescent="0.25">
      <c r="A88" s="683"/>
      <c r="B88" s="67"/>
      <c r="C88" s="166" t="s">
        <v>652</v>
      </c>
      <c r="D88" s="117">
        <v>4</v>
      </c>
      <c r="E88" s="72" t="s">
        <v>24</v>
      </c>
      <c r="F88" s="73">
        <v>2</v>
      </c>
      <c r="G88" s="121">
        <v>20</v>
      </c>
      <c r="H88" s="121">
        <v>14</v>
      </c>
      <c r="I88" s="121" t="s">
        <v>486</v>
      </c>
      <c r="J88" s="203" t="s">
        <v>601</v>
      </c>
      <c r="K88" s="121" t="s">
        <v>46</v>
      </c>
      <c r="L88" s="121">
        <v>-85</v>
      </c>
      <c r="M88" s="46">
        <v>10</v>
      </c>
      <c r="N88" s="46" t="s">
        <v>48</v>
      </c>
      <c r="O88" s="121" t="s">
        <v>391</v>
      </c>
      <c r="P88" s="121" t="s">
        <v>43</v>
      </c>
      <c r="Q88" s="121" t="s">
        <v>386</v>
      </c>
      <c r="R88" s="121">
        <v>60</v>
      </c>
      <c r="S88" s="121">
        <v>3</v>
      </c>
      <c r="T88" s="121" t="s">
        <v>168</v>
      </c>
      <c r="U88" s="121"/>
      <c r="V88" s="320">
        <v>60000</v>
      </c>
      <c r="W88" s="121"/>
      <c r="X88" s="319" t="s">
        <v>1009</v>
      </c>
      <c r="Y88" s="289" t="s">
        <v>174</v>
      </c>
      <c r="Z88"/>
    </row>
    <row r="89" spans="1:26" s="55" customFormat="1" x14ac:dyDescent="0.25">
      <c r="A89" s="683"/>
      <c r="B89" s="67"/>
      <c r="C89" s="166" t="s">
        <v>653</v>
      </c>
      <c r="D89" s="117">
        <v>1</v>
      </c>
      <c r="E89" s="72" t="s">
        <v>24</v>
      </c>
      <c r="F89" s="73">
        <v>4</v>
      </c>
      <c r="G89" s="121">
        <v>5</v>
      </c>
      <c r="H89" s="121">
        <v>14</v>
      </c>
      <c r="I89" s="121" t="s">
        <v>486</v>
      </c>
      <c r="J89" s="203" t="s">
        <v>601</v>
      </c>
      <c r="K89" s="121" t="s">
        <v>46</v>
      </c>
      <c r="L89" s="121">
        <v>-85</v>
      </c>
      <c r="M89" s="46">
        <v>10</v>
      </c>
      <c r="N89" s="46" t="s">
        <v>48</v>
      </c>
      <c r="O89" s="121" t="s">
        <v>391</v>
      </c>
      <c r="P89" s="121" t="s">
        <v>43</v>
      </c>
      <c r="Q89" s="121" t="s">
        <v>386</v>
      </c>
      <c r="R89" s="121">
        <v>60</v>
      </c>
      <c r="S89" s="121">
        <v>3</v>
      </c>
      <c r="T89" s="121" t="s">
        <v>168</v>
      </c>
      <c r="U89" s="121"/>
      <c r="V89" s="320">
        <v>12000</v>
      </c>
      <c r="W89" s="121"/>
      <c r="X89" s="319" t="s">
        <v>1006</v>
      </c>
      <c r="Y89" s="289" t="s">
        <v>174</v>
      </c>
      <c r="Z89"/>
    </row>
    <row r="90" spans="1:26" s="55" customFormat="1" x14ac:dyDescent="0.25">
      <c r="A90" s="683"/>
      <c r="B90" s="67"/>
      <c r="C90" s="166" t="s">
        <v>654</v>
      </c>
      <c r="D90" s="117">
        <v>2</v>
      </c>
      <c r="E90" s="72" t="s">
        <v>24</v>
      </c>
      <c r="F90" s="73">
        <v>4</v>
      </c>
      <c r="G90" s="121">
        <v>10</v>
      </c>
      <c r="H90" s="121">
        <v>14</v>
      </c>
      <c r="I90" s="121" t="s">
        <v>486</v>
      </c>
      <c r="J90" s="203" t="s">
        <v>601</v>
      </c>
      <c r="K90" s="121" t="s">
        <v>46</v>
      </c>
      <c r="L90" s="121">
        <v>-85</v>
      </c>
      <c r="M90" s="46">
        <v>10</v>
      </c>
      <c r="N90" s="46" t="s">
        <v>48</v>
      </c>
      <c r="O90" s="121" t="s">
        <v>391</v>
      </c>
      <c r="P90" s="121" t="s">
        <v>43</v>
      </c>
      <c r="Q90" s="121" t="s">
        <v>386</v>
      </c>
      <c r="R90" s="121">
        <v>60</v>
      </c>
      <c r="S90" s="121">
        <v>3</v>
      </c>
      <c r="T90" s="121" t="s">
        <v>168</v>
      </c>
      <c r="U90" s="121"/>
      <c r="V90" s="320">
        <v>26000</v>
      </c>
      <c r="W90" s="121"/>
      <c r="X90" s="319" t="s">
        <v>1007</v>
      </c>
      <c r="Y90" s="289" t="s">
        <v>174</v>
      </c>
      <c r="Z90"/>
    </row>
    <row r="91" spans="1:26" s="55" customFormat="1" x14ac:dyDescent="0.25">
      <c r="A91" s="683"/>
      <c r="B91" s="67"/>
      <c r="C91" s="166" t="s">
        <v>655</v>
      </c>
      <c r="D91" s="117">
        <v>3</v>
      </c>
      <c r="E91" s="72" t="s">
        <v>24</v>
      </c>
      <c r="F91" s="73">
        <v>4</v>
      </c>
      <c r="G91" s="121">
        <v>15</v>
      </c>
      <c r="H91" s="121">
        <v>14</v>
      </c>
      <c r="I91" s="121" t="s">
        <v>486</v>
      </c>
      <c r="J91" s="203" t="s">
        <v>601</v>
      </c>
      <c r="K91" s="121" t="s">
        <v>46</v>
      </c>
      <c r="L91" s="121">
        <v>-85</v>
      </c>
      <c r="M91" s="46">
        <v>10</v>
      </c>
      <c r="N91" s="46" t="s">
        <v>48</v>
      </c>
      <c r="O91" s="121" t="s">
        <v>391</v>
      </c>
      <c r="P91" s="121" t="s">
        <v>43</v>
      </c>
      <c r="Q91" s="121" t="s">
        <v>386</v>
      </c>
      <c r="R91" s="121">
        <v>60</v>
      </c>
      <c r="S91" s="121">
        <v>3</v>
      </c>
      <c r="T91" s="121" t="s">
        <v>168</v>
      </c>
      <c r="U91" s="121"/>
      <c r="V91" s="320">
        <v>42000</v>
      </c>
      <c r="W91" s="121"/>
      <c r="X91" s="319" t="s">
        <v>1008</v>
      </c>
      <c r="Y91" s="289" t="s">
        <v>174</v>
      </c>
      <c r="Z91"/>
    </row>
    <row r="92" spans="1:26" s="55" customFormat="1" x14ac:dyDescent="0.25">
      <c r="A92" s="683"/>
      <c r="B92" s="67"/>
      <c r="C92" s="166" t="s">
        <v>656</v>
      </c>
      <c r="D92" s="117">
        <v>4</v>
      </c>
      <c r="E92" s="72" t="s">
        <v>24</v>
      </c>
      <c r="F92" s="73">
        <v>4</v>
      </c>
      <c r="G92" s="121">
        <v>20</v>
      </c>
      <c r="H92" s="121">
        <v>14</v>
      </c>
      <c r="I92" s="121" t="s">
        <v>486</v>
      </c>
      <c r="J92" s="203" t="s">
        <v>601</v>
      </c>
      <c r="K92" s="121" t="s">
        <v>46</v>
      </c>
      <c r="L92" s="121">
        <v>-85</v>
      </c>
      <c r="M92" s="46">
        <v>10</v>
      </c>
      <c r="N92" s="46" t="s">
        <v>48</v>
      </c>
      <c r="O92" s="121" t="s">
        <v>391</v>
      </c>
      <c r="P92" s="121" t="s">
        <v>43</v>
      </c>
      <c r="Q92" s="121" t="s">
        <v>386</v>
      </c>
      <c r="R92" s="121">
        <v>60</v>
      </c>
      <c r="S92" s="121">
        <v>3</v>
      </c>
      <c r="T92" s="121" t="s">
        <v>168</v>
      </c>
      <c r="U92" s="121"/>
      <c r="V92" s="320">
        <v>60000</v>
      </c>
      <c r="W92" s="121"/>
      <c r="X92" s="319" t="s">
        <v>1009</v>
      </c>
      <c r="Y92" s="289" t="s">
        <v>174</v>
      </c>
      <c r="Z92"/>
    </row>
    <row r="93" spans="1:26" s="55" customFormat="1" x14ac:dyDescent="0.25">
      <c r="A93" s="683"/>
      <c r="B93" s="67"/>
      <c r="C93" s="166">
        <v>601.029</v>
      </c>
      <c r="D93" s="72"/>
      <c r="E93" s="72" t="s">
        <v>24</v>
      </c>
      <c r="F93" s="73">
        <v>4</v>
      </c>
      <c r="G93" s="121">
        <v>10</v>
      </c>
      <c r="H93" s="121">
        <v>14</v>
      </c>
      <c r="I93" s="121" t="s">
        <v>486</v>
      </c>
      <c r="J93" s="203" t="s">
        <v>601</v>
      </c>
      <c r="K93" s="121" t="s">
        <v>46</v>
      </c>
      <c r="L93" s="121">
        <v>-85</v>
      </c>
      <c r="M93" s="46">
        <v>20</v>
      </c>
      <c r="N93" s="46" t="s">
        <v>47</v>
      </c>
      <c r="O93" s="121" t="s">
        <v>391</v>
      </c>
      <c r="P93" s="121" t="s">
        <v>43</v>
      </c>
      <c r="Q93" s="121" t="s">
        <v>386</v>
      </c>
      <c r="R93" s="121">
        <v>60</v>
      </c>
      <c r="S93" s="121">
        <v>3</v>
      </c>
      <c r="T93" s="121" t="s">
        <v>168</v>
      </c>
      <c r="U93" s="121"/>
      <c r="V93" s="320">
        <v>48000</v>
      </c>
      <c r="W93" s="121"/>
      <c r="X93" s="319" t="s">
        <v>1007</v>
      </c>
      <c r="Y93" s="289" t="s">
        <v>174</v>
      </c>
      <c r="Z93"/>
    </row>
    <row r="94" spans="1:26" s="55" customFormat="1" x14ac:dyDescent="0.25">
      <c r="A94"/>
      <c r="B94"/>
      <c r="C94" s="166"/>
      <c r="D94"/>
      <c r="E94"/>
      <c r="F94"/>
      <c r="G94"/>
      <c r="H94" s="121"/>
      <c r="I94"/>
      <c r="J94" s="203"/>
      <c r="K94"/>
      <c r="L94"/>
      <c r="M94"/>
      <c r="N94"/>
      <c r="O94"/>
      <c r="P94"/>
      <c r="Q94"/>
      <c r="R94"/>
      <c r="S94"/>
      <c r="T94" s="27"/>
      <c r="U94" s="27"/>
      <c r="V94" s="33"/>
      <c r="W94"/>
      <c r="X94"/>
      <c r="Y94"/>
      <c r="Z94"/>
    </row>
    <row r="95" spans="1:26" s="55" customFormat="1" x14ac:dyDescent="0.25">
      <c r="A95"/>
      <c r="B95"/>
      <c r="C95" s="166"/>
      <c r="D95"/>
      <c r="E95"/>
      <c r="F95"/>
      <c r="G95"/>
      <c r="H95" s="121"/>
      <c r="I95"/>
      <c r="J95" s="203"/>
      <c r="K95"/>
      <c r="L95"/>
      <c r="M95"/>
      <c r="N95"/>
      <c r="O95"/>
      <c r="P95"/>
      <c r="Q95"/>
      <c r="R95"/>
      <c r="S95"/>
      <c r="T95" s="27"/>
      <c r="U95" s="27"/>
      <c r="V95" s="33"/>
      <c r="W95"/>
      <c r="X95"/>
      <c r="Y95"/>
      <c r="Z95"/>
    </row>
    <row r="96" spans="1:26" s="55" customFormat="1" x14ac:dyDescent="0.25">
      <c r="A96" s="682" t="s">
        <v>630</v>
      </c>
      <c r="B96" s="621"/>
      <c r="C96" s="625">
        <v>601.03</v>
      </c>
      <c r="D96" s="623"/>
      <c r="E96" s="623" t="s">
        <v>24</v>
      </c>
      <c r="F96" s="603">
        <v>4</v>
      </c>
      <c r="G96" s="232">
        <v>10</v>
      </c>
      <c r="H96" s="232">
        <v>14</v>
      </c>
      <c r="I96" s="232" t="s">
        <v>597</v>
      </c>
      <c r="J96" s="200" t="s">
        <v>601</v>
      </c>
      <c r="K96" s="232" t="s">
        <v>21</v>
      </c>
      <c r="L96" s="232">
        <v>-85</v>
      </c>
      <c r="M96" s="232" t="s">
        <v>41</v>
      </c>
      <c r="N96" s="232" t="s">
        <v>42</v>
      </c>
      <c r="O96" s="232" t="s">
        <v>391</v>
      </c>
      <c r="P96" s="232" t="s">
        <v>43</v>
      </c>
      <c r="Q96" s="232" t="s">
        <v>386</v>
      </c>
      <c r="R96" s="232">
        <v>60</v>
      </c>
      <c r="S96" s="232">
        <v>3</v>
      </c>
      <c r="T96" s="232" t="s">
        <v>168</v>
      </c>
      <c r="U96" s="232"/>
      <c r="V96" s="232">
        <v>1</v>
      </c>
      <c r="W96" s="232"/>
      <c r="X96" s="200" t="s">
        <v>756</v>
      </c>
      <c r="Y96" s="597" t="s">
        <v>174</v>
      </c>
      <c r="Z96"/>
    </row>
    <row r="97" spans="1:26" s="55" customFormat="1" x14ac:dyDescent="0.25">
      <c r="A97" s="682"/>
      <c r="B97" s="621"/>
      <c r="C97" s="625">
        <v>601.03099999999995</v>
      </c>
      <c r="D97" s="623"/>
      <c r="E97" s="623" t="s">
        <v>24</v>
      </c>
      <c r="F97" s="603">
        <v>4</v>
      </c>
      <c r="G97" s="232">
        <v>15</v>
      </c>
      <c r="H97" s="232">
        <v>14</v>
      </c>
      <c r="I97" s="232" t="s">
        <v>597</v>
      </c>
      <c r="J97" s="200" t="s">
        <v>601</v>
      </c>
      <c r="K97" s="232" t="s">
        <v>21</v>
      </c>
      <c r="L97" s="232">
        <v>-85</v>
      </c>
      <c r="M97" s="232" t="s">
        <v>41</v>
      </c>
      <c r="N97" s="232" t="s">
        <v>42</v>
      </c>
      <c r="O97" s="232" t="s">
        <v>391</v>
      </c>
      <c r="P97" s="232" t="s">
        <v>43</v>
      </c>
      <c r="Q97" s="232" t="s">
        <v>386</v>
      </c>
      <c r="R97" s="232">
        <v>60</v>
      </c>
      <c r="S97" s="232">
        <v>3</v>
      </c>
      <c r="T97" s="232" t="s">
        <v>168</v>
      </c>
      <c r="U97" s="232"/>
      <c r="V97" s="232">
        <v>1</v>
      </c>
      <c r="W97" s="232"/>
      <c r="X97" s="200" t="s">
        <v>757</v>
      </c>
      <c r="Y97" s="597" t="s">
        <v>174</v>
      </c>
      <c r="Z97"/>
    </row>
    <row r="98" spans="1:26" s="55" customFormat="1" x14ac:dyDescent="0.25">
      <c r="A98" s="682"/>
      <c r="B98" s="621"/>
      <c r="C98" s="625">
        <v>601.03200000000004</v>
      </c>
      <c r="D98" s="623"/>
      <c r="E98" s="623" t="s">
        <v>24</v>
      </c>
      <c r="F98" s="603">
        <v>4</v>
      </c>
      <c r="G98" s="232">
        <v>20</v>
      </c>
      <c r="H98" s="232">
        <v>14</v>
      </c>
      <c r="I98" s="232" t="s">
        <v>597</v>
      </c>
      <c r="J98" s="200" t="s">
        <v>601</v>
      </c>
      <c r="K98" s="232" t="s">
        <v>21</v>
      </c>
      <c r="L98" s="232">
        <v>-85</v>
      </c>
      <c r="M98" s="232" t="s">
        <v>41</v>
      </c>
      <c r="N98" s="232" t="s">
        <v>42</v>
      </c>
      <c r="O98" s="232" t="s">
        <v>391</v>
      </c>
      <c r="P98" s="232" t="s">
        <v>43</v>
      </c>
      <c r="Q98" s="232" t="s">
        <v>386</v>
      </c>
      <c r="R98" s="232">
        <v>60</v>
      </c>
      <c r="S98" s="232">
        <v>3</v>
      </c>
      <c r="T98" s="232" t="s">
        <v>168</v>
      </c>
      <c r="U98" s="232"/>
      <c r="V98" s="232">
        <v>1</v>
      </c>
      <c r="W98" s="232"/>
      <c r="X98" s="200" t="s">
        <v>758</v>
      </c>
      <c r="Y98" s="597" t="s">
        <v>174</v>
      </c>
      <c r="Z98"/>
    </row>
    <row r="99" spans="1:26" s="55" customFormat="1" x14ac:dyDescent="0.25">
      <c r="A99" s="682"/>
      <c r="B99" s="621"/>
      <c r="C99" s="625" t="s">
        <v>657</v>
      </c>
      <c r="D99" s="622">
        <v>1</v>
      </c>
      <c r="E99" s="623" t="s">
        <v>24</v>
      </c>
      <c r="F99" s="603">
        <v>2</v>
      </c>
      <c r="G99" s="232">
        <v>5</v>
      </c>
      <c r="H99" s="232">
        <v>14</v>
      </c>
      <c r="I99" s="232" t="s">
        <v>597</v>
      </c>
      <c r="J99" s="200" t="s">
        <v>601</v>
      </c>
      <c r="K99" s="232" t="s">
        <v>46</v>
      </c>
      <c r="L99" s="232">
        <v>-85</v>
      </c>
      <c r="M99" s="600">
        <v>10</v>
      </c>
      <c r="N99" s="600" t="s">
        <v>48</v>
      </c>
      <c r="O99" s="232" t="s">
        <v>391</v>
      </c>
      <c r="P99" s="232" t="s">
        <v>43</v>
      </c>
      <c r="Q99" s="232" t="s">
        <v>386</v>
      </c>
      <c r="R99" s="232">
        <v>60</v>
      </c>
      <c r="S99" s="232">
        <v>3</v>
      </c>
      <c r="T99" s="232" t="s">
        <v>168</v>
      </c>
      <c r="U99" s="232"/>
      <c r="V99" s="232">
        <v>1</v>
      </c>
      <c r="W99" s="232"/>
      <c r="X99" s="595" t="s">
        <v>393</v>
      </c>
      <c r="Y99" s="597" t="s">
        <v>174</v>
      </c>
      <c r="Z99"/>
    </row>
    <row r="100" spans="1:26" s="55" customFormat="1" x14ac:dyDescent="0.25">
      <c r="A100" s="682"/>
      <c r="B100" s="621"/>
      <c r="C100" s="625" t="s">
        <v>658</v>
      </c>
      <c r="D100" s="622">
        <v>2</v>
      </c>
      <c r="E100" s="623" t="s">
        <v>24</v>
      </c>
      <c r="F100" s="603">
        <v>2</v>
      </c>
      <c r="G100" s="232">
        <v>10</v>
      </c>
      <c r="H100" s="232">
        <v>14</v>
      </c>
      <c r="I100" s="232" t="s">
        <v>597</v>
      </c>
      <c r="J100" s="200" t="s">
        <v>601</v>
      </c>
      <c r="K100" s="232" t="s">
        <v>46</v>
      </c>
      <c r="L100" s="232">
        <v>-85</v>
      </c>
      <c r="M100" s="600">
        <v>10</v>
      </c>
      <c r="N100" s="600" t="s">
        <v>48</v>
      </c>
      <c r="O100" s="232" t="s">
        <v>391</v>
      </c>
      <c r="P100" s="232" t="s">
        <v>43</v>
      </c>
      <c r="Q100" s="232" t="s">
        <v>386</v>
      </c>
      <c r="R100" s="232">
        <v>60</v>
      </c>
      <c r="S100" s="232">
        <v>3</v>
      </c>
      <c r="T100" s="232" t="s">
        <v>168</v>
      </c>
      <c r="U100" s="232"/>
      <c r="V100" s="232">
        <v>1</v>
      </c>
      <c r="W100" s="232"/>
      <c r="X100" s="595" t="s">
        <v>393</v>
      </c>
      <c r="Y100" s="597" t="s">
        <v>174</v>
      </c>
      <c r="Z100"/>
    </row>
    <row r="101" spans="1:26" s="55" customFormat="1" x14ac:dyDescent="0.25">
      <c r="A101" s="682"/>
      <c r="B101" s="621"/>
      <c r="C101" s="625" t="s">
        <v>659</v>
      </c>
      <c r="D101" s="622">
        <v>3</v>
      </c>
      <c r="E101" s="623" t="s">
        <v>24</v>
      </c>
      <c r="F101" s="603">
        <v>2</v>
      </c>
      <c r="G101" s="232">
        <v>15</v>
      </c>
      <c r="H101" s="232">
        <v>14</v>
      </c>
      <c r="I101" s="232" t="s">
        <v>597</v>
      </c>
      <c r="J101" s="200" t="s">
        <v>601</v>
      </c>
      <c r="K101" s="232" t="s">
        <v>46</v>
      </c>
      <c r="L101" s="232">
        <v>-85</v>
      </c>
      <c r="M101" s="600">
        <v>10</v>
      </c>
      <c r="N101" s="600" t="s">
        <v>48</v>
      </c>
      <c r="O101" s="232" t="s">
        <v>391</v>
      </c>
      <c r="P101" s="232" t="s">
        <v>43</v>
      </c>
      <c r="Q101" s="232" t="s">
        <v>386</v>
      </c>
      <c r="R101" s="232">
        <v>60</v>
      </c>
      <c r="S101" s="232">
        <v>3</v>
      </c>
      <c r="T101" s="232" t="s">
        <v>168</v>
      </c>
      <c r="U101" s="232"/>
      <c r="V101" s="232">
        <v>1</v>
      </c>
      <c r="W101" s="232"/>
      <c r="X101" s="595" t="s">
        <v>393</v>
      </c>
      <c r="Y101" s="597" t="s">
        <v>174</v>
      </c>
      <c r="Z101"/>
    </row>
    <row r="102" spans="1:26" s="55" customFormat="1" x14ac:dyDescent="0.25">
      <c r="A102" s="682"/>
      <c r="B102" s="621"/>
      <c r="C102" s="625" t="s">
        <v>660</v>
      </c>
      <c r="D102" s="622">
        <v>4</v>
      </c>
      <c r="E102" s="623" t="s">
        <v>24</v>
      </c>
      <c r="F102" s="603">
        <v>2</v>
      </c>
      <c r="G102" s="232">
        <v>20</v>
      </c>
      <c r="H102" s="232">
        <v>14</v>
      </c>
      <c r="I102" s="232" t="s">
        <v>597</v>
      </c>
      <c r="J102" s="200" t="s">
        <v>601</v>
      </c>
      <c r="K102" s="232" t="s">
        <v>46</v>
      </c>
      <c r="L102" s="232">
        <v>-85</v>
      </c>
      <c r="M102" s="600">
        <v>10</v>
      </c>
      <c r="N102" s="600" t="s">
        <v>48</v>
      </c>
      <c r="O102" s="232" t="s">
        <v>391</v>
      </c>
      <c r="P102" s="232" t="s">
        <v>43</v>
      </c>
      <c r="Q102" s="232" t="s">
        <v>386</v>
      </c>
      <c r="R102" s="232">
        <v>60</v>
      </c>
      <c r="S102" s="232">
        <v>3</v>
      </c>
      <c r="T102" s="232" t="s">
        <v>168</v>
      </c>
      <c r="U102" s="232"/>
      <c r="V102" s="232">
        <v>1</v>
      </c>
      <c r="W102" s="232"/>
      <c r="X102" s="595" t="s">
        <v>393</v>
      </c>
      <c r="Y102" s="597" t="s">
        <v>174</v>
      </c>
      <c r="Z102"/>
    </row>
    <row r="103" spans="1:26" s="55" customFormat="1" x14ac:dyDescent="0.25">
      <c r="A103" s="682"/>
      <c r="B103" s="621"/>
      <c r="C103" s="625" t="s">
        <v>661</v>
      </c>
      <c r="D103" s="622">
        <v>1</v>
      </c>
      <c r="E103" s="623" t="s">
        <v>24</v>
      </c>
      <c r="F103" s="603">
        <v>4</v>
      </c>
      <c r="G103" s="232">
        <v>5</v>
      </c>
      <c r="H103" s="232">
        <v>14</v>
      </c>
      <c r="I103" s="232" t="s">
        <v>597</v>
      </c>
      <c r="J103" s="200" t="s">
        <v>601</v>
      </c>
      <c r="K103" s="232" t="s">
        <v>46</v>
      </c>
      <c r="L103" s="232">
        <v>-85</v>
      </c>
      <c r="M103" s="600">
        <v>10</v>
      </c>
      <c r="N103" s="600" t="s">
        <v>48</v>
      </c>
      <c r="O103" s="232" t="s">
        <v>391</v>
      </c>
      <c r="P103" s="232" t="s">
        <v>43</v>
      </c>
      <c r="Q103" s="232" t="s">
        <v>386</v>
      </c>
      <c r="R103" s="232">
        <v>60</v>
      </c>
      <c r="S103" s="232">
        <v>3</v>
      </c>
      <c r="T103" s="232" t="s">
        <v>168</v>
      </c>
      <c r="U103" s="232"/>
      <c r="V103" s="232">
        <v>1</v>
      </c>
      <c r="W103" s="232"/>
      <c r="X103" s="595" t="s">
        <v>393</v>
      </c>
      <c r="Y103" s="597" t="s">
        <v>174</v>
      </c>
      <c r="Z103"/>
    </row>
    <row r="104" spans="1:26" s="55" customFormat="1" x14ac:dyDescent="0.25">
      <c r="A104" s="682"/>
      <c r="B104" s="621"/>
      <c r="C104" s="625" t="s">
        <v>662</v>
      </c>
      <c r="D104" s="622">
        <v>2</v>
      </c>
      <c r="E104" s="623" t="s">
        <v>24</v>
      </c>
      <c r="F104" s="603">
        <v>4</v>
      </c>
      <c r="G104" s="232">
        <v>10</v>
      </c>
      <c r="H104" s="232">
        <v>14</v>
      </c>
      <c r="I104" s="232" t="s">
        <v>597</v>
      </c>
      <c r="J104" s="200" t="s">
        <v>601</v>
      </c>
      <c r="K104" s="232" t="s">
        <v>46</v>
      </c>
      <c r="L104" s="232">
        <v>-85</v>
      </c>
      <c r="M104" s="600">
        <v>10</v>
      </c>
      <c r="N104" s="600" t="s">
        <v>48</v>
      </c>
      <c r="O104" s="232" t="s">
        <v>391</v>
      </c>
      <c r="P104" s="232" t="s">
        <v>43</v>
      </c>
      <c r="Q104" s="232" t="s">
        <v>386</v>
      </c>
      <c r="R104" s="232">
        <v>60</v>
      </c>
      <c r="S104" s="232">
        <v>3</v>
      </c>
      <c r="T104" s="232" t="s">
        <v>168</v>
      </c>
      <c r="U104" s="232"/>
      <c r="V104" s="232">
        <v>1</v>
      </c>
      <c r="W104" s="232"/>
      <c r="X104" s="595" t="s">
        <v>393</v>
      </c>
      <c r="Y104" s="597" t="s">
        <v>174</v>
      </c>
      <c r="Z104"/>
    </row>
    <row r="105" spans="1:26" s="55" customFormat="1" x14ac:dyDescent="0.25">
      <c r="A105" s="682"/>
      <c r="B105" s="621"/>
      <c r="C105" s="625" t="s">
        <v>663</v>
      </c>
      <c r="D105" s="622">
        <v>3</v>
      </c>
      <c r="E105" s="623" t="s">
        <v>24</v>
      </c>
      <c r="F105" s="603">
        <v>4</v>
      </c>
      <c r="G105" s="232">
        <v>15</v>
      </c>
      <c r="H105" s="232">
        <v>14</v>
      </c>
      <c r="I105" s="232" t="s">
        <v>597</v>
      </c>
      <c r="J105" s="200" t="s">
        <v>601</v>
      </c>
      <c r="K105" s="232" t="s">
        <v>46</v>
      </c>
      <c r="L105" s="232">
        <v>-85</v>
      </c>
      <c r="M105" s="600">
        <v>10</v>
      </c>
      <c r="N105" s="600" t="s">
        <v>48</v>
      </c>
      <c r="O105" s="232" t="s">
        <v>391</v>
      </c>
      <c r="P105" s="232" t="s">
        <v>43</v>
      </c>
      <c r="Q105" s="232" t="s">
        <v>386</v>
      </c>
      <c r="R105" s="232">
        <v>60</v>
      </c>
      <c r="S105" s="232">
        <v>3</v>
      </c>
      <c r="T105" s="232" t="s">
        <v>168</v>
      </c>
      <c r="U105" s="232"/>
      <c r="V105" s="232">
        <v>1</v>
      </c>
      <c r="W105" s="232"/>
      <c r="X105" s="595" t="s">
        <v>393</v>
      </c>
      <c r="Y105" s="597" t="s">
        <v>174</v>
      </c>
      <c r="Z105"/>
    </row>
    <row r="106" spans="1:26" s="55" customFormat="1" x14ac:dyDescent="0.25">
      <c r="A106" s="682"/>
      <c r="B106" s="621"/>
      <c r="C106" s="625" t="s">
        <v>664</v>
      </c>
      <c r="D106" s="622">
        <v>4</v>
      </c>
      <c r="E106" s="623" t="s">
        <v>24</v>
      </c>
      <c r="F106" s="603">
        <v>4</v>
      </c>
      <c r="G106" s="232">
        <v>20</v>
      </c>
      <c r="H106" s="232">
        <v>14</v>
      </c>
      <c r="I106" s="232" t="s">
        <v>597</v>
      </c>
      <c r="J106" s="200" t="s">
        <v>601</v>
      </c>
      <c r="K106" s="232" t="s">
        <v>46</v>
      </c>
      <c r="L106" s="232">
        <v>-85</v>
      </c>
      <c r="M106" s="600">
        <v>10</v>
      </c>
      <c r="N106" s="600" t="s">
        <v>48</v>
      </c>
      <c r="O106" s="232" t="s">
        <v>391</v>
      </c>
      <c r="P106" s="232" t="s">
        <v>43</v>
      </c>
      <c r="Q106" s="232" t="s">
        <v>386</v>
      </c>
      <c r="R106" s="232">
        <v>60</v>
      </c>
      <c r="S106" s="232">
        <v>3</v>
      </c>
      <c r="T106" s="232" t="s">
        <v>168</v>
      </c>
      <c r="U106" s="232"/>
      <c r="V106" s="232">
        <v>1</v>
      </c>
      <c r="W106" s="232"/>
      <c r="X106" s="595" t="s">
        <v>393</v>
      </c>
      <c r="Y106" s="597" t="s">
        <v>174</v>
      </c>
      <c r="Z106"/>
    </row>
    <row r="107" spans="1:26" s="55" customFormat="1" x14ac:dyDescent="0.25">
      <c r="A107" s="682"/>
      <c r="B107" s="621"/>
      <c r="C107" s="625">
        <v>601.03499999999997</v>
      </c>
      <c r="D107" s="623"/>
      <c r="E107" s="623" t="s">
        <v>24</v>
      </c>
      <c r="F107" s="603">
        <v>4</v>
      </c>
      <c r="G107" s="232">
        <v>10</v>
      </c>
      <c r="H107" s="232">
        <v>14</v>
      </c>
      <c r="I107" s="232" t="s">
        <v>597</v>
      </c>
      <c r="J107" s="200" t="s">
        <v>601</v>
      </c>
      <c r="K107" s="232" t="s">
        <v>46</v>
      </c>
      <c r="L107" s="232">
        <v>-85</v>
      </c>
      <c r="M107" s="600">
        <v>20</v>
      </c>
      <c r="N107" s="600" t="s">
        <v>47</v>
      </c>
      <c r="O107" s="232" t="s">
        <v>391</v>
      </c>
      <c r="P107" s="232" t="s">
        <v>43</v>
      </c>
      <c r="Q107" s="232" t="s">
        <v>386</v>
      </c>
      <c r="R107" s="232">
        <v>60</v>
      </c>
      <c r="S107" s="232">
        <v>3</v>
      </c>
      <c r="T107" s="232" t="s">
        <v>168</v>
      </c>
      <c r="U107" s="232"/>
      <c r="V107" s="232">
        <v>1</v>
      </c>
      <c r="W107" s="232"/>
      <c r="X107" s="595" t="s">
        <v>393</v>
      </c>
      <c r="Y107" s="597" t="s">
        <v>174</v>
      </c>
      <c r="Z107"/>
    </row>
    <row r="108" spans="1:26" s="55" customFormat="1" x14ac:dyDescent="0.25">
      <c r="A108"/>
      <c r="B108"/>
      <c r="C108" s="101"/>
      <c r="D108"/>
      <c r="E108"/>
      <c r="F108"/>
      <c r="G108"/>
      <c r="H108"/>
      <c r="I108"/>
      <c r="J108"/>
      <c r="K108"/>
      <c r="L108"/>
      <c r="M108"/>
      <c r="N108"/>
      <c r="O108"/>
      <c r="P108"/>
      <c r="Q108"/>
      <c r="R108"/>
      <c r="S108"/>
      <c r="T108" s="27"/>
      <c r="U108" s="27"/>
      <c r="V108" s="33"/>
      <c r="W108"/>
      <c r="X108"/>
      <c r="Y108"/>
      <c r="Z108"/>
    </row>
    <row r="109" spans="1:26" s="55" customFormat="1" x14ac:dyDescent="0.25">
      <c r="A109"/>
      <c r="B109"/>
      <c r="C109" s="101"/>
      <c r="D109"/>
      <c r="E109"/>
      <c r="F109"/>
      <c r="G109"/>
      <c r="H109"/>
      <c r="I109"/>
      <c r="J109"/>
      <c r="K109"/>
      <c r="L109"/>
      <c r="M109"/>
      <c r="N109"/>
      <c r="O109"/>
      <c r="P109"/>
      <c r="Q109"/>
      <c r="R109"/>
      <c r="S109"/>
      <c r="T109" s="27"/>
      <c r="U109" s="27"/>
      <c r="V109" s="33"/>
      <c r="W109"/>
      <c r="X109"/>
      <c r="Y109"/>
      <c r="Z109"/>
    </row>
    <row r="110" spans="1:26" s="55" customFormat="1" x14ac:dyDescent="0.25">
      <c r="A110"/>
      <c r="B110"/>
      <c r="C110" s="101"/>
      <c r="D110"/>
      <c r="E110"/>
      <c r="F110"/>
      <c r="G110"/>
      <c r="H110"/>
      <c r="I110"/>
      <c r="J110"/>
      <c r="K110"/>
      <c r="L110"/>
      <c r="M110"/>
      <c r="N110"/>
      <c r="O110"/>
      <c r="P110"/>
      <c r="Q110"/>
      <c r="R110"/>
      <c r="S110"/>
      <c r="T110" s="27"/>
      <c r="U110" s="27"/>
      <c r="V110" s="33"/>
      <c r="W110"/>
      <c r="X110"/>
      <c r="Y110"/>
      <c r="Z110"/>
    </row>
    <row r="111" spans="1:26" s="55" customFormat="1" x14ac:dyDescent="0.25">
      <c r="A111"/>
      <c r="B111"/>
      <c r="C111" s="101"/>
      <c r="D111"/>
      <c r="E111"/>
      <c r="F111"/>
      <c r="G111"/>
      <c r="H111"/>
      <c r="I111"/>
      <c r="J111"/>
      <c r="K111"/>
      <c r="L111"/>
      <c r="M111"/>
      <c r="N111"/>
      <c r="O111"/>
      <c r="P111"/>
      <c r="Q111"/>
      <c r="R111"/>
      <c r="S111"/>
      <c r="T111" s="27"/>
      <c r="U111" s="27"/>
      <c r="V111" s="33"/>
      <c r="W111"/>
      <c r="X111"/>
      <c r="Y111"/>
      <c r="Z111"/>
    </row>
    <row r="112" spans="1:26" s="55" customFormat="1" x14ac:dyDescent="0.25">
      <c r="A112"/>
      <c r="B112"/>
      <c r="C112" s="101"/>
      <c r="D112"/>
      <c r="E112"/>
      <c r="F112"/>
      <c r="G112"/>
      <c r="H112"/>
      <c r="I112"/>
      <c r="J112"/>
      <c r="K112"/>
      <c r="L112"/>
      <c r="M112"/>
      <c r="N112"/>
      <c r="O112"/>
      <c r="P112"/>
      <c r="Q112"/>
      <c r="R112"/>
      <c r="S112"/>
      <c r="T112" s="27"/>
      <c r="U112" s="27"/>
      <c r="V112" s="33"/>
      <c r="W112"/>
      <c r="X112"/>
      <c r="Y112"/>
      <c r="Z112"/>
    </row>
    <row r="113" spans="1:26" s="55" customFormat="1" x14ac:dyDescent="0.25">
      <c r="A113"/>
      <c r="B113"/>
      <c r="C113" s="101"/>
      <c r="D113"/>
      <c r="E113"/>
      <c r="F113"/>
      <c r="G113"/>
      <c r="H113"/>
      <c r="I113"/>
      <c r="J113"/>
      <c r="K113"/>
      <c r="L113"/>
      <c r="M113"/>
      <c r="N113"/>
      <c r="O113"/>
      <c r="P113"/>
      <c r="Q113"/>
      <c r="R113"/>
      <c r="S113"/>
      <c r="T113" s="27"/>
      <c r="U113" s="27"/>
      <c r="V113" s="33"/>
      <c r="W113"/>
      <c r="X113"/>
      <c r="Y113"/>
      <c r="Z113"/>
    </row>
    <row r="114" spans="1:26" s="55" customFormat="1" x14ac:dyDescent="0.25">
      <c r="A114"/>
      <c r="B114"/>
      <c r="C114" s="101"/>
      <c r="D114"/>
      <c r="E114"/>
      <c r="F114"/>
      <c r="G114"/>
      <c r="H114"/>
      <c r="I114"/>
      <c r="J114"/>
      <c r="K114"/>
      <c r="L114"/>
      <c r="M114"/>
      <c r="N114"/>
      <c r="O114"/>
      <c r="P114"/>
      <c r="Q114"/>
      <c r="R114"/>
      <c r="S114"/>
      <c r="T114" s="27"/>
      <c r="U114" s="27"/>
      <c r="V114" s="33"/>
      <c r="W114"/>
      <c r="X114"/>
      <c r="Y114"/>
      <c r="Z114"/>
    </row>
    <row r="115" spans="1:26" s="55" customFormat="1" x14ac:dyDescent="0.25">
      <c r="A115"/>
      <c r="B115"/>
      <c r="C115" s="101"/>
      <c r="D115"/>
      <c r="E115"/>
      <c r="F115"/>
      <c r="G115"/>
      <c r="H115"/>
      <c r="I115"/>
      <c r="J115"/>
      <c r="K115"/>
      <c r="L115"/>
      <c r="M115"/>
      <c r="N115"/>
      <c r="O115"/>
      <c r="P115"/>
      <c r="Q115"/>
      <c r="R115"/>
      <c r="S115"/>
      <c r="T115" s="27"/>
      <c r="U115" s="27"/>
      <c r="V115" s="33"/>
      <c r="W115"/>
      <c r="X115"/>
      <c r="Y115"/>
      <c r="Z115"/>
    </row>
    <row r="116" spans="1:26" s="55" customFormat="1" x14ac:dyDescent="0.25">
      <c r="A116"/>
      <c r="B116"/>
      <c r="C116" s="101"/>
      <c r="D116"/>
      <c r="E116"/>
      <c r="F116"/>
      <c r="G116"/>
      <c r="H116"/>
      <c r="I116"/>
      <c r="J116"/>
      <c r="K116"/>
      <c r="L116"/>
      <c r="M116"/>
      <c r="N116"/>
      <c r="O116"/>
      <c r="P116"/>
      <c r="Q116"/>
      <c r="R116"/>
      <c r="S116"/>
      <c r="T116" s="27"/>
      <c r="U116" s="27"/>
      <c r="V116" s="33"/>
      <c r="W116"/>
      <c r="X116"/>
      <c r="Y116"/>
      <c r="Z116"/>
    </row>
    <row r="117" spans="1:26" s="55" customFormat="1" x14ac:dyDescent="0.25">
      <c r="A117"/>
      <c r="B117"/>
      <c r="C117" s="101"/>
      <c r="D117"/>
      <c r="E117"/>
      <c r="F117"/>
      <c r="G117"/>
      <c r="H117"/>
      <c r="I117"/>
      <c r="J117"/>
      <c r="K117"/>
      <c r="L117"/>
      <c r="M117"/>
      <c r="N117"/>
      <c r="O117"/>
      <c r="P117"/>
      <c r="Q117"/>
      <c r="R117"/>
      <c r="S117"/>
      <c r="T117" s="27"/>
      <c r="V117" s="229"/>
      <c r="W117"/>
      <c r="X117"/>
      <c r="Y117"/>
      <c r="Z117"/>
    </row>
    <row r="118" spans="1:26" s="55" customFormat="1" x14ac:dyDescent="0.25">
      <c r="A118"/>
      <c r="B118"/>
      <c r="C118" s="101"/>
      <c r="D118"/>
      <c r="E118"/>
      <c r="F118"/>
      <c r="G118"/>
      <c r="H118"/>
      <c r="I118"/>
      <c r="J118"/>
      <c r="K118"/>
      <c r="L118"/>
      <c r="M118"/>
      <c r="N118"/>
      <c r="O118"/>
      <c r="P118"/>
      <c r="Q118"/>
      <c r="R118"/>
      <c r="S118"/>
      <c r="T118" s="27"/>
      <c r="V118" s="229"/>
      <c r="W118"/>
      <c r="X118"/>
      <c r="Y118"/>
      <c r="Z118"/>
    </row>
    <row r="119" spans="1:26" s="55" customFormat="1" x14ac:dyDescent="0.25">
      <c r="A119"/>
      <c r="B119"/>
      <c r="C119" s="101"/>
      <c r="D119"/>
      <c r="E119"/>
      <c r="F119"/>
      <c r="G119"/>
      <c r="H119"/>
      <c r="I119"/>
      <c r="J119"/>
      <c r="K119"/>
      <c r="L119"/>
      <c r="M119"/>
      <c r="N119"/>
      <c r="O119"/>
      <c r="P119"/>
      <c r="Q119"/>
      <c r="R119"/>
      <c r="S119"/>
      <c r="T119" s="27"/>
      <c r="V119" s="229"/>
      <c r="W119"/>
      <c r="X119"/>
      <c r="Y119"/>
      <c r="Z119"/>
    </row>
    <row r="120" spans="1:26" s="55" customFormat="1" x14ac:dyDescent="0.25">
      <c r="A120"/>
      <c r="B120"/>
      <c r="C120" s="101"/>
      <c r="D120"/>
      <c r="E120"/>
      <c r="F120"/>
      <c r="G120"/>
      <c r="H120"/>
      <c r="I120"/>
      <c r="J120"/>
      <c r="K120"/>
      <c r="L120"/>
      <c r="M120"/>
      <c r="N120"/>
      <c r="O120"/>
      <c r="P120"/>
      <c r="Q120"/>
      <c r="R120"/>
      <c r="S120"/>
      <c r="T120" s="27"/>
      <c r="V120" s="229"/>
      <c r="W120"/>
      <c r="X120"/>
      <c r="Y120"/>
      <c r="Z120"/>
    </row>
    <row r="121" spans="1:26" s="55" customFormat="1" x14ac:dyDescent="0.25">
      <c r="A121"/>
      <c r="B121"/>
      <c r="C121" s="101"/>
      <c r="D121"/>
      <c r="E121"/>
      <c r="F121"/>
      <c r="G121"/>
      <c r="H121"/>
      <c r="I121"/>
      <c r="J121"/>
      <c r="K121"/>
      <c r="L121"/>
      <c r="M121"/>
      <c r="N121"/>
      <c r="O121"/>
      <c r="P121"/>
      <c r="Q121"/>
      <c r="R121"/>
      <c r="S121"/>
      <c r="T121" s="27"/>
      <c r="V121" s="229"/>
      <c r="W121"/>
      <c r="X121"/>
      <c r="Y121"/>
      <c r="Z121"/>
    </row>
    <row r="122" spans="1:26" s="55" customFormat="1" x14ac:dyDescent="0.25">
      <c r="A122"/>
      <c r="B122"/>
      <c r="C122" s="101"/>
      <c r="D122"/>
      <c r="E122"/>
      <c r="F122"/>
      <c r="G122"/>
      <c r="H122"/>
      <c r="I122"/>
      <c r="J122"/>
      <c r="K122"/>
      <c r="L122"/>
      <c r="M122"/>
      <c r="N122"/>
      <c r="O122"/>
      <c r="P122"/>
      <c r="Q122"/>
      <c r="R122"/>
      <c r="S122"/>
      <c r="T122" s="27"/>
      <c r="V122" s="229"/>
      <c r="W122"/>
      <c r="X122"/>
      <c r="Y122"/>
      <c r="Z122"/>
    </row>
    <row r="123" spans="1:26" s="55" customFormat="1" x14ac:dyDescent="0.25">
      <c r="A123"/>
      <c r="B123"/>
      <c r="C123" s="101"/>
      <c r="D123"/>
      <c r="E123"/>
      <c r="F123"/>
      <c r="G123"/>
      <c r="H123"/>
      <c r="I123"/>
      <c r="J123"/>
      <c r="K123"/>
      <c r="L123"/>
      <c r="M123"/>
      <c r="N123"/>
      <c r="O123"/>
      <c r="P123"/>
      <c r="Q123"/>
      <c r="R123"/>
      <c r="S123"/>
      <c r="T123" s="27"/>
      <c r="V123" s="229"/>
      <c r="W123"/>
      <c r="X123"/>
      <c r="Y123"/>
      <c r="Z123"/>
    </row>
    <row r="124" spans="1:26" s="55" customFormat="1" x14ac:dyDescent="0.25">
      <c r="A124"/>
      <c r="B124"/>
      <c r="C124" s="101"/>
      <c r="D124"/>
      <c r="E124"/>
      <c r="F124"/>
      <c r="G124"/>
      <c r="H124"/>
      <c r="I124"/>
      <c r="J124"/>
      <c r="K124"/>
      <c r="L124"/>
      <c r="M124"/>
      <c r="N124"/>
      <c r="O124"/>
      <c r="P124"/>
      <c r="Q124"/>
      <c r="R124"/>
      <c r="S124"/>
      <c r="T124" s="27"/>
      <c r="V124" s="229"/>
      <c r="W124"/>
      <c r="X124"/>
      <c r="Y124"/>
      <c r="Z124"/>
    </row>
    <row r="125" spans="1:26" s="55" customFormat="1" x14ac:dyDescent="0.25">
      <c r="A125"/>
      <c r="B125"/>
      <c r="C125" s="101"/>
      <c r="D125"/>
      <c r="E125"/>
      <c r="F125"/>
      <c r="G125"/>
      <c r="H125"/>
      <c r="I125"/>
      <c r="J125"/>
      <c r="K125"/>
      <c r="L125"/>
      <c r="M125"/>
      <c r="N125"/>
      <c r="O125"/>
      <c r="P125"/>
      <c r="Q125"/>
      <c r="R125"/>
      <c r="S125"/>
      <c r="T125" s="27"/>
      <c r="V125" s="229"/>
      <c r="W125"/>
      <c r="X125"/>
      <c r="Y125"/>
      <c r="Z125"/>
    </row>
    <row r="126" spans="1:26" s="55" customFormat="1" x14ac:dyDescent="0.25">
      <c r="A126"/>
      <c r="B126"/>
      <c r="C126" s="101"/>
      <c r="D126"/>
      <c r="E126"/>
      <c r="F126"/>
      <c r="G126"/>
      <c r="H126"/>
      <c r="I126"/>
      <c r="J126"/>
      <c r="K126"/>
      <c r="L126"/>
      <c r="M126"/>
      <c r="N126"/>
      <c r="O126"/>
      <c r="P126"/>
      <c r="Q126"/>
      <c r="R126"/>
      <c r="S126"/>
      <c r="T126" s="27"/>
      <c r="V126" s="229"/>
      <c r="W126"/>
      <c r="X126"/>
      <c r="Y126"/>
      <c r="Z126"/>
    </row>
    <row r="127" spans="1:26" s="55" customFormat="1" x14ac:dyDescent="0.25">
      <c r="A127"/>
      <c r="B127"/>
      <c r="C127" s="101"/>
      <c r="D127"/>
      <c r="E127"/>
      <c r="F127"/>
      <c r="G127"/>
      <c r="H127"/>
      <c r="I127"/>
      <c r="J127"/>
      <c r="K127"/>
      <c r="L127"/>
      <c r="M127"/>
      <c r="N127"/>
      <c r="O127"/>
      <c r="P127"/>
      <c r="Q127"/>
      <c r="R127"/>
      <c r="S127"/>
      <c r="T127" s="27"/>
      <c r="V127" s="229"/>
      <c r="W127"/>
      <c r="X127"/>
      <c r="Y127"/>
      <c r="Z127"/>
    </row>
    <row r="128" spans="1:26" s="55" customFormat="1" x14ac:dyDescent="0.25">
      <c r="A128"/>
      <c r="B128"/>
      <c r="C128" s="101"/>
      <c r="D128"/>
      <c r="E128"/>
      <c r="F128"/>
      <c r="G128"/>
      <c r="H128"/>
      <c r="I128"/>
      <c r="J128"/>
      <c r="K128"/>
      <c r="L128"/>
      <c r="M128"/>
      <c r="N128"/>
      <c r="O128"/>
      <c r="P128"/>
      <c r="Q128"/>
      <c r="R128"/>
      <c r="S128"/>
      <c r="T128" s="27"/>
      <c r="V128" s="229"/>
      <c r="W128"/>
      <c r="X128"/>
      <c r="Y128"/>
      <c r="Z128"/>
    </row>
    <row r="129" spans="1:26" s="55" customFormat="1" x14ac:dyDescent="0.25">
      <c r="A129"/>
      <c r="B129"/>
      <c r="C129" s="101"/>
      <c r="D129"/>
      <c r="E129"/>
      <c r="F129"/>
      <c r="G129"/>
      <c r="H129"/>
      <c r="I129"/>
      <c r="J129"/>
      <c r="K129"/>
      <c r="L129"/>
      <c r="M129"/>
      <c r="N129"/>
      <c r="O129"/>
      <c r="P129"/>
      <c r="Q129"/>
      <c r="R129"/>
      <c r="S129"/>
      <c r="T129" s="27"/>
      <c r="V129" s="229"/>
      <c r="W129"/>
      <c r="X129"/>
      <c r="Y129"/>
      <c r="Z129"/>
    </row>
    <row r="130" spans="1:26" s="55" customFormat="1" x14ac:dyDescent="0.25">
      <c r="A130"/>
      <c r="B130"/>
      <c r="C130" s="101"/>
      <c r="D130"/>
      <c r="E130"/>
      <c r="F130"/>
      <c r="G130"/>
      <c r="H130"/>
      <c r="I130"/>
      <c r="J130"/>
      <c r="K130"/>
      <c r="L130"/>
      <c r="M130"/>
      <c r="N130"/>
      <c r="O130"/>
      <c r="P130"/>
      <c r="Q130"/>
      <c r="R130"/>
      <c r="S130"/>
      <c r="T130" s="27"/>
      <c r="V130" s="229"/>
      <c r="W130"/>
      <c r="X130"/>
      <c r="Y130"/>
      <c r="Z130"/>
    </row>
    <row r="131" spans="1:26" s="55" customFormat="1" x14ac:dyDescent="0.25">
      <c r="A131"/>
      <c r="B131"/>
      <c r="C131" s="101"/>
      <c r="D131"/>
      <c r="E131"/>
      <c r="F131"/>
      <c r="G131"/>
      <c r="H131"/>
      <c r="I131"/>
      <c r="J131"/>
      <c r="K131"/>
      <c r="L131"/>
      <c r="M131"/>
      <c r="N131"/>
      <c r="O131"/>
      <c r="P131"/>
      <c r="Q131"/>
      <c r="R131"/>
      <c r="S131"/>
      <c r="T131" s="27"/>
      <c r="V131" s="229"/>
      <c r="W131"/>
      <c r="X131"/>
      <c r="Y131"/>
      <c r="Z131"/>
    </row>
    <row r="132" spans="1:26" s="55" customFormat="1" x14ac:dyDescent="0.25">
      <c r="A132"/>
      <c r="B132"/>
      <c r="C132" s="101"/>
      <c r="D132"/>
      <c r="E132"/>
      <c r="F132"/>
      <c r="G132"/>
      <c r="H132"/>
      <c r="I132"/>
      <c r="J132"/>
      <c r="K132"/>
      <c r="L132"/>
      <c r="M132"/>
      <c r="N132"/>
      <c r="O132"/>
      <c r="P132"/>
      <c r="Q132"/>
      <c r="R132"/>
      <c r="S132"/>
      <c r="T132" s="27"/>
      <c r="V132" s="229"/>
      <c r="W132"/>
      <c r="X132"/>
      <c r="Y132"/>
      <c r="Z132"/>
    </row>
    <row r="133" spans="1:26" s="55" customFormat="1" x14ac:dyDescent="0.25">
      <c r="A133"/>
      <c r="B133"/>
      <c r="C133" s="101"/>
      <c r="D133"/>
      <c r="E133"/>
      <c r="F133"/>
      <c r="G133"/>
      <c r="H133"/>
      <c r="I133"/>
      <c r="J133"/>
      <c r="K133"/>
      <c r="L133"/>
      <c r="M133"/>
      <c r="N133"/>
      <c r="O133"/>
      <c r="P133"/>
      <c r="Q133"/>
      <c r="R133"/>
      <c r="S133"/>
      <c r="T133" s="27"/>
      <c r="V133" s="229"/>
      <c r="W133"/>
      <c r="X133"/>
      <c r="Y133"/>
      <c r="Z133"/>
    </row>
    <row r="134" spans="1:26" s="55" customFormat="1" x14ac:dyDescent="0.25">
      <c r="A134"/>
      <c r="B134"/>
      <c r="C134" s="101"/>
      <c r="D134"/>
      <c r="E134"/>
      <c r="F134"/>
      <c r="G134"/>
      <c r="H134"/>
      <c r="I134"/>
      <c r="J134"/>
      <c r="K134"/>
      <c r="L134"/>
      <c r="M134"/>
      <c r="N134"/>
      <c r="O134"/>
      <c r="P134"/>
      <c r="Q134"/>
      <c r="R134"/>
      <c r="S134"/>
      <c r="T134" s="27"/>
      <c r="V134" s="229"/>
      <c r="W134"/>
      <c r="X134"/>
      <c r="Y134"/>
      <c r="Z134"/>
    </row>
    <row r="135" spans="1:26" s="55" customFormat="1" x14ac:dyDescent="0.25">
      <c r="A135"/>
      <c r="B135"/>
      <c r="C135" s="101"/>
      <c r="D135"/>
      <c r="E135"/>
      <c r="F135"/>
      <c r="G135"/>
      <c r="H135"/>
      <c r="I135"/>
      <c r="J135"/>
      <c r="K135"/>
      <c r="L135"/>
      <c r="M135"/>
      <c r="N135"/>
      <c r="O135"/>
      <c r="P135"/>
      <c r="Q135"/>
      <c r="R135"/>
      <c r="S135"/>
      <c r="T135" s="27"/>
      <c r="V135" s="229"/>
      <c r="W135"/>
      <c r="X135"/>
      <c r="Y135"/>
      <c r="Z135"/>
    </row>
    <row r="136" spans="1:26" s="55" customFormat="1" x14ac:dyDescent="0.25">
      <c r="A136"/>
      <c r="B136"/>
      <c r="C136" s="101"/>
      <c r="D136"/>
      <c r="E136"/>
      <c r="F136"/>
      <c r="G136"/>
      <c r="H136"/>
      <c r="I136"/>
      <c r="J136"/>
      <c r="K136"/>
      <c r="L136"/>
      <c r="M136"/>
      <c r="N136"/>
      <c r="O136"/>
      <c r="P136"/>
      <c r="Q136"/>
      <c r="R136"/>
      <c r="S136"/>
      <c r="T136" s="27"/>
      <c r="V136" s="229"/>
      <c r="W136"/>
      <c r="X136"/>
      <c r="Y136"/>
      <c r="Z136"/>
    </row>
    <row r="137" spans="1:26" s="55" customFormat="1" x14ac:dyDescent="0.25">
      <c r="A137"/>
      <c r="B137"/>
      <c r="C137" s="101"/>
      <c r="D137"/>
      <c r="E137"/>
      <c r="F137"/>
      <c r="G137"/>
      <c r="H137"/>
      <c r="I137"/>
      <c r="J137"/>
      <c r="K137"/>
      <c r="L137"/>
      <c r="M137"/>
      <c r="N137"/>
      <c r="O137"/>
      <c r="P137"/>
      <c r="Q137"/>
      <c r="R137"/>
      <c r="S137"/>
      <c r="T137" s="27"/>
      <c r="V137" s="229"/>
      <c r="W137"/>
      <c r="X137"/>
      <c r="Y137"/>
      <c r="Z137"/>
    </row>
    <row r="138" spans="1:26" s="55" customFormat="1" x14ac:dyDescent="0.25">
      <c r="A138"/>
      <c r="B138"/>
      <c r="C138" s="101"/>
      <c r="D138"/>
      <c r="E138"/>
      <c r="F138"/>
      <c r="G138"/>
      <c r="H138"/>
      <c r="I138"/>
      <c r="J138"/>
      <c r="K138"/>
      <c r="L138"/>
      <c r="M138"/>
      <c r="N138"/>
      <c r="O138"/>
      <c r="P138"/>
      <c r="Q138"/>
      <c r="R138"/>
      <c r="S138"/>
      <c r="T138" s="27"/>
      <c r="V138" s="229"/>
      <c r="W138"/>
      <c r="X138"/>
      <c r="Y138"/>
      <c r="Z138"/>
    </row>
    <row r="139" spans="1:26" s="55" customFormat="1" x14ac:dyDescent="0.25">
      <c r="A139"/>
      <c r="B139"/>
      <c r="C139" s="101"/>
      <c r="D139"/>
      <c r="E139"/>
      <c r="F139"/>
      <c r="G139"/>
      <c r="H139"/>
      <c r="I139"/>
      <c r="J139"/>
      <c r="K139"/>
      <c r="L139"/>
      <c r="M139"/>
      <c r="N139"/>
      <c r="O139"/>
      <c r="P139"/>
      <c r="Q139"/>
      <c r="R139"/>
      <c r="S139"/>
      <c r="T139" s="27"/>
      <c r="V139" s="229"/>
      <c r="W139"/>
      <c r="X139"/>
      <c r="Y139"/>
      <c r="Z139"/>
    </row>
    <row r="140" spans="1:26" s="55" customFormat="1" x14ac:dyDescent="0.25">
      <c r="A140"/>
      <c r="B140"/>
      <c r="C140" s="101"/>
      <c r="D140"/>
      <c r="E140"/>
      <c r="F140"/>
      <c r="G140"/>
      <c r="H140"/>
      <c r="I140"/>
      <c r="J140"/>
      <c r="K140"/>
      <c r="L140"/>
      <c r="M140"/>
      <c r="N140"/>
      <c r="O140"/>
      <c r="P140"/>
      <c r="Q140"/>
      <c r="R140"/>
      <c r="S140"/>
      <c r="T140" s="27"/>
      <c r="V140" s="229"/>
      <c r="W140"/>
      <c r="X140"/>
      <c r="Y140"/>
      <c r="Z140"/>
    </row>
    <row r="141" spans="1:26" s="55" customFormat="1" x14ac:dyDescent="0.25">
      <c r="A141"/>
      <c r="B141"/>
      <c r="C141" s="101"/>
      <c r="D141"/>
      <c r="E141"/>
      <c r="F141"/>
      <c r="G141"/>
      <c r="H141"/>
      <c r="I141"/>
      <c r="J141"/>
      <c r="K141"/>
      <c r="L141"/>
      <c r="M141"/>
      <c r="N141"/>
      <c r="O141"/>
      <c r="P141"/>
      <c r="Q141"/>
      <c r="R141"/>
      <c r="S141"/>
      <c r="T141" s="27"/>
      <c r="V141" s="229"/>
      <c r="W141"/>
      <c r="X141"/>
      <c r="Y141"/>
      <c r="Z141"/>
    </row>
    <row r="142" spans="1:26" s="55" customFormat="1" x14ac:dyDescent="0.25">
      <c r="A142"/>
      <c r="B142"/>
      <c r="C142" s="101"/>
      <c r="D142"/>
      <c r="E142"/>
      <c r="F142"/>
      <c r="G142"/>
      <c r="H142"/>
      <c r="I142"/>
      <c r="J142"/>
      <c r="K142"/>
      <c r="L142"/>
      <c r="M142"/>
      <c r="N142"/>
      <c r="O142"/>
      <c r="P142"/>
      <c r="Q142"/>
      <c r="R142"/>
      <c r="S142"/>
      <c r="T142" s="27"/>
      <c r="V142" s="229"/>
      <c r="W142"/>
      <c r="X142"/>
      <c r="Y142"/>
      <c r="Z142"/>
    </row>
    <row r="143" spans="1:26" s="55" customFormat="1" x14ac:dyDescent="0.25">
      <c r="A143"/>
      <c r="B143"/>
      <c r="C143" s="101"/>
      <c r="D143"/>
      <c r="E143"/>
      <c r="F143"/>
      <c r="G143"/>
      <c r="H143"/>
      <c r="I143"/>
      <c r="J143"/>
      <c r="K143"/>
      <c r="L143"/>
      <c r="M143"/>
      <c r="N143"/>
      <c r="O143"/>
      <c r="P143"/>
      <c r="Q143"/>
      <c r="R143"/>
      <c r="S143"/>
      <c r="T143" s="27"/>
      <c r="V143" s="229"/>
      <c r="W143"/>
      <c r="X143"/>
      <c r="Y143"/>
      <c r="Z143"/>
    </row>
    <row r="144" spans="1:26" s="55" customFormat="1" x14ac:dyDescent="0.25">
      <c r="A144"/>
      <c r="B144"/>
      <c r="C144" s="101"/>
      <c r="D144"/>
      <c r="E144"/>
      <c r="F144"/>
      <c r="G144"/>
      <c r="H144"/>
      <c r="I144"/>
      <c r="J144"/>
      <c r="K144"/>
      <c r="L144"/>
      <c r="M144"/>
      <c r="N144"/>
      <c r="O144"/>
      <c r="P144"/>
      <c r="Q144"/>
      <c r="R144"/>
      <c r="S144"/>
      <c r="T144" s="27"/>
      <c r="V144" s="229"/>
      <c r="W144"/>
      <c r="X144"/>
      <c r="Y144"/>
      <c r="Z144"/>
    </row>
    <row r="145" spans="1:26" s="55" customFormat="1" x14ac:dyDescent="0.25">
      <c r="A145"/>
      <c r="B145"/>
      <c r="C145" s="101"/>
      <c r="D145"/>
      <c r="E145"/>
      <c r="F145"/>
      <c r="G145"/>
      <c r="H145"/>
      <c r="I145"/>
      <c r="J145"/>
      <c r="K145"/>
      <c r="L145"/>
      <c r="M145"/>
      <c r="N145"/>
      <c r="O145"/>
      <c r="P145"/>
      <c r="Q145"/>
      <c r="R145"/>
      <c r="S145"/>
      <c r="T145" s="27"/>
      <c r="V145" s="229"/>
      <c r="W145"/>
      <c r="X145"/>
      <c r="Y145"/>
      <c r="Z145"/>
    </row>
    <row r="146" spans="1:26" s="55" customFormat="1" x14ac:dyDescent="0.25">
      <c r="A146"/>
      <c r="B146"/>
      <c r="C146" s="101"/>
      <c r="D146"/>
      <c r="E146"/>
      <c r="F146"/>
      <c r="G146"/>
      <c r="H146"/>
      <c r="I146"/>
      <c r="J146"/>
      <c r="K146"/>
      <c r="L146"/>
      <c r="M146"/>
      <c r="N146"/>
      <c r="O146"/>
      <c r="P146"/>
      <c r="Q146"/>
      <c r="R146"/>
      <c r="S146"/>
      <c r="T146" s="27"/>
      <c r="V146" s="229"/>
      <c r="W146"/>
      <c r="X146"/>
      <c r="Y146"/>
      <c r="Z146"/>
    </row>
    <row r="147" spans="1:26" s="55" customFormat="1" x14ac:dyDescent="0.25">
      <c r="A147" s="3" t="s">
        <v>127</v>
      </c>
      <c r="B147" s="3"/>
      <c r="C147" s="73"/>
      <c r="D147"/>
      <c r="E147"/>
      <c r="F147"/>
      <c r="G147"/>
      <c r="H147"/>
      <c r="I147"/>
      <c r="J147"/>
      <c r="K147"/>
      <c r="L147"/>
      <c r="M147"/>
      <c r="N147"/>
      <c r="O147"/>
      <c r="P147"/>
      <c r="Q147"/>
      <c r="R147"/>
      <c r="S147"/>
      <c r="T147" s="27"/>
      <c r="V147" s="229"/>
      <c r="W147"/>
      <c r="X147"/>
      <c r="Y147"/>
      <c r="Z147"/>
    </row>
    <row r="148" spans="1:26" s="55" customFormat="1" x14ac:dyDescent="0.25">
      <c r="A148" s="19" t="s">
        <v>108</v>
      </c>
      <c r="B148" s="19"/>
      <c r="C148" s="73"/>
      <c r="D148"/>
      <c r="E148"/>
      <c r="F148"/>
      <c r="G148"/>
      <c r="H148"/>
      <c r="I148"/>
      <c r="J148"/>
      <c r="K148"/>
      <c r="L148"/>
      <c r="M148"/>
      <c r="N148"/>
      <c r="O148"/>
      <c r="P148"/>
      <c r="Q148"/>
      <c r="R148"/>
      <c r="S148"/>
      <c r="T148" s="27"/>
      <c r="V148" s="229"/>
      <c r="W148"/>
      <c r="X148"/>
      <c r="Y148"/>
      <c r="Z148"/>
    </row>
    <row r="149" spans="1:26" s="55" customFormat="1" x14ac:dyDescent="0.25">
      <c r="A149" s="3" t="s">
        <v>109</v>
      </c>
      <c r="B149" s="3"/>
      <c r="C149" s="73" t="s">
        <v>110</v>
      </c>
      <c r="D149"/>
      <c r="E149"/>
      <c r="F149"/>
      <c r="G149"/>
      <c r="H149"/>
      <c r="I149"/>
      <c r="J149"/>
      <c r="K149"/>
      <c r="L149"/>
      <c r="M149"/>
      <c r="N149"/>
      <c r="O149"/>
      <c r="P149"/>
      <c r="Q149"/>
      <c r="R149"/>
      <c r="S149"/>
      <c r="T149" s="27"/>
      <c r="V149" s="229"/>
      <c r="W149"/>
      <c r="X149"/>
      <c r="Y149"/>
      <c r="Z149"/>
    </row>
    <row r="150" spans="1:26" s="55" customFormat="1" x14ac:dyDescent="0.25">
      <c r="A150" s="3" t="s">
        <v>111</v>
      </c>
      <c r="B150" s="3"/>
      <c r="C150" s="73" t="s">
        <v>110</v>
      </c>
      <c r="D150"/>
      <c r="E150"/>
      <c r="F150"/>
      <c r="G150"/>
      <c r="H150"/>
      <c r="I150"/>
      <c r="J150"/>
      <c r="K150"/>
      <c r="L150"/>
      <c r="M150"/>
      <c r="N150"/>
      <c r="O150"/>
      <c r="P150"/>
      <c r="Q150"/>
      <c r="R150"/>
      <c r="S150"/>
      <c r="T150" s="27"/>
      <c r="V150" s="229"/>
      <c r="W150"/>
      <c r="X150"/>
      <c r="Y150"/>
      <c r="Z150"/>
    </row>
    <row r="151" spans="1:26" s="55" customFormat="1" x14ac:dyDescent="0.25">
      <c r="A151" s="3" t="s">
        <v>112</v>
      </c>
      <c r="B151" s="3"/>
      <c r="C151" s="73" t="s">
        <v>113</v>
      </c>
      <c r="D151"/>
      <c r="E151"/>
      <c r="F151"/>
      <c r="G151"/>
      <c r="H151"/>
      <c r="I151"/>
      <c r="J151"/>
      <c r="K151"/>
      <c r="L151"/>
      <c r="M151"/>
      <c r="N151"/>
      <c r="O151"/>
      <c r="P151"/>
      <c r="Q151"/>
      <c r="R151"/>
      <c r="S151"/>
      <c r="T151" s="27"/>
      <c r="V151" s="229"/>
      <c r="W151"/>
      <c r="X151"/>
      <c r="Y151"/>
      <c r="Z151"/>
    </row>
    <row r="152" spans="1:26" s="55" customFormat="1" x14ac:dyDescent="0.25">
      <c r="A152" s="3" t="s">
        <v>114</v>
      </c>
      <c r="B152" s="3"/>
      <c r="C152" s="73" t="s">
        <v>115</v>
      </c>
      <c r="D152"/>
      <c r="E152"/>
      <c r="F152"/>
      <c r="G152"/>
      <c r="H152"/>
      <c r="I152"/>
      <c r="J152"/>
      <c r="K152"/>
      <c r="L152"/>
      <c r="M152"/>
      <c r="N152"/>
      <c r="O152"/>
      <c r="P152"/>
      <c r="Q152"/>
      <c r="R152"/>
      <c r="S152"/>
      <c r="T152" s="27"/>
      <c r="V152" s="229"/>
      <c r="W152"/>
      <c r="X152"/>
      <c r="Y152"/>
      <c r="Z152"/>
    </row>
    <row r="153" spans="1:26" s="55" customFormat="1" x14ac:dyDescent="0.25">
      <c r="A153" s="3" t="s">
        <v>116</v>
      </c>
      <c r="B153" s="3"/>
      <c r="C153" s="73" t="s">
        <v>117</v>
      </c>
      <c r="D153"/>
      <c r="E153"/>
      <c r="F153"/>
      <c r="G153"/>
      <c r="H153"/>
      <c r="I153"/>
      <c r="J153"/>
      <c r="K153"/>
      <c r="L153"/>
      <c r="M153"/>
      <c r="N153"/>
      <c r="O153"/>
      <c r="P153"/>
      <c r="Q153"/>
      <c r="R153"/>
      <c r="S153"/>
      <c r="T153" s="27"/>
      <c r="V153" s="229"/>
      <c r="W153"/>
      <c r="X153"/>
      <c r="Y153"/>
      <c r="Z153"/>
    </row>
    <row r="154" spans="1:26" s="55" customFormat="1" x14ac:dyDescent="0.25">
      <c r="A154" s="3" t="s">
        <v>118</v>
      </c>
      <c r="B154" s="3"/>
      <c r="C154" s="73" t="s">
        <v>119</v>
      </c>
      <c r="D154"/>
      <c r="E154"/>
      <c r="F154"/>
      <c r="G154"/>
      <c r="H154"/>
      <c r="I154"/>
      <c r="J154"/>
      <c r="K154"/>
      <c r="L154"/>
      <c r="M154"/>
      <c r="N154"/>
      <c r="O154"/>
      <c r="P154"/>
      <c r="Q154"/>
      <c r="R154"/>
      <c r="S154"/>
      <c r="T154" s="27"/>
      <c r="V154" s="229"/>
      <c r="W154"/>
      <c r="X154"/>
      <c r="Y154"/>
      <c r="Z154"/>
    </row>
    <row r="155" spans="1:26" s="55" customFormat="1" x14ac:dyDescent="0.25">
      <c r="A155" s="3" t="s">
        <v>120</v>
      </c>
      <c r="B155" s="3"/>
      <c r="C155" s="73" t="s">
        <v>121</v>
      </c>
      <c r="D155"/>
      <c r="E155"/>
      <c r="F155"/>
      <c r="G155"/>
      <c r="H155"/>
      <c r="I155"/>
      <c r="J155"/>
      <c r="K155"/>
      <c r="L155"/>
      <c r="M155"/>
      <c r="N155"/>
      <c r="O155"/>
      <c r="P155"/>
      <c r="Q155"/>
      <c r="R155"/>
      <c r="S155"/>
      <c r="T155" s="27"/>
      <c r="V155" s="229"/>
      <c r="W155"/>
      <c r="X155"/>
      <c r="Y155"/>
      <c r="Z155"/>
    </row>
    <row r="156" spans="1:26" s="55" customFormat="1" x14ac:dyDescent="0.25">
      <c r="A156"/>
      <c r="B156"/>
      <c r="C156" s="101"/>
      <c r="D156"/>
      <c r="E156"/>
      <c r="F156"/>
      <c r="G156"/>
      <c r="H156"/>
      <c r="I156"/>
      <c r="J156"/>
      <c r="K156"/>
      <c r="L156"/>
      <c r="M156"/>
      <c r="N156"/>
      <c r="O156"/>
      <c r="P156"/>
      <c r="Q156"/>
      <c r="R156"/>
      <c r="S156"/>
      <c r="T156" s="27"/>
      <c r="V156" s="229"/>
      <c r="W156"/>
      <c r="X156"/>
      <c r="Y156"/>
      <c r="Z156"/>
    </row>
    <row r="157" spans="1:26" s="55" customFormat="1" x14ac:dyDescent="0.25">
      <c r="A157"/>
      <c r="B157"/>
      <c r="C157" s="101"/>
      <c r="D157"/>
      <c r="E157"/>
      <c r="F157"/>
      <c r="G157"/>
      <c r="H157"/>
      <c r="I157"/>
      <c r="J157"/>
      <c r="K157"/>
      <c r="L157"/>
      <c r="M157"/>
      <c r="N157"/>
      <c r="O157"/>
      <c r="P157"/>
      <c r="Q157"/>
      <c r="R157"/>
      <c r="S157"/>
      <c r="T157" s="27"/>
      <c r="V157" s="229"/>
      <c r="W157"/>
      <c r="X157"/>
      <c r="Y157"/>
      <c r="Z157"/>
    </row>
    <row r="158" spans="1:26" s="55" customFormat="1" x14ac:dyDescent="0.25">
      <c r="A158"/>
      <c r="B158"/>
      <c r="C158" s="101"/>
      <c r="D158"/>
      <c r="E158"/>
      <c r="F158"/>
      <c r="G158"/>
      <c r="H158"/>
      <c r="I158"/>
      <c r="J158"/>
      <c r="K158"/>
      <c r="L158"/>
      <c r="M158"/>
      <c r="N158"/>
      <c r="O158"/>
      <c r="P158"/>
      <c r="Q158"/>
      <c r="R158"/>
      <c r="S158"/>
      <c r="T158" s="27"/>
      <c r="V158" s="229"/>
      <c r="W158"/>
      <c r="X158"/>
      <c r="Y158"/>
      <c r="Z158"/>
    </row>
    <row r="159" spans="1:26" s="55" customFormat="1" x14ac:dyDescent="0.25">
      <c r="A159"/>
      <c r="B159"/>
      <c r="C159" s="101"/>
      <c r="D159"/>
      <c r="E159"/>
      <c r="F159"/>
      <c r="G159"/>
      <c r="H159"/>
      <c r="I159"/>
      <c r="J159"/>
      <c r="K159"/>
      <c r="L159"/>
      <c r="M159"/>
      <c r="N159"/>
      <c r="O159"/>
      <c r="P159"/>
      <c r="Q159"/>
      <c r="R159"/>
      <c r="S159"/>
      <c r="T159" s="27"/>
      <c r="V159" s="229"/>
      <c r="W159"/>
      <c r="X159"/>
      <c r="Y159"/>
      <c r="Z159"/>
    </row>
    <row r="160" spans="1:26" s="55" customFormat="1" x14ac:dyDescent="0.25">
      <c r="A160"/>
      <c r="B160"/>
      <c r="C160" s="101"/>
      <c r="D160"/>
      <c r="E160"/>
      <c r="F160"/>
      <c r="G160"/>
      <c r="H160"/>
      <c r="I160"/>
      <c r="J160"/>
      <c r="K160"/>
      <c r="L160"/>
      <c r="M160"/>
      <c r="N160"/>
      <c r="O160"/>
      <c r="P160"/>
      <c r="Q160"/>
      <c r="R160"/>
      <c r="S160"/>
      <c r="T160" s="27"/>
      <c r="V160" s="229"/>
      <c r="W160"/>
      <c r="X160"/>
      <c r="Y160"/>
      <c r="Z160"/>
    </row>
    <row r="161" spans="1:26" s="55" customFormat="1" x14ac:dyDescent="0.25">
      <c r="A161"/>
      <c r="B161"/>
      <c r="C161" s="101"/>
      <c r="D161"/>
      <c r="E161"/>
      <c r="F161"/>
      <c r="G161"/>
      <c r="H161"/>
      <c r="I161"/>
      <c r="J161"/>
      <c r="K161"/>
      <c r="L161"/>
      <c r="M161"/>
      <c r="N161"/>
      <c r="O161"/>
      <c r="P161"/>
      <c r="Q161"/>
      <c r="R161"/>
      <c r="S161"/>
      <c r="T161" s="27"/>
      <c r="V161" s="229"/>
      <c r="W161"/>
      <c r="X161"/>
      <c r="Y161"/>
      <c r="Z161"/>
    </row>
    <row r="162" spans="1:26" s="55" customFormat="1" x14ac:dyDescent="0.25">
      <c r="A162"/>
      <c r="B162"/>
      <c r="C162" s="101"/>
      <c r="D162"/>
      <c r="E162"/>
      <c r="F162"/>
      <c r="G162"/>
      <c r="H162"/>
      <c r="I162"/>
      <c r="J162"/>
      <c r="K162"/>
      <c r="L162"/>
      <c r="M162"/>
      <c r="N162"/>
      <c r="O162"/>
      <c r="P162"/>
      <c r="Q162"/>
      <c r="R162"/>
      <c r="S162"/>
      <c r="T162" s="27"/>
      <c r="V162" s="229"/>
      <c r="W162"/>
      <c r="X162"/>
      <c r="Y162"/>
      <c r="Z162"/>
    </row>
    <row r="163" spans="1:26" s="55" customFormat="1" x14ac:dyDescent="0.25">
      <c r="A163"/>
      <c r="B163"/>
      <c r="C163" s="101"/>
      <c r="D163"/>
      <c r="E163"/>
      <c r="F163"/>
      <c r="G163"/>
      <c r="H163"/>
      <c r="I163"/>
      <c r="J163"/>
      <c r="K163"/>
      <c r="L163"/>
      <c r="M163"/>
      <c r="N163"/>
      <c r="O163"/>
      <c r="P163"/>
      <c r="Q163"/>
      <c r="R163"/>
      <c r="S163"/>
      <c r="T163" s="27"/>
      <c r="V163" s="229"/>
      <c r="W163"/>
      <c r="X163"/>
      <c r="Y163"/>
      <c r="Z163"/>
    </row>
    <row r="164" spans="1:26" s="55" customFormat="1" x14ac:dyDescent="0.25">
      <c r="A164"/>
      <c r="B164"/>
      <c r="C164" s="101"/>
      <c r="D164"/>
      <c r="E164"/>
      <c r="F164"/>
      <c r="G164"/>
      <c r="H164"/>
      <c r="I164"/>
      <c r="J164"/>
      <c r="K164"/>
      <c r="L164"/>
      <c r="M164"/>
      <c r="N164"/>
      <c r="O164"/>
      <c r="P164"/>
      <c r="Q164"/>
      <c r="R164"/>
      <c r="S164"/>
      <c r="T164" s="27"/>
      <c r="V164" s="229"/>
      <c r="W164"/>
      <c r="X164"/>
      <c r="Y164"/>
      <c r="Z164"/>
    </row>
    <row r="165" spans="1:26" s="55" customFormat="1" x14ac:dyDescent="0.25">
      <c r="A165"/>
      <c r="B165"/>
      <c r="C165" s="101"/>
      <c r="D165"/>
      <c r="E165"/>
      <c r="F165"/>
      <c r="G165"/>
      <c r="H165"/>
      <c r="I165"/>
      <c r="J165"/>
      <c r="K165"/>
      <c r="L165"/>
      <c r="M165"/>
      <c r="N165"/>
      <c r="O165"/>
      <c r="P165"/>
      <c r="Q165"/>
      <c r="R165"/>
      <c r="S165"/>
      <c r="T165" s="27"/>
      <c r="V165" s="229"/>
      <c r="W165"/>
      <c r="X165"/>
      <c r="Y165"/>
      <c r="Z165"/>
    </row>
    <row r="166" spans="1:26" s="55" customFormat="1" x14ac:dyDescent="0.25">
      <c r="A166"/>
      <c r="B166"/>
      <c r="C166" s="101"/>
      <c r="D166"/>
      <c r="E166"/>
      <c r="F166"/>
      <c r="G166"/>
      <c r="H166"/>
      <c r="I166"/>
      <c r="J166"/>
      <c r="K166"/>
      <c r="L166"/>
      <c r="M166"/>
      <c r="N166"/>
      <c r="O166"/>
      <c r="P166"/>
      <c r="Q166"/>
      <c r="R166"/>
      <c r="S166"/>
      <c r="T166" s="27"/>
      <c r="V166" s="229"/>
      <c r="W166"/>
      <c r="X166"/>
      <c r="Y166"/>
      <c r="Z166"/>
    </row>
    <row r="167" spans="1:26" s="55" customFormat="1" x14ac:dyDescent="0.25">
      <c r="A167"/>
      <c r="B167"/>
      <c r="C167" s="101"/>
      <c r="D167"/>
      <c r="E167"/>
      <c r="F167"/>
      <c r="G167"/>
      <c r="H167"/>
      <c r="I167"/>
      <c r="J167"/>
      <c r="K167"/>
      <c r="L167"/>
      <c r="M167"/>
      <c r="N167"/>
      <c r="O167"/>
      <c r="P167"/>
      <c r="Q167"/>
      <c r="R167"/>
      <c r="S167"/>
      <c r="T167" s="27"/>
      <c r="V167" s="229"/>
      <c r="W167"/>
      <c r="X167"/>
      <c r="Y167"/>
      <c r="Z167"/>
    </row>
    <row r="168" spans="1:26" s="55" customFormat="1" x14ac:dyDescent="0.25">
      <c r="A168"/>
      <c r="B168"/>
      <c r="C168" s="101"/>
      <c r="D168"/>
      <c r="E168"/>
      <c r="F168"/>
      <c r="G168"/>
      <c r="H168"/>
      <c r="I168"/>
      <c r="J168"/>
      <c r="K168"/>
      <c r="L168"/>
      <c r="M168"/>
      <c r="N168"/>
      <c r="O168"/>
      <c r="P168"/>
      <c r="Q168"/>
      <c r="R168"/>
      <c r="S168"/>
      <c r="T168" s="27"/>
      <c r="V168" s="229"/>
      <c r="W168"/>
      <c r="X168"/>
      <c r="Y168"/>
      <c r="Z168"/>
    </row>
    <row r="169" spans="1:26" s="55" customFormat="1" x14ac:dyDescent="0.25">
      <c r="A169"/>
      <c r="B169"/>
      <c r="C169" s="101"/>
      <c r="D169"/>
      <c r="E169"/>
      <c r="F169"/>
      <c r="G169"/>
      <c r="H169"/>
      <c r="I169"/>
      <c r="J169"/>
      <c r="K169"/>
      <c r="L169"/>
      <c r="M169"/>
      <c r="N169"/>
      <c r="O169"/>
      <c r="P169"/>
      <c r="Q169"/>
      <c r="R169"/>
      <c r="S169"/>
      <c r="T169" s="27"/>
      <c r="V169" s="229"/>
      <c r="W169"/>
      <c r="X169"/>
      <c r="Y169"/>
      <c r="Z169"/>
    </row>
    <row r="170" spans="1:26" s="55" customFormat="1" x14ac:dyDescent="0.25">
      <c r="A170"/>
      <c r="B170"/>
      <c r="C170" s="101"/>
      <c r="D170"/>
      <c r="E170"/>
      <c r="F170"/>
      <c r="G170"/>
      <c r="H170"/>
      <c r="I170"/>
      <c r="J170"/>
      <c r="K170"/>
      <c r="L170"/>
      <c r="M170"/>
      <c r="N170"/>
      <c r="O170"/>
      <c r="P170"/>
      <c r="Q170"/>
      <c r="R170"/>
      <c r="S170"/>
      <c r="T170" s="27"/>
      <c r="V170" s="229"/>
      <c r="W170"/>
      <c r="X170"/>
      <c r="Y170"/>
      <c r="Z170"/>
    </row>
    <row r="171" spans="1:26" s="55" customFormat="1" x14ac:dyDescent="0.25">
      <c r="A171"/>
      <c r="B171"/>
      <c r="C171" s="101"/>
      <c r="D171"/>
      <c r="E171"/>
      <c r="F171"/>
      <c r="G171"/>
      <c r="H171"/>
      <c r="I171"/>
      <c r="J171"/>
      <c r="K171"/>
      <c r="L171"/>
      <c r="M171"/>
      <c r="N171"/>
      <c r="O171"/>
      <c r="P171"/>
      <c r="Q171"/>
      <c r="R171"/>
      <c r="S171"/>
      <c r="T171" s="27"/>
      <c r="V171" s="229"/>
      <c r="W171"/>
      <c r="X171"/>
      <c r="Y171"/>
      <c r="Z171"/>
    </row>
    <row r="172" spans="1:26" s="55" customFormat="1" x14ac:dyDescent="0.25">
      <c r="A172"/>
      <c r="B172"/>
      <c r="C172" s="101"/>
      <c r="D172"/>
      <c r="E172"/>
      <c r="F172"/>
      <c r="G172"/>
      <c r="H172"/>
      <c r="I172"/>
      <c r="J172"/>
      <c r="K172"/>
      <c r="L172"/>
      <c r="M172"/>
      <c r="N172"/>
      <c r="O172"/>
      <c r="P172"/>
      <c r="Q172"/>
      <c r="R172"/>
      <c r="S172"/>
      <c r="T172" s="27"/>
      <c r="V172" s="229"/>
      <c r="W172"/>
      <c r="X172"/>
      <c r="Y172"/>
      <c r="Z172"/>
    </row>
    <row r="173" spans="1:26" s="55" customFormat="1" x14ac:dyDescent="0.25">
      <c r="A173"/>
      <c r="B173"/>
      <c r="C173" s="101"/>
      <c r="D173"/>
      <c r="E173"/>
      <c r="F173"/>
      <c r="G173"/>
      <c r="H173"/>
      <c r="I173"/>
      <c r="J173"/>
      <c r="K173"/>
      <c r="L173"/>
      <c r="M173"/>
      <c r="N173"/>
      <c r="O173"/>
      <c r="P173"/>
      <c r="Q173"/>
      <c r="R173"/>
      <c r="S173"/>
      <c r="T173" s="27"/>
      <c r="V173" s="229"/>
      <c r="W173"/>
      <c r="X173"/>
      <c r="Y173"/>
      <c r="Z173"/>
    </row>
    <row r="174" spans="1:26" s="55" customFormat="1" x14ac:dyDescent="0.25">
      <c r="A174"/>
      <c r="B174"/>
      <c r="C174" s="101"/>
      <c r="D174"/>
      <c r="E174"/>
      <c r="F174"/>
      <c r="G174"/>
      <c r="H174"/>
      <c r="I174"/>
      <c r="J174"/>
      <c r="K174"/>
      <c r="L174"/>
      <c r="M174"/>
      <c r="N174"/>
      <c r="O174"/>
      <c r="P174"/>
      <c r="Q174"/>
      <c r="R174"/>
      <c r="S174"/>
      <c r="T174" s="27"/>
      <c r="V174" s="229"/>
      <c r="W174"/>
      <c r="X174"/>
      <c r="Y174"/>
      <c r="Z174"/>
    </row>
    <row r="175" spans="1:26" s="55" customFormat="1" x14ac:dyDescent="0.25">
      <c r="A175"/>
      <c r="B175"/>
      <c r="C175" s="101"/>
      <c r="D175"/>
      <c r="E175"/>
      <c r="F175"/>
      <c r="G175"/>
      <c r="H175"/>
      <c r="I175"/>
      <c r="J175"/>
      <c r="K175"/>
      <c r="L175"/>
      <c r="M175"/>
      <c r="N175"/>
      <c r="O175"/>
      <c r="P175"/>
      <c r="Q175"/>
      <c r="R175"/>
      <c r="S175"/>
      <c r="T175" s="27"/>
      <c r="V175" s="229"/>
      <c r="W175"/>
      <c r="X175"/>
      <c r="Y175"/>
      <c r="Z175"/>
    </row>
    <row r="176" spans="1:26" s="55" customFormat="1" x14ac:dyDescent="0.25">
      <c r="A176"/>
      <c r="B176"/>
      <c r="C176" s="101"/>
      <c r="D176"/>
      <c r="E176"/>
      <c r="F176"/>
      <c r="G176"/>
      <c r="H176"/>
      <c r="I176"/>
      <c r="J176"/>
      <c r="K176"/>
      <c r="L176"/>
      <c r="M176"/>
      <c r="N176"/>
      <c r="O176"/>
      <c r="P176"/>
      <c r="Q176"/>
      <c r="R176"/>
      <c r="S176"/>
      <c r="T176" s="27"/>
      <c r="V176" s="229"/>
      <c r="W176"/>
      <c r="X176"/>
      <c r="Y176"/>
      <c r="Z176"/>
    </row>
    <row r="177" spans="1:1381" s="55" customFormat="1" x14ac:dyDescent="0.25">
      <c r="A177"/>
      <c r="B177"/>
      <c r="C177" s="101"/>
      <c r="D177"/>
      <c r="E177"/>
      <c r="F177"/>
      <c r="G177"/>
      <c r="H177"/>
      <c r="I177"/>
      <c r="J177"/>
      <c r="K177"/>
      <c r="L177"/>
      <c r="M177"/>
      <c r="N177"/>
      <c r="O177"/>
      <c r="P177"/>
      <c r="Q177"/>
      <c r="R177"/>
      <c r="S177"/>
      <c r="T177" s="27"/>
      <c r="V177" s="229"/>
      <c r="W177"/>
      <c r="X177"/>
      <c r="Y177"/>
      <c r="Z177"/>
    </row>
    <row r="178" spans="1:1381" s="55" customFormat="1" x14ac:dyDescent="0.25">
      <c r="A178"/>
      <c r="B178"/>
      <c r="C178" s="101"/>
      <c r="D178"/>
      <c r="E178"/>
      <c r="F178"/>
      <c r="G178"/>
      <c r="H178"/>
      <c r="I178"/>
      <c r="J178"/>
      <c r="K178"/>
      <c r="L178"/>
      <c r="M178"/>
      <c r="N178"/>
      <c r="O178"/>
      <c r="P178"/>
      <c r="Q178"/>
      <c r="R178"/>
      <c r="S178"/>
      <c r="T178" s="27"/>
      <c r="V178" s="229"/>
      <c r="W178"/>
      <c r="X178"/>
      <c r="Y178"/>
      <c r="Z178"/>
    </row>
    <row r="179" spans="1:1381" s="55" customFormat="1" x14ac:dyDescent="0.25">
      <c r="A179"/>
      <c r="B179"/>
      <c r="C179" s="101"/>
      <c r="D179"/>
      <c r="E179"/>
      <c r="F179"/>
      <c r="G179"/>
      <c r="H179"/>
      <c r="I179"/>
      <c r="J179"/>
      <c r="K179"/>
      <c r="L179"/>
      <c r="M179"/>
      <c r="N179"/>
      <c r="O179"/>
      <c r="P179"/>
      <c r="Q179"/>
      <c r="R179"/>
      <c r="S179"/>
      <c r="T179" s="27"/>
      <c r="V179" s="229"/>
      <c r="W179"/>
      <c r="X179"/>
      <c r="Y179"/>
      <c r="Z179"/>
    </row>
    <row r="180" spans="1:1381" s="55" customFormat="1" x14ac:dyDescent="0.25">
      <c r="A180"/>
      <c r="B180"/>
      <c r="C180" s="101"/>
      <c r="D180"/>
      <c r="E180"/>
      <c r="F180"/>
      <c r="G180"/>
      <c r="H180"/>
      <c r="I180"/>
      <c r="J180"/>
      <c r="K180"/>
      <c r="L180"/>
      <c r="M180"/>
      <c r="N180"/>
      <c r="O180"/>
      <c r="P180"/>
      <c r="Q180"/>
      <c r="R180"/>
      <c r="S180"/>
      <c r="T180" s="27"/>
      <c r="V180" s="229"/>
      <c r="W180"/>
      <c r="X180"/>
      <c r="Y180"/>
      <c r="Z180"/>
    </row>
    <row r="181" spans="1:1381" s="55" customFormat="1" x14ac:dyDescent="0.25">
      <c r="A181"/>
      <c r="B181"/>
      <c r="C181" s="101"/>
      <c r="D181"/>
      <c r="E181"/>
      <c r="F181"/>
      <c r="G181"/>
      <c r="H181"/>
      <c r="I181"/>
      <c r="J181"/>
      <c r="K181"/>
      <c r="L181"/>
      <c r="M181"/>
      <c r="N181"/>
      <c r="O181"/>
      <c r="P181"/>
      <c r="Q181"/>
      <c r="R181"/>
      <c r="S181"/>
      <c r="T181" s="27"/>
      <c r="V181" s="229"/>
      <c r="W181"/>
      <c r="X181"/>
      <c r="Y181"/>
      <c r="Z181"/>
    </row>
    <row r="182" spans="1:1381" s="55" customFormat="1" x14ac:dyDescent="0.25">
      <c r="A182"/>
      <c r="B182"/>
      <c r="C182" s="101"/>
      <c r="D182"/>
      <c r="E182"/>
      <c r="F182"/>
      <c r="G182"/>
      <c r="H182"/>
      <c r="I182"/>
      <c r="J182"/>
      <c r="K182"/>
      <c r="L182"/>
      <c r="M182"/>
      <c r="N182"/>
      <c r="O182"/>
      <c r="P182"/>
      <c r="Q182"/>
      <c r="R182"/>
      <c r="S182"/>
      <c r="T182" s="27"/>
      <c r="V182" s="229"/>
      <c r="W182"/>
      <c r="X182"/>
      <c r="Y182"/>
      <c r="Z182"/>
    </row>
    <row r="183" spans="1:1381" s="55" customFormat="1" x14ac:dyDescent="0.25">
      <c r="A183"/>
      <c r="B183"/>
      <c r="C183" s="101"/>
      <c r="D183"/>
      <c r="E183"/>
      <c r="F183"/>
      <c r="G183"/>
      <c r="H183"/>
      <c r="I183"/>
      <c r="J183"/>
      <c r="K183"/>
      <c r="L183"/>
      <c r="M183"/>
      <c r="N183"/>
      <c r="O183"/>
      <c r="P183"/>
      <c r="Q183"/>
      <c r="R183"/>
      <c r="S183"/>
      <c r="T183" s="27"/>
      <c r="V183" s="229"/>
      <c r="W183"/>
      <c r="X183"/>
      <c r="Y183"/>
      <c r="Z183"/>
    </row>
    <row r="184" spans="1:1381" s="55" customFormat="1" x14ac:dyDescent="0.25">
      <c r="A184"/>
      <c r="B184"/>
      <c r="C184" s="101"/>
      <c r="D184"/>
      <c r="E184"/>
      <c r="F184"/>
      <c r="G184"/>
      <c r="H184"/>
      <c r="I184"/>
      <c r="J184"/>
      <c r="K184"/>
      <c r="L184"/>
      <c r="M184"/>
      <c r="N184"/>
      <c r="O184"/>
      <c r="P184"/>
      <c r="Q184"/>
      <c r="R184"/>
      <c r="S184"/>
      <c r="T184" s="27"/>
      <c r="V184" s="229"/>
      <c r="W184"/>
      <c r="X184"/>
      <c r="Y184"/>
      <c r="Z184"/>
    </row>
    <row r="185" spans="1:1381" s="55" customFormat="1" x14ac:dyDescent="0.25">
      <c r="A185"/>
      <c r="B185"/>
      <c r="C185" s="101"/>
      <c r="D185"/>
      <c r="E185"/>
      <c r="F185"/>
      <c r="G185"/>
      <c r="H185"/>
      <c r="I185"/>
      <c r="J185"/>
      <c r="K185"/>
      <c r="L185"/>
      <c r="M185"/>
      <c r="N185"/>
      <c r="O185"/>
      <c r="P185"/>
      <c r="Q185"/>
      <c r="R185"/>
      <c r="S185"/>
      <c r="T185" s="27"/>
      <c r="V185" s="229"/>
      <c r="W185"/>
      <c r="X185"/>
      <c r="Y185"/>
      <c r="Z185"/>
    </row>
    <row r="186" spans="1:1381" s="55" customFormat="1" x14ac:dyDescent="0.25">
      <c r="A186"/>
      <c r="B186"/>
      <c r="C186" s="101"/>
      <c r="D186"/>
      <c r="E186"/>
      <c r="F186"/>
      <c r="G186"/>
      <c r="H186"/>
      <c r="I186"/>
      <c r="J186"/>
      <c r="K186"/>
      <c r="L186"/>
      <c r="M186"/>
      <c r="N186"/>
      <c r="O186"/>
      <c r="P186"/>
      <c r="Q186"/>
      <c r="R186"/>
      <c r="S186"/>
      <c r="T186" s="27"/>
      <c r="V186" s="229"/>
      <c r="W186"/>
      <c r="X186"/>
      <c r="Y186"/>
      <c r="Z186"/>
    </row>
    <row r="187" spans="1:1381" s="55" customFormat="1" x14ac:dyDescent="0.25">
      <c r="A187"/>
      <c r="B187"/>
      <c r="C187" s="101"/>
      <c r="D187"/>
      <c r="E187"/>
      <c r="F187"/>
      <c r="G187"/>
      <c r="H187"/>
      <c r="I187"/>
      <c r="J187"/>
      <c r="K187"/>
      <c r="L187"/>
      <c r="M187"/>
      <c r="N187"/>
      <c r="O187"/>
      <c r="P187"/>
      <c r="Q187"/>
      <c r="R187"/>
      <c r="S187"/>
      <c r="T187" s="27"/>
      <c r="V187" s="229"/>
      <c r="W187"/>
      <c r="X187"/>
      <c r="Y187"/>
      <c r="Z187"/>
    </row>
    <row r="188" spans="1:1381" s="55" customFormat="1" x14ac:dyDescent="0.25">
      <c r="A188"/>
      <c r="B188"/>
      <c r="C188" s="101"/>
      <c r="D188"/>
      <c r="E188"/>
      <c r="F188"/>
      <c r="G188"/>
      <c r="H188"/>
      <c r="I188"/>
      <c r="J188"/>
      <c r="K188"/>
      <c r="L188"/>
      <c r="M188"/>
      <c r="N188"/>
      <c r="O188"/>
      <c r="P188"/>
      <c r="Q188"/>
      <c r="R188"/>
      <c r="S188"/>
      <c r="T188" s="27"/>
      <c r="V188" s="229"/>
      <c r="W188"/>
      <c r="X188"/>
      <c r="Y188"/>
      <c r="Z188"/>
    </row>
    <row r="189" spans="1:1381" s="55" customFormat="1" x14ac:dyDescent="0.25">
      <c r="A189"/>
      <c r="B189"/>
      <c r="C189" s="101"/>
      <c r="D189"/>
      <c r="E189"/>
      <c r="F189"/>
      <c r="G189"/>
      <c r="H189"/>
      <c r="I189"/>
      <c r="J189"/>
      <c r="K189"/>
      <c r="L189"/>
      <c r="M189"/>
      <c r="N189"/>
      <c r="O189"/>
      <c r="P189"/>
      <c r="Q189"/>
      <c r="R189"/>
      <c r="S189"/>
      <c r="T189" s="27"/>
      <c r="V189" s="229"/>
      <c r="W189"/>
      <c r="X189"/>
      <c r="Y189"/>
      <c r="Z189"/>
    </row>
    <row r="192" spans="1:1381" s="55" customFormat="1" x14ac:dyDescent="0.25">
      <c r="A192"/>
      <c r="B192"/>
      <c r="C192" s="101"/>
      <c r="D192"/>
      <c r="E192"/>
      <c r="F192"/>
      <c r="G192"/>
      <c r="H192"/>
      <c r="I192"/>
      <c r="J192"/>
      <c r="K192"/>
      <c r="L192"/>
      <c r="M192"/>
      <c r="N192"/>
      <c r="O192"/>
      <c r="P192"/>
      <c r="Q192"/>
      <c r="R192"/>
      <c r="S192"/>
      <c r="T192" s="27"/>
      <c r="V192" s="229"/>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c r="IW192"/>
      <c r="IX192"/>
      <c r="IY192"/>
      <c r="IZ192"/>
      <c r="JA192"/>
      <c r="JB192"/>
      <c r="JC192"/>
      <c r="JD192"/>
      <c r="JE192"/>
      <c r="JF192"/>
      <c r="JG192"/>
      <c r="JH192"/>
      <c r="JI192"/>
      <c r="JJ192"/>
      <c r="JK192"/>
      <c r="JL192"/>
      <c r="JM192"/>
      <c r="JN192"/>
      <c r="JO192"/>
      <c r="JP192"/>
      <c r="JQ192"/>
      <c r="JR192"/>
      <c r="JS192"/>
      <c r="JT192"/>
      <c r="JU192"/>
      <c r="JV192"/>
      <c r="JW192"/>
      <c r="JX192"/>
      <c r="JY192"/>
      <c r="JZ192"/>
      <c r="KA192"/>
      <c r="KB192"/>
      <c r="KC192"/>
      <c r="KD192"/>
      <c r="KE192"/>
      <c r="KF192"/>
      <c r="KG192"/>
      <c r="KH192"/>
      <c r="KI192"/>
      <c r="KJ192"/>
      <c r="KK192"/>
      <c r="KL192"/>
      <c r="KM192"/>
      <c r="KN192"/>
      <c r="KO192"/>
      <c r="KP192"/>
      <c r="KQ192"/>
      <c r="KR192"/>
      <c r="KS192"/>
      <c r="KT192"/>
      <c r="KU192"/>
      <c r="KV192"/>
      <c r="KW192"/>
      <c r="KX192"/>
      <c r="KY192"/>
      <c r="KZ192"/>
      <c r="LA192"/>
      <c r="LB192"/>
      <c r="LC192"/>
      <c r="LD192"/>
      <c r="LE192"/>
      <c r="LF192"/>
      <c r="LG192"/>
      <c r="LH192"/>
      <c r="LI192"/>
      <c r="LJ192"/>
      <c r="LK192"/>
      <c r="LL192"/>
      <c r="LM192"/>
      <c r="LN192"/>
      <c r="LO192"/>
      <c r="LP192"/>
      <c r="LQ192"/>
      <c r="LR192"/>
      <c r="LS192"/>
      <c r="LT192"/>
      <c r="LU192"/>
      <c r="LV192"/>
      <c r="LW192"/>
      <c r="LX192"/>
      <c r="LY192"/>
      <c r="LZ192"/>
      <c r="MA192"/>
      <c r="MB192"/>
      <c r="MC192"/>
      <c r="MD192"/>
      <c r="ME192"/>
      <c r="MF192"/>
      <c r="MG192"/>
      <c r="MH192"/>
      <c r="MI192"/>
      <c r="MJ192"/>
      <c r="MK192"/>
      <c r="ML192"/>
      <c r="MM192"/>
      <c r="MN192"/>
      <c r="MO192"/>
      <c r="MP192"/>
      <c r="MQ192"/>
      <c r="MR192"/>
      <c r="MS192"/>
      <c r="MT192"/>
      <c r="MU192"/>
      <c r="MV192"/>
      <c r="MW192"/>
      <c r="MX192"/>
      <c r="MY192"/>
      <c r="MZ192"/>
      <c r="NA192"/>
      <c r="NB192"/>
      <c r="NC192"/>
      <c r="ND192"/>
      <c r="NE192"/>
      <c r="NF192"/>
      <c r="NG192"/>
      <c r="NH192"/>
      <c r="NI192"/>
      <c r="NJ192"/>
      <c r="NK192"/>
      <c r="NL192"/>
      <c r="NM192"/>
      <c r="NN192"/>
      <c r="NO192"/>
      <c r="NP192"/>
      <c r="NQ192"/>
      <c r="NR192"/>
      <c r="NS192"/>
      <c r="NT192"/>
      <c r="NU192"/>
      <c r="NV192"/>
      <c r="NW192"/>
      <c r="NX192"/>
      <c r="NY192"/>
      <c r="NZ192"/>
      <c r="OA192"/>
      <c r="OB192"/>
      <c r="OC192"/>
      <c r="OD192"/>
      <c r="OE192"/>
      <c r="OF192"/>
      <c r="OG192"/>
      <c r="OH192"/>
      <c r="OI192"/>
      <c r="OJ192"/>
      <c r="OK192"/>
      <c r="OL192"/>
      <c r="OM192"/>
      <c r="ON192"/>
      <c r="OO192"/>
      <c r="OP192"/>
      <c r="OQ192"/>
      <c r="OR192"/>
      <c r="OS192"/>
      <c r="OT192"/>
      <c r="OU192"/>
      <c r="OV192"/>
      <c r="OW192"/>
      <c r="OX192"/>
      <c r="OY192"/>
      <c r="OZ192"/>
      <c r="PA192"/>
      <c r="PB192"/>
      <c r="PC192"/>
      <c r="PD192"/>
      <c r="PE192"/>
      <c r="PF192"/>
      <c r="PG192"/>
      <c r="PH192"/>
      <c r="PI192"/>
      <c r="PJ192"/>
      <c r="PK192"/>
      <c r="PL192"/>
      <c r="PM192"/>
      <c r="PN192"/>
      <c r="PO192"/>
      <c r="PP192"/>
      <c r="PQ192"/>
      <c r="PR192"/>
      <c r="PS192"/>
      <c r="PT192"/>
      <c r="PU192"/>
      <c r="PV192"/>
      <c r="PW192"/>
      <c r="PX192"/>
      <c r="PY192"/>
      <c r="PZ192"/>
      <c r="QA192"/>
      <c r="QB192"/>
      <c r="QC192"/>
      <c r="QD192"/>
      <c r="QE192"/>
      <c r="QF192"/>
      <c r="QG192"/>
      <c r="QH192"/>
      <c r="QI192"/>
      <c r="QJ192"/>
      <c r="QK192"/>
      <c r="QL192"/>
      <c r="QM192"/>
      <c r="QN192"/>
      <c r="QO192"/>
      <c r="QP192"/>
      <c r="QQ192"/>
      <c r="QR192"/>
      <c r="QS192"/>
      <c r="QT192"/>
      <c r="QU192"/>
      <c r="QV192"/>
      <c r="QW192"/>
      <c r="QX192"/>
      <c r="QY192"/>
      <c r="QZ192"/>
      <c r="RA192"/>
      <c r="RB192"/>
      <c r="RC192"/>
      <c r="RD192"/>
      <c r="RE192"/>
      <c r="RF192"/>
      <c r="RG192"/>
      <c r="RH192"/>
      <c r="RI192"/>
      <c r="RJ192"/>
      <c r="RK192"/>
      <c r="RL192"/>
      <c r="RM192"/>
      <c r="RN192"/>
      <c r="RO192"/>
      <c r="RP192"/>
      <c r="RQ192"/>
      <c r="RR192"/>
      <c r="RS192"/>
      <c r="RT192"/>
      <c r="RU192"/>
      <c r="RV192"/>
      <c r="RW192"/>
      <c r="RX192"/>
      <c r="RY192"/>
      <c r="RZ192"/>
      <c r="SA192"/>
      <c r="SB192"/>
      <c r="SC192"/>
      <c r="SD192"/>
      <c r="SE192"/>
      <c r="SF192"/>
      <c r="SG192"/>
      <c r="SH192"/>
      <c r="SI192"/>
      <c r="SJ192"/>
      <c r="SK192"/>
      <c r="SL192"/>
      <c r="SM192"/>
      <c r="SN192"/>
      <c r="SO192"/>
      <c r="SP192"/>
      <c r="SQ192"/>
      <c r="SR192"/>
      <c r="SS192"/>
      <c r="ST192"/>
      <c r="SU192"/>
      <c r="SV192"/>
      <c r="SW192"/>
      <c r="SX192"/>
      <c r="SY192"/>
      <c r="SZ192"/>
      <c r="TA192"/>
      <c r="TB192"/>
      <c r="TC192"/>
      <c r="TD192"/>
      <c r="TE192"/>
      <c r="TF192"/>
      <c r="TG192"/>
      <c r="TH192"/>
      <c r="TI192"/>
      <c r="TJ192"/>
      <c r="TK192"/>
      <c r="TL192"/>
      <c r="TM192"/>
      <c r="TN192"/>
      <c r="TO192"/>
      <c r="TP192"/>
      <c r="TQ192"/>
      <c r="TR192"/>
      <c r="TS192"/>
      <c r="TT192"/>
      <c r="TU192"/>
      <c r="TV192"/>
      <c r="TW192"/>
      <c r="TX192"/>
      <c r="TY192"/>
      <c r="TZ192"/>
      <c r="UA192"/>
      <c r="UB192"/>
      <c r="UC192"/>
      <c r="UD192"/>
      <c r="UE192"/>
      <c r="UF192"/>
      <c r="UG192"/>
      <c r="UH192"/>
      <c r="UI192"/>
      <c r="UJ192"/>
      <c r="UK192"/>
      <c r="UL192"/>
      <c r="UM192"/>
      <c r="UN192"/>
      <c r="UO192"/>
      <c r="UP192"/>
      <c r="UQ192"/>
      <c r="UR192"/>
      <c r="US192"/>
      <c r="UT192"/>
      <c r="UU192"/>
      <c r="UV192"/>
      <c r="UW192"/>
      <c r="UX192"/>
      <c r="UY192"/>
      <c r="UZ192"/>
      <c r="VA192"/>
      <c r="VB192"/>
      <c r="VC192"/>
      <c r="VD192"/>
      <c r="VE192"/>
      <c r="VF192"/>
      <c r="VG192"/>
      <c r="VH192"/>
      <c r="VI192"/>
      <c r="VJ192"/>
      <c r="VK192"/>
      <c r="VL192"/>
      <c r="VM192"/>
      <c r="VN192"/>
      <c r="VO192"/>
      <c r="VP192"/>
      <c r="VQ192"/>
      <c r="VR192"/>
      <c r="VS192"/>
      <c r="VT192"/>
      <c r="VU192"/>
      <c r="VV192"/>
      <c r="VW192"/>
      <c r="VX192"/>
      <c r="VY192"/>
      <c r="VZ192"/>
      <c r="WA192"/>
      <c r="WB192"/>
      <c r="WC192"/>
      <c r="WD192"/>
      <c r="WE192"/>
      <c r="WF192"/>
      <c r="WG192"/>
      <c r="WH192"/>
      <c r="WI192"/>
      <c r="WJ192"/>
      <c r="WK192"/>
      <c r="WL192"/>
      <c r="WM192"/>
      <c r="WN192"/>
      <c r="WO192"/>
      <c r="WP192"/>
      <c r="WQ192"/>
      <c r="WR192"/>
      <c r="WS192"/>
      <c r="WT192"/>
      <c r="WU192"/>
      <c r="WV192"/>
      <c r="WW192"/>
      <c r="WX192"/>
      <c r="WY192"/>
      <c r="WZ192"/>
      <c r="XA192"/>
      <c r="XB192"/>
      <c r="XC192"/>
      <c r="XD192"/>
      <c r="XE192"/>
      <c r="XF192"/>
      <c r="XG192"/>
      <c r="XH192"/>
      <c r="XI192"/>
      <c r="XJ192"/>
      <c r="XK192"/>
      <c r="XL192"/>
      <c r="XM192"/>
      <c r="XN192"/>
      <c r="XO192"/>
      <c r="XP192"/>
      <c r="XQ192"/>
      <c r="XR192"/>
      <c r="XS192"/>
      <c r="XT192"/>
      <c r="XU192"/>
      <c r="XV192"/>
      <c r="XW192"/>
      <c r="XX192"/>
      <c r="XY192"/>
      <c r="XZ192"/>
      <c r="YA192"/>
      <c r="YB192"/>
      <c r="YC192"/>
      <c r="YD192"/>
      <c r="YE192"/>
      <c r="YF192"/>
      <c r="YG192"/>
      <c r="YH192"/>
      <c r="YI192"/>
      <c r="YJ192"/>
      <c r="YK192"/>
      <c r="YL192"/>
      <c r="YM192"/>
      <c r="YN192"/>
      <c r="YO192"/>
      <c r="YP192"/>
      <c r="YQ192"/>
      <c r="YR192"/>
      <c r="YS192"/>
      <c r="YT192"/>
      <c r="YU192"/>
      <c r="YV192"/>
      <c r="YW192"/>
      <c r="YX192"/>
      <c r="YY192"/>
      <c r="YZ192"/>
      <c r="ZA192"/>
      <c r="ZB192"/>
      <c r="ZC192"/>
      <c r="ZD192"/>
      <c r="ZE192"/>
      <c r="ZF192"/>
      <c r="ZG192"/>
      <c r="ZH192"/>
      <c r="ZI192"/>
      <c r="ZJ192"/>
      <c r="ZK192"/>
      <c r="ZL192"/>
      <c r="ZM192"/>
      <c r="ZN192"/>
      <c r="ZO192"/>
      <c r="ZP192"/>
      <c r="ZQ192"/>
      <c r="ZR192"/>
      <c r="ZS192"/>
      <c r="ZT192"/>
      <c r="ZU192"/>
      <c r="ZV192"/>
      <c r="ZW192"/>
      <c r="ZX192"/>
      <c r="ZY192"/>
      <c r="ZZ192"/>
      <c r="AAA192"/>
      <c r="AAB192"/>
      <c r="AAC192"/>
      <c r="AAD192"/>
      <c r="AAE192"/>
      <c r="AAF192"/>
      <c r="AAG192"/>
      <c r="AAH192"/>
      <c r="AAI192"/>
      <c r="AAJ192"/>
      <c r="AAK192"/>
      <c r="AAL192"/>
      <c r="AAM192"/>
      <c r="AAN192"/>
      <c r="AAO192"/>
      <c r="AAP192"/>
      <c r="AAQ192"/>
      <c r="AAR192"/>
      <c r="AAS192"/>
      <c r="AAT192"/>
      <c r="AAU192"/>
      <c r="AAV192"/>
      <c r="AAW192"/>
      <c r="AAX192"/>
      <c r="AAY192"/>
      <c r="AAZ192"/>
      <c r="ABA192"/>
      <c r="ABB192"/>
      <c r="ABC192"/>
      <c r="ABD192"/>
      <c r="ABE192"/>
      <c r="ABF192"/>
      <c r="ABG192"/>
      <c r="ABH192"/>
      <c r="ABI192"/>
      <c r="ABJ192"/>
      <c r="ABK192"/>
      <c r="ABL192"/>
      <c r="ABM192"/>
      <c r="ABN192"/>
      <c r="ABO192"/>
      <c r="ABP192"/>
      <c r="ABQ192"/>
      <c r="ABR192"/>
      <c r="ABS192"/>
      <c r="ABT192"/>
      <c r="ABU192"/>
      <c r="ABV192"/>
      <c r="ABW192"/>
      <c r="ABX192"/>
      <c r="ABY192"/>
      <c r="ABZ192"/>
      <c r="ACA192"/>
      <c r="ACB192"/>
      <c r="ACC192"/>
      <c r="ACD192"/>
      <c r="ACE192"/>
      <c r="ACF192"/>
      <c r="ACG192"/>
      <c r="ACH192"/>
      <c r="ACI192"/>
      <c r="ACJ192"/>
      <c r="ACK192"/>
      <c r="ACL192"/>
      <c r="ACM192"/>
      <c r="ACN192"/>
      <c r="ACO192"/>
      <c r="ACP192"/>
      <c r="ACQ192"/>
      <c r="ACR192"/>
      <c r="ACS192"/>
      <c r="ACT192"/>
      <c r="ACU192"/>
      <c r="ACV192"/>
      <c r="ACW192"/>
      <c r="ACX192"/>
      <c r="ACY192"/>
      <c r="ACZ192"/>
      <c r="ADA192"/>
      <c r="ADB192"/>
      <c r="ADC192"/>
      <c r="ADD192"/>
      <c r="ADE192"/>
      <c r="ADF192"/>
      <c r="ADG192"/>
      <c r="ADH192"/>
      <c r="ADI192"/>
      <c r="ADJ192"/>
      <c r="ADK192"/>
      <c r="ADL192"/>
      <c r="ADM192"/>
      <c r="ADN192"/>
      <c r="ADO192"/>
      <c r="ADP192"/>
      <c r="ADQ192"/>
      <c r="ADR192"/>
      <c r="ADS192"/>
      <c r="ADT192"/>
      <c r="ADU192"/>
      <c r="ADV192"/>
      <c r="ADW192"/>
      <c r="ADX192"/>
      <c r="ADY192"/>
      <c r="ADZ192"/>
      <c r="AEA192"/>
      <c r="AEB192"/>
      <c r="AEC192"/>
      <c r="AED192"/>
      <c r="AEE192"/>
      <c r="AEF192"/>
      <c r="AEG192"/>
      <c r="AEH192"/>
      <c r="AEI192"/>
      <c r="AEJ192"/>
      <c r="AEK192"/>
      <c r="AEL192"/>
      <c r="AEM192"/>
      <c r="AEN192"/>
      <c r="AEO192"/>
      <c r="AEP192"/>
      <c r="AEQ192"/>
      <c r="AER192"/>
      <c r="AES192"/>
      <c r="AET192"/>
      <c r="AEU192"/>
      <c r="AEV192"/>
      <c r="AEW192"/>
      <c r="AEX192"/>
      <c r="AEY192"/>
      <c r="AEZ192"/>
      <c r="AFA192"/>
      <c r="AFB192"/>
      <c r="AFC192"/>
      <c r="AFD192"/>
      <c r="AFE192"/>
      <c r="AFF192"/>
      <c r="AFG192"/>
      <c r="AFH192"/>
      <c r="AFI192"/>
      <c r="AFJ192"/>
      <c r="AFK192"/>
      <c r="AFL192"/>
      <c r="AFM192"/>
      <c r="AFN192"/>
      <c r="AFO192"/>
      <c r="AFP192"/>
      <c r="AFQ192"/>
      <c r="AFR192"/>
      <c r="AFS192"/>
      <c r="AFT192"/>
      <c r="AFU192"/>
      <c r="AFV192"/>
      <c r="AFW192"/>
      <c r="AFX192"/>
      <c r="AFY192"/>
      <c r="AFZ192"/>
      <c r="AGA192"/>
      <c r="AGB192"/>
      <c r="AGC192"/>
      <c r="AGD192"/>
      <c r="AGE192"/>
      <c r="AGF192"/>
      <c r="AGG192"/>
      <c r="AGH192"/>
      <c r="AGI192"/>
      <c r="AGJ192"/>
      <c r="AGK192"/>
      <c r="AGL192"/>
      <c r="AGM192"/>
      <c r="AGN192"/>
      <c r="AGO192"/>
      <c r="AGP192"/>
      <c r="AGQ192"/>
      <c r="AGR192"/>
      <c r="AGS192"/>
      <c r="AGT192"/>
      <c r="AGU192"/>
      <c r="AGV192"/>
      <c r="AGW192"/>
      <c r="AGX192"/>
      <c r="AGY192"/>
      <c r="AGZ192"/>
      <c r="AHA192"/>
      <c r="AHB192"/>
      <c r="AHC192"/>
      <c r="AHD192"/>
      <c r="AHE192"/>
      <c r="AHF192"/>
      <c r="AHG192"/>
      <c r="AHH192"/>
      <c r="AHI192"/>
      <c r="AHJ192"/>
      <c r="AHK192"/>
      <c r="AHL192"/>
      <c r="AHM192"/>
      <c r="AHN192"/>
      <c r="AHO192"/>
      <c r="AHP192"/>
      <c r="AHQ192"/>
      <c r="AHR192"/>
      <c r="AHS192"/>
      <c r="AHT192"/>
      <c r="AHU192"/>
      <c r="AHV192"/>
      <c r="AHW192"/>
      <c r="AHX192"/>
      <c r="AHY192"/>
      <c r="AHZ192"/>
      <c r="AIA192"/>
      <c r="AIB192"/>
      <c r="AIC192"/>
      <c r="AID192"/>
      <c r="AIE192"/>
      <c r="AIF192"/>
      <c r="AIG192"/>
      <c r="AIH192"/>
      <c r="AII192"/>
      <c r="AIJ192"/>
      <c r="AIK192"/>
      <c r="AIL192"/>
      <c r="AIM192"/>
      <c r="AIN192"/>
      <c r="AIO192"/>
      <c r="AIP192"/>
      <c r="AIQ192"/>
      <c r="AIR192"/>
      <c r="AIS192"/>
      <c r="AIT192"/>
      <c r="AIU192"/>
      <c r="AIV192"/>
      <c r="AIW192"/>
      <c r="AIX192"/>
      <c r="AIY192"/>
      <c r="AIZ192"/>
      <c r="AJA192"/>
      <c r="AJB192"/>
      <c r="AJC192"/>
      <c r="AJD192"/>
      <c r="AJE192"/>
      <c r="AJF192"/>
      <c r="AJG192"/>
      <c r="AJH192"/>
      <c r="AJI192"/>
      <c r="AJJ192"/>
      <c r="AJK192"/>
      <c r="AJL192"/>
      <c r="AJM192"/>
      <c r="AJN192"/>
      <c r="AJO192"/>
      <c r="AJP192"/>
      <c r="AJQ192"/>
      <c r="AJR192"/>
      <c r="AJS192"/>
      <c r="AJT192"/>
      <c r="AJU192"/>
      <c r="AJV192"/>
      <c r="AJW192"/>
      <c r="AJX192"/>
      <c r="AJY192"/>
      <c r="AJZ192"/>
      <c r="AKA192"/>
      <c r="AKB192"/>
      <c r="AKC192"/>
      <c r="AKD192"/>
      <c r="AKE192"/>
      <c r="AKF192"/>
      <c r="AKG192"/>
      <c r="AKH192"/>
      <c r="AKI192"/>
      <c r="AKJ192"/>
      <c r="AKK192"/>
      <c r="AKL192"/>
      <c r="AKM192"/>
      <c r="AKN192"/>
      <c r="AKO192"/>
      <c r="AKP192"/>
      <c r="AKQ192"/>
      <c r="AKR192"/>
      <c r="AKS192"/>
      <c r="AKT192"/>
      <c r="AKU192"/>
      <c r="AKV192"/>
      <c r="AKW192"/>
      <c r="AKX192"/>
      <c r="AKY192"/>
      <c r="AKZ192"/>
      <c r="ALA192"/>
      <c r="ALB192"/>
      <c r="ALC192"/>
      <c r="ALD192"/>
      <c r="ALE192"/>
      <c r="ALF192"/>
      <c r="ALG192"/>
      <c r="ALH192"/>
      <c r="ALI192"/>
      <c r="ALJ192"/>
      <c r="ALK192"/>
      <c r="ALL192"/>
      <c r="ALM192"/>
      <c r="ALN192"/>
      <c r="ALO192"/>
      <c r="ALP192"/>
      <c r="ALQ192"/>
      <c r="ALR192"/>
      <c r="ALS192"/>
      <c r="ALT192"/>
      <c r="ALU192"/>
      <c r="ALV192"/>
      <c r="ALW192"/>
      <c r="ALX192"/>
      <c r="ALY192"/>
      <c r="ALZ192"/>
      <c r="AMA192"/>
      <c r="AMB192"/>
      <c r="AMC192"/>
      <c r="AMD192"/>
      <c r="AME192"/>
      <c r="AMF192"/>
      <c r="AMG192"/>
      <c r="AMH192"/>
      <c r="AMI192"/>
      <c r="AMJ192"/>
      <c r="AMK192"/>
      <c r="AML192"/>
      <c r="AMM192"/>
      <c r="AMN192"/>
      <c r="AMO192"/>
      <c r="AMP192"/>
      <c r="AMQ192"/>
      <c r="AMR192"/>
      <c r="AMS192"/>
      <c r="AMT192"/>
      <c r="AMU192"/>
      <c r="AMV192"/>
      <c r="AMW192"/>
      <c r="AMX192"/>
      <c r="AMY192"/>
      <c r="AMZ192"/>
      <c r="ANA192"/>
      <c r="ANB192"/>
      <c r="ANC192"/>
      <c r="AND192"/>
      <c r="ANE192"/>
      <c r="ANF192"/>
      <c r="ANG192"/>
      <c r="ANH192"/>
      <c r="ANI192"/>
      <c r="ANJ192"/>
      <c r="ANK192"/>
      <c r="ANL192"/>
      <c r="ANM192"/>
      <c r="ANN192"/>
      <c r="ANO192"/>
      <c r="ANP192"/>
      <c r="ANQ192"/>
      <c r="ANR192"/>
      <c r="ANS192"/>
      <c r="ANT192"/>
      <c r="ANU192"/>
      <c r="ANV192"/>
      <c r="ANW192"/>
      <c r="ANX192"/>
      <c r="ANY192"/>
      <c r="ANZ192"/>
      <c r="AOA192"/>
      <c r="AOB192"/>
      <c r="AOC192"/>
      <c r="AOD192"/>
      <c r="AOE192"/>
      <c r="AOF192"/>
      <c r="AOG192"/>
      <c r="AOH192"/>
      <c r="AOI192"/>
      <c r="AOJ192"/>
      <c r="AOK192"/>
      <c r="AOL192"/>
      <c r="AOM192"/>
      <c r="AON192"/>
      <c r="AOO192"/>
      <c r="AOP192"/>
      <c r="AOQ192"/>
      <c r="AOR192"/>
      <c r="AOS192"/>
      <c r="AOT192"/>
      <c r="AOU192"/>
      <c r="AOV192"/>
      <c r="AOW192"/>
      <c r="AOX192"/>
      <c r="AOY192"/>
      <c r="AOZ192"/>
      <c r="APA192"/>
      <c r="APB192"/>
      <c r="APC192"/>
      <c r="APD192"/>
      <c r="APE192"/>
      <c r="APF192"/>
      <c r="APG192"/>
      <c r="APH192"/>
      <c r="API192"/>
      <c r="APJ192"/>
      <c r="APK192"/>
      <c r="APL192"/>
      <c r="APM192"/>
      <c r="APN192"/>
      <c r="APO192"/>
      <c r="APP192"/>
      <c r="APQ192"/>
      <c r="APR192"/>
      <c r="APS192"/>
      <c r="APT192"/>
      <c r="APU192"/>
      <c r="APV192"/>
      <c r="APW192"/>
      <c r="APX192"/>
      <c r="APY192"/>
      <c r="APZ192"/>
      <c r="AQA192"/>
      <c r="AQB192"/>
      <c r="AQC192"/>
      <c r="AQD192"/>
      <c r="AQE192"/>
      <c r="AQF192"/>
      <c r="AQG192"/>
      <c r="AQH192"/>
      <c r="AQI192"/>
      <c r="AQJ192"/>
      <c r="AQK192"/>
      <c r="AQL192"/>
      <c r="AQM192"/>
      <c r="AQN192"/>
      <c r="AQO192"/>
      <c r="AQP192"/>
      <c r="AQQ192"/>
      <c r="AQR192"/>
      <c r="AQS192"/>
      <c r="AQT192"/>
      <c r="AQU192"/>
      <c r="AQV192"/>
      <c r="AQW192"/>
      <c r="AQX192"/>
      <c r="AQY192"/>
      <c r="AQZ192"/>
      <c r="ARA192"/>
      <c r="ARB192"/>
      <c r="ARC192"/>
      <c r="ARD192"/>
      <c r="ARE192"/>
      <c r="ARF192"/>
      <c r="ARG192"/>
      <c r="ARH192"/>
      <c r="ARI192"/>
      <c r="ARJ192"/>
      <c r="ARK192"/>
      <c r="ARL192"/>
      <c r="ARM192"/>
      <c r="ARN192"/>
      <c r="ARO192"/>
      <c r="ARP192"/>
      <c r="ARQ192"/>
      <c r="ARR192"/>
      <c r="ARS192"/>
      <c r="ART192"/>
      <c r="ARU192"/>
      <c r="ARV192"/>
      <c r="ARW192"/>
      <c r="ARX192"/>
      <c r="ARY192"/>
      <c r="ARZ192"/>
      <c r="ASA192"/>
      <c r="ASB192"/>
      <c r="ASC192"/>
      <c r="ASD192"/>
      <c r="ASE192"/>
      <c r="ASF192"/>
      <c r="ASG192"/>
      <c r="ASH192"/>
      <c r="ASI192"/>
      <c r="ASJ192"/>
      <c r="ASK192"/>
      <c r="ASL192"/>
      <c r="ASM192"/>
      <c r="ASN192"/>
      <c r="ASO192"/>
      <c r="ASP192"/>
      <c r="ASQ192"/>
      <c r="ASR192"/>
      <c r="ASS192"/>
      <c r="AST192"/>
      <c r="ASU192"/>
      <c r="ASV192"/>
      <c r="ASW192"/>
      <c r="ASX192"/>
      <c r="ASY192"/>
      <c r="ASZ192"/>
      <c r="ATA192"/>
      <c r="ATB192"/>
      <c r="ATC192"/>
      <c r="ATD192"/>
      <c r="ATE192"/>
      <c r="ATF192"/>
      <c r="ATG192"/>
      <c r="ATH192"/>
      <c r="ATI192"/>
      <c r="ATJ192"/>
      <c r="ATK192"/>
      <c r="ATL192"/>
      <c r="ATM192"/>
      <c r="ATN192"/>
      <c r="ATO192"/>
      <c r="ATP192"/>
      <c r="ATQ192"/>
      <c r="ATR192"/>
      <c r="ATS192"/>
      <c r="ATT192"/>
      <c r="ATU192"/>
      <c r="ATV192"/>
      <c r="ATW192"/>
      <c r="ATX192"/>
      <c r="ATY192"/>
      <c r="ATZ192"/>
      <c r="AUA192"/>
      <c r="AUB192"/>
      <c r="AUC192"/>
      <c r="AUD192"/>
      <c r="AUE192"/>
      <c r="AUF192"/>
      <c r="AUG192"/>
      <c r="AUH192"/>
      <c r="AUI192"/>
      <c r="AUJ192"/>
      <c r="AUK192"/>
      <c r="AUL192"/>
      <c r="AUM192"/>
      <c r="AUN192"/>
      <c r="AUO192"/>
      <c r="AUP192"/>
      <c r="AUQ192"/>
      <c r="AUR192"/>
      <c r="AUS192"/>
      <c r="AUT192"/>
      <c r="AUU192"/>
      <c r="AUV192"/>
      <c r="AUW192"/>
      <c r="AUX192"/>
      <c r="AUY192"/>
      <c r="AUZ192"/>
      <c r="AVA192"/>
      <c r="AVB192"/>
      <c r="AVC192"/>
      <c r="AVD192"/>
      <c r="AVE192"/>
      <c r="AVF192"/>
      <c r="AVG192"/>
      <c r="AVH192"/>
      <c r="AVI192"/>
      <c r="AVJ192"/>
      <c r="AVK192"/>
      <c r="AVL192"/>
      <c r="AVM192"/>
      <c r="AVN192"/>
      <c r="AVO192"/>
      <c r="AVP192"/>
      <c r="AVQ192"/>
      <c r="AVR192"/>
      <c r="AVS192"/>
      <c r="AVT192"/>
      <c r="AVU192"/>
      <c r="AVV192"/>
      <c r="AVW192"/>
      <c r="AVX192"/>
      <c r="AVY192"/>
      <c r="AVZ192"/>
      <c r="AWA192"/>
      <c r="AWB192"/>
      <c r="AWC192"/>
      <c r="AWD192"/>
      <c r="AWE192"/>
      <c r="AWF192"/>
      <c r="AWG192"/>
      <c r="AWH192"/>
      <c r="AWI192"/>
      <c r="AWJ192"/>
      <c r="AWK192"/>
      <c r="AWL192"/>
      <c r="AWM192"/>
      <c r="AWN192"/>
      <c r="AWO192"/>
      <c r="AWP192"/>
      <c r="AWQ192"/>
      <c r="AWR192"/>
      <c r="AWS192"/>
      <c r="AWT192"/>
      <c r="AWU192"/>
      <c r="AWV192"/>
      <c r="AWW192"/>
      <c r="AWX192"/>
      <c r="AWY192"/>
      <c r="AWZ192"/>
      <c r="AXA192"/>
      <c r="AXB192"/>
      <c r="AXC192"/>
      <c r="AXD192"/>
      <c r="AXE192"/>
      <c r="AXF192"/>
      <c r="AXG192"/>
      <c r="AXH192"/>
      <c r="AXI192"/>
      <c r="AXJ192"/>
      <c r="AXK192"/>
      <c r="AXL192"/>
      <c r="AXM192"/>
      <c r="AXN192"/>
      <c r="AXO192"/>
      <c r="AXP192"/>
      <c r="AXQ192"/>
      <c r="AXR192"/>
      <c r="AXS192"/>
      <c r="AXT192"/>
      <c r="AXU192"/>
      <c r="AXV192"/>
      <c r="AXW192"/>
      <c r="AXX192"/>
      <c r="AXY192"/>
      <c r="AXZ192"/>
      <c r="AYA192"/>
      <c r="AYB192"/>
      <c r="AYC192"/>
      <c r="AYD192"/>
      <c r="AYE192"/>
      <c r="AYF192"/>
      <c r="AYG192"/>
      <c r="AYH192"/>
      <c r="AYI192"/>
      <c r="AYJ192"/>
      <c r="AYK192"/>
      <c r="AYL192"/>
      <c r="AYM192"/>
      <c r="AYN192"/>
      <c r="AYO192"/>
      <c r="AYP192"/>
      <c r="AYQ192"/>
      <c r="AYR192"/>
      <c r="AYS192"/>
      <c r="AYT192"/>
      <c r="AYU192"/>
      <c r="AYV192"/>
      <c r="AYW192"/>
      <c r="AYX192"/>
      <c r="AYY192"/>
      <c r="AYZ192"/>
      <c r="AZA192"/>
      <c r="AZB192"/>
      <c r="AZC192"/>
      <c r="AZD192"/>
      <c r="AZE192"/>
      <c r="AZF192"/>
      <c r="AZG192"/>
      <c r="AZH192"/>
      <c r="AZI192"/>
      <c r="AZJ192"/>
      <c r="AZK192"/>
      <c r="AZL192"/>
      <c r="AZM192"/>
      <c r="AZN192"/>
      <c r="AZO192"/>
      <c r="AZP192"/>
      <c r="AZQ192"/>
      <c r="AZR192"/>
      <c r="AZS192"/>
      <c r="AZT192"/>
      <c r="AZU192"/>
      <c r="AZV192"/>
      <c r="AZW192"/>
      <c r="AZX192"/>
      <c r="AZY192"/>
      <c r="AZZ192"/>
      <c r="BAA192"/>
      <c r="BAB192"/>
      <c r="BAC192"/>
    </row>
    <row r="193" spans="1:1381" s="55" customFormat="1" x14ac:dyDescent="0.25">
      <c r="A193"/>
      <c r="B193"/>
      <c r="C193" s="101"/>
      <c r="D193"/>
      <c r="E193"/>
      <c r="F193"/>
      <c r="G193"/>
      <c r="H193"/>
      <c r="I193"/>
      <c r="J193"/>
      <c r="K193"/>
      <c r="L193"/>
      <c r="M193"/>
      <c r="N193"/>
      <c r="O193"/>
      <c r="P193"/>
      <c r="Q193"/>
      <c r="R193"/>
      <c r="S193"/>
      <c r="T193" s="27"/>
      <c r="V193" s="229"/>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c r="IW193"/>
      <c r="IX193"/>
      <c r="IY193"/>
      <c r="IZ193"/>
      <c r="JA193"/>
      <c r="JB193"/>
      <c r="JC193"/>
      <c r="JD193"/>
      <c r="JE193"/>
      <c r="JF193"/>
      <c r="JG193"/>
      <c r="JH193"/>
      <c r="JI193"/>
      <c r="JJ193"/>
      <c r="JK193"/>
      <c r="JL193"/>
      <c r="JM193"/>
      <c r="JN193"/>
      <c r="JO193"/>
      <c r="JP193"/>
      <c r="JQ193"/>
      <c r="JR193"/>
      <c r="JS193"/>
      <c r="JT193"/>
      <c r="JU193"/>
      <c r="JV193"/>
      <c r="JW193"/>
      <c r="JX193"/>
      <c r="JY193"/>
      <c r="JZ193"/>
      <c r="KA193"/>
      <c r="KB193"/>
      <c r="KC193"/>
      <c r="KD193"/>
      <c r="KE193"/>
      <c r="KF193"/>
      <c r="KG193"/>
      <c r="KH193"/>
      <c r="KI193"/>
      <c r="KJ193"/>
      <c r="KK193"/>
      <c r="KL193"/>
      <c r="KM193"/>
      <c r="KN193"/>
      <c r="KO193"/>
      <c r="KP193"/>
      <c r="KQ193"/>
      <c r="KR193"/>
      <c r="KS193"/>
      <c r="KT193"/>
      <c r="KU193"/>
      <c r="KV193"/>
      <c r="KW193"/>
      <c r="KX193"/>
      <c r="KY193"/>
      <c r="KZ193"/>
      <c r="LA193"/>
      <c r="LB193"/>
      <c r="LC193"/>
      <c r="LD193"/>
      <c r="LE193"/>
      <c r="LF193"/>
      <c r="LG193"/>
      <c r="LH193"/>
      <c r="LI193"/>
      <c r="LJ193"/>
      <c r="LK193"/>
      <c r="LL193"/>
      <c r="LM193"/>
      <c r="LN193"/>
      <c r="LO193"/>
      <c r="LP193"/>
      <c r="LQ193"/>
      <c r="LR193"/>
      <c r="LS193"/>
      <c r="LT193"/>
      <c r="LU193"/>
      <c r="LV193"/>
      <c r="LW193"/>
      <c r="LX193"/>
      <c r="LY193"/>
      <c r="LZ193"/>
      <c r="MA193"/>
      <c r="MB193"/>
      <c r="MC193"/>
      <c r="MD193"/>
      <c r="ME193"/>
      <c r="MF193"/>
      <c r="MG193"/>
      <c r="MH193"/>
      <c r="MI193"/>
      <c r="MJ193"/>
      <c r="MK193"/>
      <c r="ML193"/>
      <c r="MM193"/>
      <c r="MN193"/>
      <c r="MO193"/>
      <c r="MP193"/>
      <c r="MQ193"/>
      <c r="MR193"/>
      <c r="MS193"/>
      <c r="MT193"/>
      <c r="MU193"/>
      <c r="MV193"/>
      <c r="MW193"/>
      <c r="MX193"/>
      <c r="MY193"/>
      <c r="MZ193"/>
      <c r="NA193"/>
      <c r="NB193"/>
      <c r="NC193"/>
      <c r="ND193"/>
      <c r="NE193"/>
      <c r="NF193"/>
      <c r="NG193"/>
      <c r="NH193"/>
      <c r="NI193"/>
      <c r="NJ193"/>
      <c r="NK193"/>
      <c r="NL193"/>
      <c r="NM193"/>
      <c r="NN193"/>
      <c r="NO193"/>
      <c r="NP193"/>
      <c r="NQ193"/>
      <c r="NR193"/>
      <c r="NS193"/>
      <c r="NT193"/>
      <c r="NU193"/>
      <c r="NV193"/>
      <c r="NW193"/>
      <c r="NX193"/>
      <c r="NY193"/>
      <c r="NZ193"/>
      <c r="OA193"/>
      <c r="OB193"/>
      <c r="OC193"/>
      <c r="OD193"/>
      <c r="OE193"/>
      <c r="OF193"/>
      <c r="OG193"/>
      <c r="OH193"/>
      <c r="OI193"/>
      <c r="OJ193"/>
      <c r="OK193"/>
      <c r="OL193"/>
      <c r="OM193"/>
      <c r="ON193"/>
      <c r="OO193"/>
      <c r="OP193"/>
      <c r="OQ193"/>
      <c r="OR193"/>
      <c r="OS193"/>
      <c r="OT193"/>
      <c r="OU193"/>
      <c r="OV193"/>
      <c r="OW193"/>
      <c r="OX193"/>
      <c r="OY193"/>
      <c r="OZ193"/>
      <c r="PA193"/>
      <c r="PB193"/>
      <c r="PC193"/>
      <c r="PD193"/>
      <c r="PE193"/>
      <c r="PF193"/>
      <c r="PG193"/>
      <c r="PH193"/>
      <c r="PI193"/>
      <c r="PJ193"/>
      <c r="PK193"/>
      <c r="PL193"/>
      <c r="PM193"/>
      <c r="PN193"/>
      <c r="PO193"/>
      <c r="PP193"/>
      <c r="PQ193"/>
      <c r="PR193"/>
      <c r="PS193"/>
      <c r="PT193"/>
      <c r="PU193"/>
      <c r="PV193"/>
      <c r="PW193"/>
      <c r="PX193"/>
      <c r="PY193"/>
      <c r="PZ193"/>
      <c r="QA193"/>
      <c r="QB193"/>
      <c r="QC193"/>
      <c r="QD193"/>
      <c r="QE193"/>
      <c r="QF193"/>
      <c r="QG193"/>
      <c r="QH193"/>
      <c r="QI193"/>
      <c r="QJ193"/>
      <c r="QK193"/>
      <c r="QL193"/>
      <c r="QM193"/>
      <c r="QN193"/>
      <c r="QO193"/>
      <c r="QP193"/>
      <c r="QQ193"/>
      <c r="QR193"/>
      <c r="QS193"/>
      <c r="QT193"/>
      <c r="QU193"/>
      <c r="QV193"/>
      <c r="QW193"/>
      <c r="QX193"/>
      <c r="QY193"/>
      <c r="QZ193"/>
      <c r="RA193"/>
      <c r="RB193"/>
      <c r="RC193"/>
      <c r="RD193"/>
      <c r="RE193"/>
      <c r="RF193"/>
      <c r="RG193"/>
      <c r="RH193"/>
      <c r="RI193"/>
      <c r="RJ193"/>
      <c r="RK193"/>
      <c r="RL193"/>
      <c r="RM193"/>
      <c r="RN193"/>
      <c r="RO193"/>
      <c r="RP193"/>
      <c r="RQ193"/>
      <c r="RR193"/>
      <c r="RS193"/>
      <c r="RT193"/>
      <c r="RU193"/>
      <c r="RV193"/>
      <c r="RW193"/>
      <c r="RX193"/>
      <c r="RY193"/>
      <c r="RZ193"/>
      <c r="SA193"/>
      <c r="SB193"/>
      <c r="SC193"/>
      <c r="SD193"/>
      <c r="SE193"/>
      <c r="SF193"/>
      <c r="SG193"/>
      <c r="SH193"/>
      <c r="SI193"/>
      <c r="SJ193"/>
      <c r="SK193"/>
      <c r="SL193"/>
      <c r="SM193"/>
      <c r="SN193"/>
      <c r="SO193"/>
      <c r="SP193"/>
      <c r="SQ193"/>
      <c r="SR193"/>
      <c r="SS193"/>
      <c r="ST193"/>
      <c r="SU193"/>
      <c r="SV193"/>
      <c r="SW193"/>
      <c r="SX193"/>
      <c r="SY193"/>
      <c r="SZ193"/>
      <c r="TA193"/>
      <c r="TB193"/>
      <c r="TC193"/>
      <c r="TD193"/>
      <c r="TE193"/>
      <c r="TF193"/>
      <c r="TG193"/>
      <c r="TH193"/>
      <c r="TI193"/>
      <c r="TJ193"/>
      <c r="TK193"/>
      <c r="TL193"/>
      <c r="TM193"/>
      <c r="TN193"/>
      <c r="TO193"/>
      <c r="TP193"/>
      <c r="TQ193"/>
      <c r="TR193"/>
      <c r="TS193"/>
      <c r="TT193"/>
      <c r="TU193"/>
      <c r="TV193"/>
      <c r="TW193"/>
      <c r="TX193"/>
      <c r="TY193"/>
      <c r="TZ193"/>
      <c r="UA193"/>
      <c r="UB193"/>
      <c r="UC193"/>
      <c r="UD193"/>
      <c r="UE193"/>
      <c r="UF193"/>
      <c r="UG193"/>
      <c r="UH193"/>
      <c r="UI193"/>
      <c r="UJ193"/>
      <c r="UK193"/>
      <c r="UL193"/>
      <c r="UM193"/>
      <c r="UN193"/>
      <c r="UO193"/>
      <c r="UP193"/>
      <c r="UQ193"/>
      <c r="UR193"/>
      <c r="US193"/>
      <c r="UT193"/>
      <c r="UU193"/>
      <c r="UV193"/>
      <c r="UW193"/>
      <c r="UX193"/>
      <c r="UY193"/>
      <c r="UZ193"/>
      <c r="VA193"/>
      <c r="VB193"/>
      <c r="VC193"/>
      <c r="VD193"/>
      <c r="VE193"/>
      <c r="VF193"/>
      <c r="VG193"/>
      <c r="VH193"/>
      <c r="VI193"/>
      <c r="VJ193"/>
      <c r="VK193"/>
      <c r="VL193"/>
      <c r="VM193"/>
      <c r="VN193"/>
      <c r="VO193"/>
      <c r="VP193"/>
      <c r="VQ193"/>
      <c r="VR193"/>
      <c r="VS193"/>
      <c r="VT193"/>
      <c r="VU193"/>
      <c r="VV193"/>
      <c r="VW193"/>
      <c r="VX193"/>
      <c r="VY193"/>
      <c r="VZ193"/>
      <c r="WA193"/>
      <c r="WB193"/>
      <c r="WC193"/>
      <c r="WD193"/>
      <c r="WE193"/>
      <c r="WF193"/>
      <c r="WG193"/>
      <c r="WH193"/>
      <c r="WI193"/>
      <c r="WJ193"/>
      <c r="WK193"/>
      <c r="WL193"/>
      <c r="WM193"/>
      <c r="WN193"/>
      <c r="WO193"/>
      <c r="WP193"/>
      <c r="WQ193"/>
      <c r="WR193"/>
      <c r="WS193"/>
      <c r="WT193"/>
      <c r="WU193"/>
      <c r="WV193"/>
      <c r="WW193"/>
      <c r="WX193"/>
      <c r="WY193"/>
      <c r="WZ193"/>
      <c r="XA193"/>
      <c r="XB193"/>
      <c r="XC193"/>
      <c r="XD193"/>
      <c r="XE193"/>
      <c r="XF193"/>
      <c r="XG193"/>
      <c r="XH193"/>
      <c r="XI193"/>
      <c r="XJ193"/>
      <c r="XK193"/>
      <c r="XL193"/>
      <c r="XM193"/>
      <c r="XN193"/>
      <c r="XO193"/>
      <c r="XP193"/>
      <c r="XQ193"/>
      <c r="XR193"/>
      <c r="XS193"/>
      <c r="XT193"/>
      <c r="XU193"/>
      <c r="XV193"/>
      <c r="XW193"/>
      <c r="XX193"/>
      <c r="XY193"/>
      <c r="XZ193"/>
      <c r="YA193"/>
      <c r="YB193"/>
      <c r="YC193"/>
      <c r="YD193"/>
      <c r="YE193"/>
      <c r="YF193"/>
      <c r="YG193"/>
      <c r="YH193"/>
      <c r="YI193"/>
      <c r="YJ193"/>
      <c r="YK193"/>
      <c r="YL193"/>
      <c r="YM193"/>
      <c r="YN193"/>
      <c r="YO193"/>
      <c r="YP193"/>
      <c r="YQ193"/>
      <c r="YR193"/>
      <c r="YS193"/>
      <c r="YT193"/>
      <c r="YU193"/>
      <c r="YV193"/>
      <c r="YW193"/>
      <c r="YX193"/>
      <c r="YY193"/>
      <c r="YZ193"/>
      <c r="ZA193"/>
      <c r="ZB193"/>
      <c r="ZC193"/>
      <c r="ZD193"/>
      <c r="ZE193"/>
      <c r="ZF193"/>
      <c r="ZG193"/>
      <c r="ZH193"/>
      <c r="ZI193"/>
      <c r="ZJ193"/>
      <c r="ZK193"/>
      <c r="ZL193"/>
      <c r="ZM193"/>
      <c r="ZN193"/>
      <c r="ZO193"/>
      <c r="ZP193"/>
      <c r="ZQ193"/>
      <c r="ZR193"/>
      <c r="ZS193"/>
      <c r="ZT193"/>
      <c r="ZU193"/>
      <c r="ZV193"/>
      <c r="ZW193"/>
      <c r="ZX193"/>
      <c r="ZY193"/>
      <c r="ZZ193"/>
      <c r="AAA193"/>
      <c r="AAB193"/>
      <c r="AAC193"/>
      <c r="AAD193"/>
      <c r="AAE193"/>
      <c r="AAF193"/>
      <c r="AAG193"/>
      <c r="AAH193"/>
      <c r="AAI193"/>
      <c r="AAJ193"/>
      <c r="AAK193"/>
      <c r="AAL193"/>
      <c r="AAM193"/>
      <c r="AAN193"/>
      <c r="AAO193"/>
      <c r="AAP193"/>
      <c r="AAQ193"/>
      <c r="AAR193"/>
      <c r="AAS193"/>
      <c r="AAT193"/>
      <c r="AAU193"/>
      <c r="AAV193"/>
      <c r="AAW193"/>
      <c r="AAX193"/>
      <c r="AAY193"/>
      <c r="AAZ193"/>
      <c r="ABA193"/>
      <c r="ABB193"/>
      <c r="ABC193"/>
      <c r="ABD193"/>
      <c r="ABE193"/>
      <c r="ABF193"/>
      <c r="ABG193"/>
      <c r="ABH193"/>
      <c r="ABI193"/>
      <c r="ABJ193"/>
      <c r="ABK193"/>
      <c r="ABL193"/>
      <c r="ABM193"/>
      <c r="ABN193"/>
      <c r="ABO193"/>
      <c r="ABP193"/>
      <c r="ABQ193"/>
      <c r="ABR193"/>
      <c r="ABS193"/>
      <c r="ABT193"/>
      <c r="ABU193"/>
      <c r="ABV193"/>
      <c r="ABW193"/>
      <c r="ABX193"/>
      <c r="ABY193"/>
      <c r="ABZ193"/>
      <c r="ACA193"/>
      <c r="ACB193"/>
      <c r="ACC193"/>
      <c r="ACD193"/>
      <c r="ACE193"/>
      <c r="ACF193"/>
      <c r="ACG193"/>
      <c r="ACH193"/>
      <c r="ACI193"/>
      <c r="ACJ193"/>
      <c r="ACK193"/>
      <c r="ACL193"/>
      <c r="ACM193"/>
      <c r="ACN193"/>
      <c r="ACO193"/>
      <c r="ACP193"/>
      <c r="ACQ193"/>
      <c r="ACR193"/>
      <c r="ACS193"/>
      <c r="ACT193"/>
      <c r="ACU193"/>
      <c r="ACV193"/>
      <c r="ACW193"/>
      <c r="ACX193"/>
      <c r="ACY193"/>
      <c r="ACZ193"/>
      <c r="ADA193"/>
      <c r="ADB193"/>
      <c r="ADC193"/>
      <c r="ADD193"/>
      <c r="ADE193"/>
      <c r="ADF193"/>
      <c r="ADG193"/>
      <c r="ADH193"/>
      <c r="ADI193"/>
      <c r="ADJ193"/>
      <c r="ADK193"/>
      <c r="ADL193"/>
      <c r="ADM193"/>
      <c r="ADN193"/>
      <c r="ADO193"/>
      <c r="ADP193"/>
      <c r="ADQ193"/>
      <c r="ADR193"/>
      <c r="ADS193"/>
      <c r="ADT193"/>
      <c r="ADU193"/>
      <c r="ADV193"/>
      <c r="ADW193"/>
      <c r="ADX193"/>
      <c r="ADY193"/>
      <c r="ADZ193"/>
      <c r="AEA193"/>
      <c r="AEB193"/>
      <c r="AEC193"/>
      <c r="AED193"/>
      <c r="AEE193"/>
      <c r="AEF193"/>
      <c r="AEG193"/>
      <c r="AEH193"/>
      <c r="AEI193"/>
      <c r="AEJ193"/>
      <c r="AEK193"/>
      <c r="AEL193"/>
      <c r="AEM193"/>
      <c r="AEN193"/>
      <c r="AEO193"/>
      <c r="AEP193"/>
      <c r="AEQ193"/>
      <c r="AER193"/>
      <c r="AES193"/>
      <c r="AET193"/>
      <c r="AEU193"/>
      <c r="AEV193"/>
      <c r="AEW193"/>
      <c r="AEX193"/>
      <c r="AEY193"/>
      <c r="AEZ193"/>
      <c r="AFA193"/>
      <c r="AFB193"/>
      <c r="AFC193"/>
      <c r="AFD193"/>
      <c r="AFE193"/>
      <c r="AFF193"/>
      <c r="AFG193"/>
      <c r="AFH193"/>
      <c r="AFI193"/>
      <c r="AFJ193"/>
      <c r="AFK193"/>
      <c r="AFL193"/>
      <c r="AFM193"/>
      <c r="AFN193"/>
      <c r="AFO193"/>
      <c r="AFP193"/>
      <c r="AFQ193"/>
      <c r="AFR193"/>
      <c r="AFS193"/>
      <c r="AFT193"/>
      <c r="AFU193"/>
      <c r="AFV193"/>
      <c r="AFW193"/>
      <c r="AFX193"/>
      <c r="AFY193"/>
      <c r="AFZ193"/>
      <c r="AGA193"/>
      <c r="AGB193"/>
      <c r="AGC193"/>
      <c r="AGD193"/>
      <c r="AGE193"/>
      <c r="AGF193"/>
      <c r="AGG193"/>
      <c r="AGH193"/>
      <c r="AGI193"/>
      <c r="AGJ193"/>
      <c r="AGK193"/>
      <c r="AGL193"/>
      <c r="AGM193"/>
      <c r="AGN193"/>
      <c r="AGO193"/>
      <c r="AGP193"/>
      <c r="AGQ193"/>
      <c r="AGR193"/>
      <c r="AGS193"/>
      <c r="AGT193"/>
      <c r="AGU193"/>
      <c r="AGV193"/>
      <c r="AGW193"/>
      <c r="AGX193"/>
      <c r="AGY193"/>
      <c r="AGZ193"/>
      <c r="AHA193"/>
      <c r="AHB193"/>
      <c r="AHC193"/>
      <c r="AHD193"/>
      <c r="AHE193"/>
      <c r="AHF193"/>
      <c r="AHG193"/>
      <c r="AHH193"/>
      <c r="AHI193"/>
      <c r="AHJ193"/>
      <c r="AHK193"/>
      <c r="AHL193"/>
      <c r="AHM193"/>
      <c r="AHN193"/>
      <c r="AHO193"/>
      <c r="AHP193"/>
      <c r="AHQ193"/>
      <c r="AHR193"/>
      <c r="AHS193"/>
      <c r="AHT193"/>
      <c r="AHU193"/>
      <c r="AHV193"/>
      <c r="AHW193"/>
      <c r="AHX193"/>
      <c r="AHY193"/>
      <c r="AHZ193"/>
      <c r="AIA193"/>
      <c r="AIB193"/>
      <c r="AIC193"/>
      <c r="AID193"/>
      <c r="AIE193"/>
      <c r="AIF193"/>
      <c r="AIG193"/>
      <c r="AIH193"/>
      <c r="AII193"/>
      <c r="AIJ193"/>
      <c r="AIK193"/>
      <c r="AIL193"/>
      <c r="AIM193"/>
      <c r="AIN193"/>
      <c r="AIO193"/>
      <c r="AIP193"/>
      <c r="AIQ193"/>
      <c r="AIR193"/>
      <c r="AIS193"/>
      <c r="AIT193"/>
      <c r="AIU193"/>
      <c r="AIV193"/>
      <c r="AIW193"/>
      <c r="AIX193"/>
      <c r="AIY193"/>
      <c r="AIZ193"/>
      <c r="AJA193"/>
      <c r="AJB193"/>
      <c r="AJC193"/>
      <c r="AJD193"/>
      <c r="AJE193"/>
      <c r="AJF193"/>
      <c r="AJG193"/>
      <c r="AJH193"/>
      <c r="AJI193"/>
      <c r="AJJ193"/>
      <c r="AJK193"/>
      <c r="AJL193"/>
      <c r="AJM193"/>
      <c r="AJN193"/>
      <c r="AJO193"/>
      <c r="AJP193"/>
      <c r="AJQ193"/>
      <c r="AJR193"/>
      <c r="AJS193"/>
      <c r="AJT193"/>
      <c r="AJU193"/>
      <c r="AJV193"/>
      <c r="AJW193"/>
      <c r="AJX193"/>
      <c r="AJY193"/>
      <c r="AJZ193"/>
      <c r="AKA193"/>
      <c r="AKB193"/>
      <c r="AKC193"/>
      <c r="AKD193"/>
      <c r="AKE193"/>
      <c r="AKF193"/>
      <c r="AKG193"/>
      <c r="AKH193"/>
      <c r="AKI193"/>
      <c r="AKJ193"/>
      <c r="AKK193"/>
      <c r="AKL193"/>
      <c r="AKM193"/>
      <c r="AKN193"/>
      <c r="AKO193"/>
      <c r="AKP193"/>
      <c r="AKQ193"/>
      <c r="AKR193"/>
      <c r="AKS193"/>
      <c r="AKT193"/>
      <c r="AKU193"/>
      <c r="AKV193"/>
      <c r="AKW193"/>
      <c r="AKX193"/>
      <c r="AKY193"/>
      <c r="AKZ193"/>
      <c r="ALA193"/>
      <c r="ALB193"/>
      <c r="ALC193"/>
      <c r="ALD193"/>
      <c r="ALE193"/>
      <c r="ALF193"/>
      <c r="ALG193"/>
      <c r="ALH193"/>
      <c r="ALI193"/>
      <c r="ALJ193"/>
      <c r="ALK193"/>
      <c r="ALL193"/>
      <c r="ALM193"/>
      <c r="ALN193"/>
      <c r="ALO193"/>
      <c r="ALP193"/>
      <c r="ALQ193"/>
      <c r="ALR193"/>
      <c r="ALS193"/>
      <c r="ALT193"/>
      <c r="ALU193"/>
      <c r="ALV193"/>
      <c r="ALW193"/>
      <c r="ALX193"/>
      <c r="ALY193"/>
      <c r="ALZ193"/>
      <c r="AMA193"/>
      <c r="AMB193"/>
      <c r="AMC193"/>
      <c r="AMD193"/>
      <c r="AME193"/>
      <c r="AMF193"/>
      <c r="AMG193"/>
      <c r="AMH193"/>
      <c r="AMI193"/>
      <c r="AMJ193"/>
      <c r="AMK193"/>
      <c r="AML193"/>
      <c r="AMM193"/>
      <c r="AMN193"/>
      <c r="AMO193"/>
      <c r="AMP193"/>
      <c r="AMQ193"/>
      <c r="AMR193"/>
      <c r="AMS193"/>
      <c r="AMT193"/>
      <c r="AMU193"/>
      <c r="AMV193"/>
      <c r="AMW193"/>
      <c r="AMX193"/>
      <c r="AMY193"/>
      <c r="AMZ193"/>
      <c r="ANA193"/>
      <c r="ANB193"/>
      <c r="ANC193"/>
      <c r="AND193"/>
      <c r="ANE193"/>
      <c r="ANF193"/>
      <c r="ANG193"/>
      <c r="ANH193"/>
      <c r="ANI193"/>
      <c r="ANJ193"/>
      <c r="ANK193"/>
      <c r="ANL193"/>
      <c r="ANM193"/>
      <c r="ANN193"/>
      <c r="ANO193"/>
      <c r="ANP193"/>
      <c r="ANQ193"/>
      <c r="ANR193"/>
      <c r="ANS193"/>
      <c r="ANT193"/>
      <c r="ANU193"/>
      <c r="ANV193"/>
      <c r="ANW193"/>
      <c r="ANX193"/>
      <c r="ANY193"/>
      <c r="ANZ193"/>
      <c r="AOA193"/>
      <c r="AOB193"/>
      <c r="AOC193"/>
      <c r="AOD193"/>
      <c r="AOE193"/>
      <c r="AOF193"/>
      <c r="AOG193"/>
      <c r="AOH193"/>
      <c r="AOI193"/>
      <c r="AOJ193"/>
      <c r="AOK193"/>
      <c r="AOL193"/>
      <c r="AOM193"/>
      <c r="AON193"/>
      <c r="AOO193"/>
      <c r="AOP193"/>
      <c r="AOQ193"/>
      <c r="AOR193"/>
      <c r="AOS193"/>
      <c r="AOT193"/>
      <c r="AOU193"/>
      <c r="AOV193"/>
      <c r="AOW193"/>
      <c r="AOX193"/>
      <c r="AOY193"/>
      <c r="AOZ193"/>
      <c r="APA193"/>
      <c r="APB193"/>
      <c r="APC193"/>
      <c r="APD193"/>
      <c r="APE193"/>
      <c r="APF193"/>
      <c r="APG193"/>
      <c r="APH193"/>
      <c r="API193"/>
      <c r="APJ193"/>
      <c r="APK193"/>
      <c r="APL193"/>
      <c r="APM193"/>
      <c r="APN193"/>
      <c r="APO193"/>
      <c r="APP193"/>
      <c r="APQ193"/>
      <c r="APR193"/>
      <c r="APS193"/>
      <c r="APT193"/>
      <c r="APU193"/>
      <c r="APV193"/>
      <c r="APW193"/>
      <c r="APX193"/>
      <c r="APY193"/>
      <c r="APZ193"/>
      <c r="AQA193"/>
      <c r="AQB193"/>
      <c r="AQC193"/>
      <c r="AQD193"/>
      <c r="AQE193"/>
      <c r="AQF193"/>
      <c r="AQG193"/>
      <c r="AQH193"/>
      <c r="AQI193"/>
      <c r="AQJ193"/>
      <c r="AQK193"/>
      <c r="AQL193"/>
      <c r="AQM193"/>
      <c r="AQN193"/>
      <c r="AQO193"/>
      <c r="AQP193"/>
      <c r="AQQ193"/>
      <c r="AQR193"/>
      <c r="AQS193"/>
      <c r="AQT193"/>
      <c r="AQU193"/>
      <c r="AQV193"/>
      <c r="AQW193"/>
      <c r="AQX193"/>
      <c r="AQY193"/>
      <c r="AQZ193"/>
      <c r="ARA193"/>
      <c r="ARB193"/>
      <c r="ARC193"/>
      <c r="ARD193"/>
      <c r="ARE193"/>
      <c r="ARF193"/>
      <c r="ARG193"/>
      <c r="ARH193"/>
      <c r="ARI193"/>
      <c r="ARJ193"/>
      <c r="ARK193"/>
      <c r="ARL193"/>
      <c r="ARM193"/>
      <c r="ARN193"/>
      <c r="ARO193"/>
      <c r="ARP193"/>
      <c r="ARQ193"/>
      <c r="ARR193"/>
      <c r="ARS193"/>
      <c r="ART193"/>
      <c r="ARU193"/>
      <c r="ARV193"/>
      <c r="ARW193"/>
      <c r="ARX193"/>
      <c r="ARY193"/>
      <c r="ARZ193"/>
      <c r="ASA193"/>
      <c r="ASB193"/>
      <c r="ASC193"/>
      <c r="ASD193"/>
      <c r="ASE193"/>
      <c r="ASF193"/>
      <c r="ASG193"/>
      <c r="ASH193"/>
      <c r="ASI193"/>
      <c r="ASJ193"/>
      <c r="ASK193"/>
      <c r="ASL193"/>
      <c r="ASM193"/>
      <c r="ASN193"/>
      <c r="ASO193"/>
      <c r="ASP193"/>
      <c r="ASQ193"/>
      <c r="ASR193"/>
      <c r="ASS193"/>
      <c r="AST193"/>
      <c r="ASU193"/>
      <c r="ASV193"/>
      <c r="ASW193"/>
      <c r="ASX193"/>
      <c r="ASY193"/>
      <c r="ASZ193"/>
      <c r="ATA193"/>
      <c r="ATB193"/>
      <c r="ATC193"/>
      <c r="ATD193"/>
      <c r="ATE193"/>
      <c r="ATF193"/>
      <c r="ATG193"/>
      <c r="ATH193"/>
      <c r="ATI193"/>
      <c r="ATJ193"/>
      <c r="ATK193"/>
      <c r="ATL193"/>
      <c r="ATM193"/>
      <c r="ATN193"/>
      <c r="ATO193"/>
      <c r="ATP193"/>
      <c r="ATQ193"/>
      <c r="ATR193"/>
      <c r="ATS193"/>
      <c r="ATT193"/>
      <c r="ATU193"/>
      <c r="ATV193"/>
      <c r="ATW193"/>
      <c r="ATX193"/>
      <c r="ATY193"/>
      <c r="ATZ193"/>
      <c r="AUA193"/>
      <c r="AUB193"/>
      <c r="AUC193"/>
      <c r="AUD193"/>
      <c r="AUE193"/>
      <c r="AUF193"/>
      <c r="AUG193"/>
      <c r="AUH193"/>
      <c r="AUI193"/>
      <c r="AUJ193"/>
      <c r="AUK193"/>
      <c r="AUL193"/>
      <c r="AUM193"/>
      <c r="AUN193"/>
      <c r="AUO193"/>
      <c r="AUP193"/>
      <c r="AUQ193"/>
      <c r="AUR193"/>
      <c r="AUS193"/>
      <c r="AUT193"/>
      <c r="AUU193"/>
      <c r="AUV193"/>
      <c r="AUW193"/>
      <c r="AUX193"/>
      <c r="AUY193"/>
      <c r="AUZ193"/>
      <c r="AVA193"/>
      <c r="AVB193"/>
      <c r="AVC193"/>
      <c r="AVD193"/>
      <c r="AVE193"/>
      <c r="AVF193"/>
      <c r="AVG193"/>
      <c r="AVH193"/>
      <c r="AVI193"/>
      <c r="AVJ193"/>
      <c r="AVK193"/>
      <c r="AVL193"/>
      <c r="AVM193"/>
      <c r="AVN193"/>
      <c r="AVO193"/>
      <c r="AVP193"/>
      <c r="AVQ193"/>
      <c r="AVR193"/>
      <c r="AVS193"/>
      <c r="AVT193"/>
      <c r="AVU193"/>
      <c r="AVV193"/>
      <c r="AVW193"/>
      <c r="AVX193"/>
      <c r="AVY193"/>
      <c r="AVZ193"/>
      <c r="AWA193"/>
      <c r="AWB193"/>
      <c r="AWC193"/>
      <c r="AWD193"/>
      <c r="AWE193"/>
      <c r="AWF193"/>
      <c r="AWG193"/>
      <c r="AWH193"/>
      <c r="AWI193"/>
      <c r="AWJ193"/>
      <c r="AWK193"/>
      <c r="AWL193"/>
      <c r="AWM193"/>
      <c r="AWN193"/>
      <c r="AWO193"/>
      <c r="AWP193"/>
      <c r="AWQ193"/>
      <c r="AWR193"/>
      <c r="AWS193"/>
      <c r="AWT193"/>
      <c r="AWU193"/>
      <c r="AWV193"/>
      <c r="AWW193"/>
      <c r="AWX193"/>
      <c r="AWY193"/>
      <c r="AWZ193"/>
      <c r="AXA193"/>
      <c r="AXB193"/>
      <c r="AXC193"/>
      <c r="AXD193"/>
      <c r="AXE193"/>
      <c r="AXF193"/>
      <c r="AXG193"/>
      <c r="AXH193"/>
      <c r="AXI193"/>
      <c r="AXJ193"/>
      <c r="AXK193"/>
      <c r="AXL193"/>
      <c r="AXM193"/>
      <c r="AXN193"/>
      <c r="AXO193"/>
      <c r="AXP193"/>
      <c r="AXQ193"/>
      <c r="AXR193"/>
      <c r="AXS193"/>
      <c r="AXT193"/>
      <c r="AXU193"/>
      <c r="AXV193"/>
      <c r="AXW193"/>
      <c r="AXX193"/>
      <c r="AXY193"/>
      <c r="AXZ193"/>
      <c r="AYA193"/>
      <c r="AYB193"/>
      <c r="AYC193"/>
      <c r="AYD193"/>
      <c r="AYE193"/>
      <c r="AYF193"/>
      <c r="AYG193"/>
      <c r="AYH193"/>
      <c r="AYI193"/>
      <c r="AYJ193"/>
      <c r="AYK193"/>
      <c r="AYL193"/>
      <c r="AYM193"/>
      <c r="AYN193"/>
      <c r="AYO193"/>
      <c r="AYP193"/>
      <c r="AYQ193"/>
      <c r="AYR193"/>
      <c r="AYS193"/>
      <c r="AYT193"/>
      <c r="AYU193"/>
      <c r="AYV193"/>
      <c r="AYW193"/>
      <c r="AYX193"/>
      <c r="AYY193"/>
      <c r="AYZ193"/>
      <c r="AZA193"/>
      <c r="AZB193"/>
      <c r="AZC193"/>
      <c r="AZD193"/>
      <c r="AZE193"/>
      <c r="AZF193"/>
      <c r="AZG193"/>
      <c r="AZH193"/>
      <c r="AZI193"/>
      <c r="AZJ193"/>
      <c r="AZK193"/>
      <c r="AZL193"/>
      <c r="AZM193"/>
      <c r="AZN193"/>
      <c r="AZO193"/>
      <c r="AZP193"/>
      <c r="AZQ193"/>
      <c r="AZR193"/>
      <c r="AZS193"/>
      <c r="AZT193"/>
      <c r="AZU193"/>
      <c r="AZV193"/>
      <c r="AZW193"/>
      <c r="AZX193"/>
      <c r="AZY193"/>
      <c r="AZZ193"/>
      <c r="BAA193"/>
      <c r="BAB193"/>
      <c r="BAC193"/>
    </row>
    <row r="194" spans="1:1381" s="55" customFormat="1" x14ac:dyDescent="0.25">
      <c r="A194"/>
      <c r="B194"/>
      <c r="C194" s="101"/>
      <c r="D194"/>
      <c r="E194"/>
      <c r="F194"/>
      <c r="G194"/>
      <c r="H194"/>
      <c r="I194"/>
      <c r="J194"/>
      <c r="K194"/>
      <c r="L194"/>
      <c r="M194"/>
      <c r="N194"/>
      <c r="O194"/>
      <c r="P194"/>
      <c r="Q194"/>
      <c r="R194"/>
      <c r="S194"/>
      <c r="T194" s="27"/>
      <c r="V194" s="229"/>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c r="IW194"/>
      <c r="IX194"/>
      <c r="IY194"/>
      <c r="IZ194"/>
      <c r="JA194"/>
      <c r="JB194"/>
      <c r="JC194"/>
      <c r="JD194"/>
      <c r="JE194"/>
      <c r="JF194"/>
      <c r="JG194"/>
      <c r="JH194"/>
      <c r="JI194"/>
      <c r="JJ194"/>
      <c r="JK194"/>
      <c r="JL194"/>
      <c r="JM194"/>
      <c r="JN194"/>
      <c r="JO194"/>
      <c r="JP194"/>
      <c r="JQ194"/>
      <c r="JR194"/>
      <c r="JS194"/>
      <c r="JT194"/>
      <c r="JU194"/>
      <c r="JV194"/>
      <c r="JW194"/>
      <c r="JX194"/>
      <c r="JY194"/>
      <c r="JZ194"/>
      <c r="KA194"/>
      <c r="KB194"/>
      <c r="KC194"/>
      <c r="KD194"/>
      <c r="KE194"/>
      <c r="KF194"/>
      <c r="KG194"/>
      <c r="KH194"/>
      <c r="KI194"/>
      <c r="KJ194"/>
      <c r="KK194"/>
      <c r="KL194"/>
      <c r="KM194"/>
      <c r="KN194"/>
      <c r="KO194"/>
      <c r="KP194"/>
      <c r="KQ194"/>
      <c r="KR194"/>
      <c r="KS194"/>
      <c r="KT194"/>
      <c r="KU194"/>
      <c r="KV194"/>
      <c r="KW194"/>
      <c r="KX194"/>
      <c r="KY194"/>
      <c r="KZ194"/>
      <c r="LA194"/>
      <c r="LB194"/>
      <c r="LC194"/>
      <c r="LD194"/>
      <c r="LE194"/>
      <c r="LF194"/>
      <c r="LG194"/>
      <c r="LH194"/>
      <c r="LI194"/>
      <c r="LJ194"/>
      <c r="LK194"/>
      <c r="LL194"/>
      <c r="LM194"/>
      <c r="LN194"/>
      <c r="LO194"/>
      <c r="LP194"/>
      <c r="LQ194"/>
      <c r="LR194"/>
      <c r="LS194"/>
      <c r="LT194"/>
      <c r="LU194"/>
      <c r="LV194"/>
      <c r="LW194"/>
      <c r="LX194"/>
      <c r="LY194"/>
      <c r="LZ194"/>
      <c r="MA194"/>
      <c r="MB194"/>
      <c r="MC194"/>
      <c r="MD194"/>
      <c r="ME194"/>
      <c r="MF194"/>
      <c r="MG194"/>
      <c r="MH194"/>
      <c r="MI194"/>
      <c r="MJ194"/>
      <c r="MK194"/>
      <c r="ML194"/>
      <c r="MM194"/>
      <c r="MN194"/>
      <c r="MO194"/>
      <c r="MP194"/>
      <c r="MQ194"/>
      <c r="MR194"/>
      <c r="MS194"/>
      <c r="MT194"/>
      <c r="MU194"/>
      <c r="MV194"/>
      <c r="MW194"/>
      <c r="MX194"/>
      <c r="MY194"/>
      <c r="MZ194"/>
      <c r="NA194"/>
      <c r="NB194"/>
      <c r="NC194"/>
      <c r="ND194"/>
      <c r="NE194"/>
      <c r="NF194"/>
      <c r="NG194"/>
      <c r="NH194"/>
      <c r="NI194"/>
      <c r="NJ194"/>
      <c r="NK194"/>
      <c r="NL194"/>
      <c r="NM194"/>
      <c r="NN194"/>
      <c r="NO194"/>
      <c r="NP194"/>
      <c r="NQ194"/>
      <c r="NR194"/>
      <c r="NS194"/>
      <c r="NT194"/>
      <c r="NU194"/>
      <c r="NV194"/>
      <c r="NW194"/>
      <c r="NX194"/>
      <c r="NY194"/>
      <c r="NZ194"/>
      <c r="OA194"/>
      <c r="OB194"/>
      <c r="OC194"/>
      <c r="OD194"/>
      <c r="OE194"/>
      <c r="OF194"/>
      <c r="OG194"/>
      <c r="OH194"/>
      <c r="OI194"/>
      <c r="OJ194"/>
      <c r="OK194"/>
      <c r="OL194"/>
      <c r="OM194"/>
      <c r="ON194"/>
      <c r="OO194"/>
      <c r="OP194"/>
      <c r="OQ194"/>
      <c r="OR194"/>
      <c r="OS194"/>
      <c r="OT194"/>
      <c r="OU194"/>
      <c r="OV194"/>
      <c r="OW194"/>
      <c r="OX194"/>
      <c r="OY194"/>
      <c r="OZ194"/>
      <c r="PA194"/>
      <c r="PB194"/>
      <c r="PC194"/>
      <c r="PD194"/>
      <c r="PE194"/>
      <c r="PF194"/>
      <c r="PG194"/>
      <c r="PH194"/>
      <c r="PI194"/>
      <c r="PJ194"/>
      <c r="PK194"/>
      <c r="PL194"/>
      <c r="PM194"/>
      <c r="PN194"/>
      <c r="PO194"/>
      <c r="PP194"/>
      <c r="PQ194"/>
      <c r="PR194"/>
      <c r="PS194"/>
      <c r="PT194"/>
      <c r="PU194"/>
      <c r="PV194"/>
      <c r="PW194"/>
      <c r="PX194"/>
      <c r="PY194"/>
      <c r="PZ194"/>
      <c r="QA194"/>
      <c r="QB194"/>
      <c r="QC194"/>
      <c r="QD194"/>
      <c r="QE194"/>
      <c r="QF194"/>
      <c r="QG194"/>
      <c r="QH194"/>
      <c r="QI194"/>
      <c r="QJ194"/>
      <c r="QK194"/>
      <c r="QL194"/>
      <c r="QM194"/>
      <c r="QN194"/>
      <c r="QO194"/>
      <c r="QP194"/>
      <c r="QQ194"/>
      <c r="QR194"/>
      <c r="QS194"/>
      <c r="QT194"/>
      <c r="QU194"/>
      <c r="QV194"/>
      <c r="QW194"/>
      <c r="QX194"/>
      <c r="QY194"/>
      <c r="QZ194"/>
      <c r="RA194"/>
      <c r="RB194"/>
      <c r="RC194"/>
      <c r="RD194"/>
      <c r="RE194"/>
      <c r="RF194"/>
      <c r="RG194"/>
      <c r="RH194"/>
      <c r="RI194"/>
      <c r="RJ194"/>
      <c r="RK194"/>
      <c r="RL194"/>
      <c r="RM194"/>
      <c r="RN194"/>
      <c r="RO194"/>
      <c r="RP194"/>
      <c r="RQ194"/>
      <c r="RR194"/>
      <c r="RS194"/>
      <c r="RT194"/>
      <c r="RU194"/>
      <c r="RV194"/>
      <c r="RW194"/>
      <c r="RX194"/>
      <c r="RY194"/>
      <c r="RZ194"/>
      <c r="SA194"/>
      <c r="SB194"/>
      <c r="SC194"/>
      <c r="SD194"/>
      <c r="SE194"/>
      <c r="SF194"/>
      <c r="SG194"/>
      <c r="SH194"/>
      <c r="SI194"/>
      <c r="SJ194"/>
      <c r="SK194"/>
      <c r="SL194"/>
      <c r="SM194"/>
      <c r="SN194"/>
      <c r="SO194"/>
      <c r="SP194"/>
      <c r="SQ194"/>
      <c r="SR194"/>
      <c r="SS194"/>
      <c r="ST194"/>
      <c r="SU194"/>
      <c r="SV194"/>
      <c r="SW194"/>
      <c r="SX194"/>
      <c r="SY194"/>
      <c r="SZ194"/>
      <c r="TA194"/>
      <c r="TB194"/>
      <c r="TC194"/>
      <c r="TD194"/>
      <c r="TE194"/>
      <c r="TF194"/>
      <c r="TG194"/>
      <c r="TH194"/>
      <c r="TI194"/>
      <c r="TJ194"/>
      <c r="TK194"/>
      <c r="TL194"/>
      <c r="TM194"/>
      <c r="TN194"/>
      <c r="TO194"/>
      <c r="TP194"/>
      <c r="TQ194"/>
      <c r="TR194"/>
      <c r="TS194"/>
      <c r="TT194"/>
      <c r="TU194"/>
      <c r="TV194"/>
      <c r="TW194"/>
      <c r="TX194"/>
      <c r="TY194"/>
      <c r="TZ194"/>
      <c r="UA194"/>
      <c r="UB194"/>
      <c r="UC194"/>
      <c r="UD194"/>
      <c r="UE194"/>
      <c r="UF194"/>
      <c r="UG194"/>
      <c r="UH194"/>
      <c r="UI194"/>
      <c r="UJ194"/>
      <c r="UK194"/>
      <c r="UL194"/>
      <c r="UM194"/>
      <c r="UN194"/>
      <c r="UO194"/>
      <c r="UP194"/>
      <c r="UQ194"/>
      <c r="UR194"/>
      <c r="US194"/>
      <c r="UT194"/>
      <c r="UU194"/>
      <c r="UV194"/>
      <c r="UW194"/>
      <c r="UX194"/>
      <c r="UY194"/>
      <c r="UZ194"/>
      <c r="VA194"/>
      <c r="VB194"/>
      <c r="VC194"/>
      <c r="VD194"/>
      <c r="VE194"/>
      <c r="VF194"/>
      <c r="VG194"/>
      <c r="VH194"/>
      <c r="VI194"/>
      <c r="VJ194"/>
      <c r="VK194"/>
      <c r="VL194"/>
      <c r="VM194"/>
      <c r="VN194"/>
      <c r="VO194"/>
      <c r="VP194"/>
      <c r="VQ194"/>
      <c r="VR194"/>
      <c r="VS194"/>
      <c r="VT194"/>
      <c r="VU194"/>
      <c r="VV194"/>
      <c r="VW194"/>
      <c r="VX194"/>
      <c r="VY194"/>
      <c r="VZ194"/>
      <c r="WA194"/>
      <c r="WB194"/>
      <c r="WC194"/>
      <c r="WD194"/>
      <c r="WE194"/>
      <c r="WF194"/>
      <c r="WG194"/>
      <c r="WH194"/>
      <c r="WI194"/>
      <c r="WJ194"/>
      <c r="WK194"/>
      <c r="WL194"/>
      <c r="WM194"/>
      <c r="WN194"/>
      <c r="WO194"/>
      <c r="WP194"/>
      <c r="WQ194"/>
      <c r="WR194"/>
      <c r="WS194"/>
      <c r="WT194"/>
      <c r="WU194"/>
      <c r="WV194"/>
      <c r="WW194"/>
      <c r="WX194"/>
      <c r="WY194"/>
      <c r="WZ194"/>
      <c r="XA194"/>
      <c r="XB194"/>
      <c r="XC194"/>
      <c r="XD194"/>
      <c r="XE194"/>
      <c r="XF194"/>
      <c r="XG194"/>
      <c r="XH194"/>
      <c r="XI194"/>
      <c r="XJ194"/>
      <c r="XK194"/>
      <c r="XL194"/>
      <c r="XM194"/>
      <c r="XN194"/>
      <c r="XO194"/>
      <c r="XP194"/>
      <c r="XQ194"/>
      <c r="XR194"/>
      <c r="XS194"/>
      <c r="XT194"/>
      <c r="XU194"/>
      <c r="XV194"/>
      <c r="XW194"/>
      <c r="XX194"/>
      <c r="XY194"/>
      <c r="XZ194"/>
      <c r="YA194"/>
      <c r="YB194"/>
      <c r="YC194"/>
      <c r="YD194"/>
      <c r="YE194"/>
      <c r="YF194"/>
      <c r="YG194"/>
      <c r="YH194"/>
      <c r="YI194"/>
      <c r="YJ194"/>
      <c r="YK194"/>
      <c r="YL194"/>
      <c r="YM194"/>
      <c r="YN194"/>
      <c r="YO194"/>
      <c r="YP194"/>
      <c r="YQ194"/>
      <c r="YR194"/>
      <c r="YS194"/>
      <c r="YT194"/>
      <c r="YU194"/>
      <c r="YV194"/>
      <c r="YW194"/>
      <c r="YX194"/>
      <c r="YY194"/>
      <c r="YZ194"/>
      <c r="ZA194"/>
      <c r="ZB194"/>
      <c r="ZC194"/>
      <c r="ZD194"/>
      <c r="ZE194"/>
      <c r="ZF194"/>
      <c r="ZG194"/>
      <c r="ZH194"/>
      <c r="ZI194"/>
      <c r="ZJ194"/>
      <c r="ZK194"/>
      <c r="ZL194"/>
      <c r="ZM194"/>
      <c r="ZN194"/>
      <c r="ZO194"/>
      <c r="ZP194"/>
      <c r="ZQ194"/>
      <c r="ZR194"/>
      <c r="ZS194"/>
      <c r="ZT194"/>
      <c r="ZU194"/>
      <c r="ZV194"/>
      <c r="ZW194"/>
      <c r="ZX194"/>
      <c r="ZY194"/>
      <c r="ZZ194"/>
      <c r="AAA194"/>
      <c r="AAB194"/>
      <c r="AAC194"/>
      <c r="AAD194"/>
      <c r="AAE194"/>
      <c r="AAF194"/>
      <c r="AAG194"/>
      <c r="AAH194"/>
      <c r="AAI194"/>
      <c r="AAJ194"/>
      <c r="AAK194"/>
      <c r="AAL194"/>
      <c r="AAM194"/>
      <c r="AAN194"/>
      <c r="AAO194"/>
      <c r="AAP194"/>
      <c r="AAQ194"/>
      <c r="AAR194"/>
      <c r="AAS194"/>
      <c r="AAT194"/>
      <c r="AAU194"/>
      <c r="AAV194"/>
      <c r="AAW194"/>
      <c r="AAX194"/>
      <c r="AAY194"/>
      <c r="AAZ194"/>
      <c r="ABA194"/>
      <c r="ABB194"/>
      <c r="ABC194"/>
      <c r="ABD194"/>
      <c r="ABE194"/>
      <c r="ABF194"/>
      <c r="ABG194"/>
      <c r="ABH194"/>
      <c r="ABI194"/>
      <c r="ABJ194"/>
      <c r="ABK194"/>
      <c r="ABL194"/>
      <c r="ABM194"/>
      <c r="ABN194"/>
      <c r="ABO194"/>
      <c r="ABP194"/>
      <c r="ABQ194"/>
      <c r="ABR194"/>
      <c r="ABS194"/>
      <c r="ABT194"/>
      <c r="ABU194"/>
      <c r="ABV194"/>
      <c r="ABW194"/>
      <c r="ABX194"/>
      <c r="ABY194"/>
      <c r="ABZ194"/>
      <c r="ACA194"/>
      <c r="ACB194"/>
      <c r="ACC194"/>
      <c r="ACD194"/>
      <c r="ACE194"/>
      <c r="ACF194"/>
      <c r="ACG194"/>
      <c r="ACH194"/>
      <c r="ACI194"/>
      <c r="ACJ194"/>
      <c r="ACK194"/>
      <c r="ACL194"/>
      <c r="ACM194"/>
      <c r="ACN194"/>
      <c r="ACO194"/>
      <c r="ACP194"/>
      <c r="ACQ194"/>
      <c r="ACR194"/>
      <c r="ACS194"/>
      <c r="ACT194"/>
      <c r="ACU194"/>
      <c r="ACV194"/>
      <c r="ACW194"/>
      <c r="ACX194"/>
      <c r="ACY194"/>
      <c r="ACZ194"/>
      <c r="ADA194"/>
      <c r="ADB194"/>
      <c r="ADC194"/>
      <c r="ADD194"/>
      <c r="ADE194"/>
      <c r="ADF194"/>
      <c r="ADG194"/>
      <c r="ADH194"/>
      <c r="ADI194"/>
      <c r="ADJ194"/>
      <c r="ADK194"/>
      <c r="ADL194"/>
      <c r="ADM194"/>
      <c r="ADN194"/>
      <c r="ADO194"/>
      <c r="ADP194"/>
      <c r="ADQ194"/>
      <c r="ADR194"/>
      <c r="ADS194"/>
      <c r="ADT194"/>
      <c r="ADU194"/>
      <c r="ADV194"/>
      <c r="ADW194"/>
      <c r="ADX194"/>
      <c r="ADY194"/>
      <c r="ADZ194"/>
      <c r="AEA194"/>
      <c r="AEB194"/>
      <c r="AEC194"/>
      <c r="AED194"/>
      <c r="AEE194"/>
      <c r="AEF194"/>
      <c r="AEG194"/>
      <c r="AEH194"/>
      <c r="AEI194"/>
      <c r="AEJ194"/>
      <c r="AEK194"/>
      <c r="AEL194"/>
      <c r="AEM194"/>
      <c r="AEN194"/>
      <c r="AEO194"/>
      <c r="AEP194"/>
      <c r="AEQ194"/>
      <c r="AER194"/>
      <c r="AES194"/>
      <c r="AET194"/>
      <c r="AEU194"/>
      <c r="AEV194"/>
      <c r="AEW194"/>
      <c r="AEX194"/>
      <c r="AEY194"/>
      <c r="AEZ194"/>
      <c r="AFA194"/>
      <c r="AFB194"/>
      <c r="AFC194"/>
      <c r="AFD194"/>
      <c r="AFE194"/>
      <c r="AFF194"/>
      <c r="AFG194"/>
      <c r="AFH194"/>
      <c r="AFI194"/>
      <c r="AFJ194"/>
      <c r="AFK194"/>
      <c r="AFL194"/>
      <c r="AFM194"/>
      <c r="AFN194"/>
      <c r="AFO194"/>
      <c r="AFP194"/>
      <c r="AFQ194"/>
      <c r="AFR194"/>
      <c r="AFS194"/>
      <c r="AFT194"/>
      <c r="AFU194"/>
      <c r="AFV194"/>
      <c r="AFW194"/>
      <c r="AFX194"/>
      <c r="AFY194"/>
      <c r="AFZ194"/>
      <c r="AGA194"/>
      <c r="AGB194"/>
      <c r="AGC194"/>
      <c r="AGD194"/>
      <c r="AGE194"/>
      <c r="AGF194"/>
      <c r="AGG194"/>
      <c r="AGH194"/>
      <c r="AGI194"/>
      <c r="AGJ194"/>
      <c r="AGK194"/>
      <c r="AGL194"/>
      <c r="AGM194"/>
      <c r="AGN194"/>
      <c r="AGO194"/>
      <c r="AGP194"/>
      <c r="AGQ194"/>
      <c r="AGR194"/>
      <c r="AGS194"/>
      <c r="AGT194"/>
      <c r="AGU194"/>
      <c r="AGV194"/>
      <c r="AGW194"/>
      <c r="AGX194"/>
      <c r="AGY194"/>
      <c r="AGZ194"/>
      <c r="AHA194"/>
      <c r="AHB194"/>
      <c r="AHC194"/>
      <c r="AHD194"/>
      <c r="AHE194"/>
      <c r="AHF194"/>
      <c r="AHG194"/>
      <c r="AHH194"/>
      <c r="AHI194"/>
      <c r="AHJ194"/>
      <c r="AHK194"/>
      <c r="AHL194"/>
      <c r="AHM194"/>
      <c r="AHN194"/>
      <c r="AHO194"/>
      <c r="AHP194"/>
      <c r="AHQ194"/>
      <c r="AHR194"/>
      <c r="AHS194"/>
      <c r="AHT194"/>
      <c r="AHU194"/>
      <c r="AHV194"/>
      <c r="AHW194"/>
      <c r="AHX194"/>
      <c r="AHY194"/>
      <c r="AHZ194"/>
      <c r="AIA194"/>
      <c r="AIB194"/>
      <c r="AIC194"/>
      <c r="AID194"/>
      <c r="AIE194"/>
      <c r="AIF194"/>
      <c r="AIG194"/>
      <c r="AIH194"/>
      <c r="AII194"/>
      <c r="AIJ194"/>
      <c r="AIK194"/>
      <c r="AIL194"/>
      <c r="AIM194"/>
      <c r="AIN194"/>
      <c r="AIO194"/>
      <c r="AIP194"/>
      <c r="AIQ194"/>
      <c r="AIR194"/>
      <c r="AIS194"/>
      <c r="AIT194"/>
      <c r="AIU194"/>
      <c r="AIV194"/>
      <c r="AIW194"/>
      <c r="AIX194"/>
      <c r="AIY194"/>
      <c r="AIZ194"/>
      <c r="AJA194"/>
      <c r="AJB194"/>
      <c r="AJC194"/>
      <c r="AJD194"/>
      <c r="AJE194"/>
      <c r="AJF194"/>
      <c r="AJG194"/>
      <c r="AJH194"/>
      <c r="AJI194"/>
      <c r="AJJ194"/>
      <c r="AJK194"/>
      <c r="AJL194"/>
      <c r="AJM194"/>
      <c r="AJN194"/>
      <c r="AJO194"/>
      <c r="AJP194"/>
      <c r="AJQ194"/>
      <c r="AJR194"/>
      <c r="AJS194"/>
      <c r="AJT194"/>
      <c r="AJU194"/>
      <c r="AJV194"/>
      <c r="AJW194"/>
      <c r="AJX194"/>
      <c r="AJY194"/>
      <c r="AJZ194"/>
      <c r="AKA194"/>
      <c r="AKB194"/>
      <c r="AKC194"/>
      <c r="AKD194"/>
      <c r="AKE194"/>
      <c r="AKF194"/>
      <c r="AKG194"/>
      <c r="AKH194"/>
      <c r="AKI194"/>
      <c r="AKJ194"/>
      <c r="AKK194"/>
      <c r="AKL194"/>
      <c r="AKM194"/>
      <c r="AKN194"/>
      <c r="AKO194"/>
      <c r="AKP194"/>
      <c r="AKQ194"/>
      <c r="AKR194"/>
      <c r="AKS194"/>
      <c r="AKT194"/>
      <c r="AKU194"/>
      <c r="AKV194"/>
      <c r="AKW194"/>
      <c r="AKX194"/>
      <c r="AKY194"/>
      <c r="AKZ194"/>
      <c r="ALA194"/>
      <c r="ALB194"/>
      <c r="ALC194"/>
      <c r="ALD194"/>
      <c r="ALE194"/>
      <c r="ALF194"/>
      <c r="ALG194"/>
      <c r="ALH194"/>
      <c r="ALI194"/>
      <c r="ALJ194"/>
      <c r="ALK194"/>
      <c r="ALL194"/>
      <c r="ALM194"/>
      <c r="ALN194"/>
      <c r="ALO194"/>
      <c r="ALP194"/>
      <c r="ALQ194"/>
      <c r="ALR194"/>
      <c r="ALS194"/>
      <c r="ALT194"/>
      <c r="ALU194"/>
      <c r="ALV194"/>
      <c r="ALW194"/>
      <c r="ALX194"/>
      <c r="ALY194"/>
      <c r="ALZ194"/>
      <c r="AMA194"/>
      <c r="AMB194"/>
      <c r="AMC194"/>
      <c r="AMD194"/>
      <c r="AME194"/>
      <c r="AMF194"/>
      <c r="AMG194"/>
      <c r="AMH194"/>
      <c r="AMI194"/>
      <c r="AMJ194"/>
      <c r="AMK194"/>
      <c r="AML194"/>
      <c r="AMM194"/>
      <c r="AMN194"/>
      <c r="AMO194"/>
      <c r="AMP194"/>
      <c r="AMQ194"/>
      <c r="AMR194"/>
      <c r="AMS194"/>
      <c r="AMT194"/>
      <c r="AMU194"/>
      <c r="AMV194"/>
      <c r="AMW194"/>
      <c r="AMX194"/>
      <c r="AMY194"/>
      <c r="AMZ194"/>
      <c r="ANA194"/>
      <c r="ANB194"/>
      <c r="ANC194"/>
      <c r="AND194"/>
      <c r="ANE194"/>
      <c r="ANF194"/>
      <c r="ANG194"/>
      <c r="ANH194"/>
      <c r="ANI194"/>
      <c r="ANJ194"/>
      <c r="ANK194"/>
      <c r="ANL194"/>
      <c r="ANM194"/>
      <c r="ANN194"/>
      <c r="ANO194"/>
      <c r="ANP194"/>
      <c r="ANQ194"/>
      <c r="ANR194"/>
      <c r="ANS194"/>
      <c r="ANT194"/>
      <c r="ANU194"/>
      <c r="ANV194"/>
      <c r="ANW194"/>
      <c r="ANX194"/>
      <c r="ANY194"/>
      <c r="ANZ194"/>
      <c r="AOA194"/>
      <c r="AOB194"/>
      <c r="AOC194"/>
      <c r="AOD194"/>
      <c r="AOE194"/>
      <c r="AOF194"/>
      <c r="AOG194"/>
      <c r="AOH194"/>
      <c r="AOI194"/>
      <c r="AOJ194"/>
      <c r="AOK194"/>
      <c r="AOL194"/>
      <c r="AOM194"/>
      <c r="AON194"/>
      <c r="AOO194"/>
      <c r="AOP194"/>
      <c r="AOQ194"/>
      <c r="AOR194"/>
      <c r="AOS194"/>
      <c r="AOT194"/>
      <c r="AOU194"/>
      <c r="AOV194"/>
      <c r="AOW194"/>
      <c r="AOX194"/>
      <c r="AOY194"/>
      <c r="AOZ194"/>
      <c r="APA194"/>
      <c r="APB194"/>
      <c r="APC194"/>
      <c r="APD194"/>
      <c r="APE194"/>
      <c r="APF194"/>
      <c r="APG194"/>
      <c r="APH194"/>
      <c r="API194"/>
      <c r="APJ194"/>
      <c r="APK194"/>
      <c r="APL194"/>
      <c r="APM194"/>
      <c r="APN194"/>
      <c r="APO194"/>
      <c r="APP194"/>
      <c r="APQ194"/>
      <c r="APR194"/>
      <c r="APS194"/>
      <c r="APT194"/>
      <c r="APU194"/>
      <c r="APV194"/>
      <c r="APW194"/>
      <c r="APX194"/>
      <c r="APY194"/>
      <c r="APZ194"/>
      <c r="AQA194"/>
      <c r="AQB194"/>
      <c r="AQC194"/>
      <c r="AQD194"/>
      <c r="AQE194"/>
      <c r="AQF194"/>
      <c r="AQG194"/>
      <c r="AQH194"/>
      <c r="AQI194"/>
      <c r="AQJ194"/>
      <c r="AQK194"/>
      <c r="AQL194"/>
      <c r="AQM194"/>
      <c r="AQN194"/>
      <c r="AQO194"/>
      <c r="AQP194"/>
      <c r="AQQ194"/>
      <c r="AQR194"/>
      <c r="AQS194"/>
      <c r="AQT194"/>
      <c r="AQU194"/>
      <c r="AQV194"/>
      <c r="AQW194"/>
      <c r="AQX194"/>
      <c r="AQY194"/>
      <c r="AQZ194"/>
      <c r="ARA194"/>
      <c r="ARB194"/>
      <c r="ARC194"/>
      <c r="ARD194"/>
      <c r="ARE194"/>
      <c r="ARF194"/>
      <c r="ARG194"/>
      <c r="ARH194"/>
      <c r="ARI194"/>
      <c r="ARJ194"/>
      <c r="ARK194"/>
      <c r="ARL194"/>
      <c r="ARM194"/>
      <c r="ARN194"/>
      <c r="ARO194"/>
      <c r="ARP194"/>
      <c r="ARQ194"/>
      <c r="ARR194"/>
      <c r="ARS194"/>
      <c r="ART194"/>
      <c r="ARU194"/>
      <c r="ARV194"/>
      <c r="ARW194"/>
      <c r="ARX194"/>
      <c r="ARY194"/>
      <c r="ARZ194"/>
      <c r="ASA194"/>
      <c r="ASB194"/>
      <c r="ASC194"/>
      <c r="ASD194"/>
      <c r="ASE194"/>
      <c r="ASF194"/>
      <c r="ASG194"/>
      <c r="ASH194"/>
      <c r="ASI194"/>
      <c r="ASJ194"/>
      <c r="ASK194"/>
      <c r="ASL194"/>
      <c r="ASM194"/>
      <c r="ASN194"/>
      <c r="ASO194"/>
      <c r="ASP194"/>
      <c r="ASQ194"/>
      <c r="ASR194"/>
      <c r="ASS194"/>
      <c r="AST194"/>
      <c r="ASU194"/>
      <c r="ASV194"/>
      <c r="ASW194"/>
      <c r="ASX194"/>
      <c r="ASY194"/>
      <c r="ASZ194"/>
      <c r="ATA194"/>
      <c r="ATB194"/>
      <c r="ATC194"/>
      <c r="ATD194"/>
      <c r="ATE194"/>
      <c r="ATF194"/>
      <c r="ATG194"/>
      <c r="ATH194"/>
      <c r="ATI194"/>
      <c r="ATJ194"/>
      <c r="ATK194"/>
      <c r="ATL194"/>
      <c r="ATM194"/>
      <c r="ATN194"/>
      <c r="ATO194"/>
      <c r="ATP194"/>
      <c r="ATQ194"/>
      <c r="ATR194"/>
      <c r="ATS194"/>
      <c r="ATT194"/>
      <c r="ATU194"/>
      <c r="ATV194"/>
      <c r="ATW194"/>
      <c r="ATX194"/>
      <c r="ATY194"/>
      <c r="ATZ194"/>
      <c r="AUA194"/>
      <c r="AUB194"/>
      <c r="AUC194"/>
      <c r="AUD194"/>
      <c r="AUE194"/>
      <c r="AUF194"/>
      <c r="AUG194"/>
      <c r="AUH194"/>
      <c r="AUI194"/>
      <c r="AUJ194"/>
      <c r="AUK194"/>
      <c r="AUL194"/>
      <c r="AUM194"/>
      <c r="AUN194"/>
      <c r="AUO194"/>
      <c r="AUP194"/>
      <c r="AUQ194"/>
      <c r="AUR194"/>
      <c r="AUS194"/>
      <c r="AUT194"/>
      <c r="AUU194"/>
      <c r="AUV194"/>
      <c r="AUW194"/>
      <c r="AUX194"/>
      <c r="AUY194"/>
      <c r="AUZ194"/>
      <c r="AVA194"/>
      <c r="AVB194"/>
      <c r="AVC194"/>
      <c r="AVD194"/>
      <c r="AVE194"/>
      <c r="AVF194"/>
      <c r="AVG194"/>
      <c r="AVH194"/>
      <c r="AVI194"/>
      <c r="AVJ194"/>
      <c r="AVK194"/>
      <c r="AVL194"/>
      <c r="AVM194"/>
      <c r="AVN194"/>
      <c r="AVO194"/>
      <c r="AVP194"/>
      <c r="AVQ194"/>
      <c r="AVR194"/>
      <c r="AVS194"/>
      <c r="AVT194"/>
      <c r="AVU194"/>
      <c r="AVV194"/>
      <c r="AVW194"/>
      <c r="AVX194"/>
      <c r="AVY194"/>
      <c r="AVZ194"/>
      <c r="AWA194"/>
      <c r="AWB194"/>
      <c r="AWC194"/>
      <c r="AWD194"/>
      <c r="AWE194"/>
      <c r="AWF194"/>
      <c r="AWG194"/>
      <c r="AWH194"/>
      <c r="AWI194"/>
      <c r="AWJ194"/>
      <c r="AWK194"/>
      <c r="AWL194"/>
      <c r="AWM194"/>
      <c r="AWN194"/>
      <c r="AWO194"/>
      <c r="AWP194"/>
      <c r="AWQ194"/>
      <c r="AWR194"/>
      <c r="AWS194"/>
      <c r="AWT194"/>
      <c r="AWU194"/>
      <c r="AWV194"/>
      <c r="AWW194"/>
      <c r="AWX194"/>
      <c r="AWY194"/>
      <c r="AWZ194"/>
      <c r="AXA194"/>
      <c r="AXB194"/>
      <c r="AXC194"/>
      <c r="AXD194"/>
      <c r="AXE194"/>
      <c r="AXF194"/>
      <c r="AXG194"/>
      <c r="AXH194"/>
      <c r="AXI194"/>
      <c r="AXJ194"/>
      <c r="AXK194"/>
      <c r="AXL194"/>
      <c r="AXM194"/>
      <c r="AXN194"/>
      <c r="AXO194"/>
      <c r="AXP194"/>
      <c r="AXQ194"/>
      <c r="AXR194"/>
      <c r="AXS194"/>
      <c r="AXT194"/>
      <c r="AXU194"/>
      <c r="AXV194"/>
      <c r="AXW194"/>
      <c r="AXX194"/>
      <c r="AXY194"/>
      <c r="AXZ194"/>
      <c r="AYA194"/>
      <c r="AYB194"/>
      <c r="AYC194"/>
      <c r="AYD194"/>
      <c r="AYE194"/>
      <c r="AYF194"/>
      <c r="AYG194"/>
      <c r="AYH194"/>
      <c r="AYI194"/>
      <c r="AYJ194"/>
      <c r="AYK194"/>
      <c r="AYL194"/>
      <c r="AYM194"/>
      <c r="AYN194"/>
      <c r="AYO194"/>
      <c r="AYP194"/>
      <c r="AYQ194"/>
      <c r="AYR194"/>
      <c r="AYS194"/>
      <c r="AYT194"/>
      <c r="AYU194"/>
      <c r="AYV194"/>
      <c r="AYW194"/>
      <c r="AYX194"/>
      <c r="AYY194"/>
      <c r="AYZ194"/>
      <c r="AZA194"/>
      <c r="AZB194"/>
      <c r="AZC194"/>
      <c r="AZD194"/>
      <c r="AZE194"/>
      <c r="AZF194"/>
      <c r="AZG194"/>
      <c r="AZH194"/>
      <c r="AZI194"/>
      <c r="AZJ194"/>
      <c r="AZK194"/>
      <c r="AZL194"/>
      <c r="AZM194"/>
      <c r="AZN194"/>
      <c r="AZO194"/>
      <c r="AZP194"/>
      <c r="AZQ194"/>
      <c r="AZR194"/>
      <c r="AZS194"/>
      <c r="AZT194"/>
      <c r="AZU194"/>
      <c r="AZV194"/>
      <c r="AZW194"/>
      <c r="AZX194"/>
      <c r="AZY194"/>
      <c r="AZZ194"/>
      <c r="BAA194"/>
      <c r="BAB194"/>
      <c r="BAC194"/>
    </row>
    <row r="195" spans="1:1381" s="55" customFormat="1" x14ac:dyDescent="0.25">
      <c r="A195"/>
      <c r="B195"/>
      <c r="C195" s="101"/>
      <c r="D195"/>
      <c r="E195"/>
      <c r="F195"/>
      <c r="G195"/>
      <c r="H195"/>
      <c r="I195"/>
      <c r="J195"/>
      <c r="K195"/>
      <c r="L195"/>
      <c r="M195"/>
      <c r="N195"/>
      <c r="O195"/>
      <c r="P195"/>
      <c r="Q195"/>
      <c r="R195"/>
      <c r="S195"/>
      <c r="T195" s="27"/>
      <c r="V195" s="229"/>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c r="IW195"/>
      <c r="IX195"/>
      <c r="IY195"/>
      <c r="IZ195"/>
      <c r="JA195"/>
      <c r="JB195"/>
      <c r="JC195"/>
      <c r="JD195"/>
      <c r="JE195"/>
      <c r="JF195"/>
      <c r="JG195"/>
      <c r="JH195"/>
      <c r="JI195"/>
      <c r="JJ195"/>
      <c r="JK195"/>
      <c r="JL195"/>
      <c r="JM195"/>
      <c r="JN195"/>
      <c r="JO195"/>
      <c r="JP195"/>
      <c r="JQ195"/>
      <c r="JR195"/>
      <c r="JS195"/>
      <c r="JT195"/>
      <c r="JU195"/>
      <c r="JV195"/>
      <c r="JW195"/>
      <c r="JX195"/>
      <c r="JY195"/>
      <c r="JZ195"/>
      <c r="KA195"/>
      <c r="KB195"/>
      <c r="KC195"/>
      <c r="KD195"/>
      <c r="KE195"/>
      <c r="KF195"/>
      <c r="KG195"/>
      <c r="KH195"/>
      <c r="KI195"/>
      <c r="KJ195"/>
      <c r="KK195"/>
      <c r="KL195"/>
      <c r="KM195"/>
      <c r="KN195"/>
      <c r="KO195"/>
      <c r="KP195"/>
      <c r="KQ195"/>
      <c r="KR195"/>
      <c r="KS195"/>
      <c r="KT195"/>
      <c r="KU195"/>
      <c r="KV195"/>
      <c r="KW195"/>
      <c r="KX195"/>
      <c r="KY195"/>
      <c r="KZ195"/>
      <c r="LA195"/>
      <c r="LB195"/>
      <c r="LC195"/>
      <c r="LD195"/>
      <c r="LE195"/>
      <c r="LF195"/>
      <c r="LG195"/>
      <c r="LH195"/>
      <c r="LI195"/>
      <c r="LJ195"/>
      <c r="LK195"/>
      <c r="LL195"/>
      <c r="LM195"/>
      <c r="LN195"/>
      <c r="LO195"/>
      <c r="LP195"/>
      <c r="LQ195"/>
      <c r="LR195"/>
      <c r="LS195"/>
      <c r="LT195"/>
      <c r="LU195"/>
      <c r="LV195"/>
      <c r="LW195"/>
      <c r="LX195"/>
      <c r="LY195"/>
      <c r="LZ195"/>
      <c r="MA195"/>
      <c r="MB195"/>
      <c r="MC195"/>
      <c r="MD195"/>
      <c r="ME195"/>
      <c r="MF195"/>
      <c r="MG195"/>
      <c r="MH195"/>
      <c r="MI195"/>
      <c r="MJ195"/>
      <c r="MK195"/>
      <c r="ML195"/>
      <c r="MM195"/>
      <c r="MN195"/>
      <c r="MO195"/>
      <c r="MP195"/>
      <c r="MQ195"/>
      <c r="MR195"/>
      <c r="MS195"/>
      <c r="MT195"/>
      <c r="MU195"/>
      <c r="MV195"/>
      <c r="MW195"/>
      <c r="MX195"/>
      <c r="MY195"/>
      <c r="MZ195"/>
      <c r="NA195"/>
      <c r="NB195"/>
      <c r="NC195"/>
      <c r="ND195"/>
      <c r="NE195"/>
      <c r="NF195"/>
      <c r="NG195"/>
      <c r="NH195"/>
      <c r="NI195"/>
      <c r="NJ195"/>
      <c r="NK195"/>
      <c r="NL195"/>
      <c r="NM195"/>
      <c r="NN195"/>
      <c r="NO195"/>
      <c r="NP195"/>
      <c r="NQ195"/>
      <c r="NR195"/>
      <c r="NS195"/>
      <c r="NT195"/>
      <c r="NU195"/>
      <c r="NV195"/>
      <c r="NW195"/>
      <c r="NX195"/>
      <c r="NY195"/>
      <c r="NZ195"/>
      <c r="OA195"/>
      <c r="OB195"/>
      <c r="OC195"/>
      <c r="OD195"/>
      <c r="OE195"/>
      <c r="OF195"/>
      <c r="OG195"/>
      <c r="OH195"/>
      <c r="OI195"/>
      <c r="OJ195"/>
      <c r="OK195"/>
      <c r="OL195"/>
      <c r="OM195"/>
      <c r="ON195"/>
      <c r="OO195"/>
      <c r="OP195"/>
      <c r="OQ195"/>
      <c r="OR195"/>
      <c r="OS195"/>
      <c r="OT195"/>
      <c r="OU195"/>
      <c r="OV195"/>
      <c r="OW195"/>
      <c r="OX195"/>
      <c r="OY195"/>
      <c r="OZ195"/>
      <c r="PA195"/>
      <c r="PB195"/>
      <c r="PC195"/>
      <c r="PD195"/>
      <c r="PE195"/>
      <c r="PF195"/>
      <c r="PG195"/>
      <c r="PH195"/>
      <c r="PI195"/>
      <c r="PJ195"/>
      <c r="PK195"/>
      <c r="PL195"/>
      <c r="PM195"/>
      <c r="PN195"/>
      <c r="PO195"/>
      <c r="PP195"/>
      <c r="PQ195"/>
      <c r="PR195"/>
      <c r="PS195"/>
      <c r="PT195"/>
      <c r="PU195"/>
      <c r="PV195"/>
      <c r="PW195"/>
      <c r="PX195"/>
      <c r="PY195"/>
      <c r="PZ195"/>
      <c r="QA195"/>
      <c r="QB195"/>
      <c r="QC195"/>
      <c r="QD195"/>
      <c r="QE195"/>
      <c r="QF195"/>
      <c r="QG195"/>
      <c r="QH195"/>
      <c r="QI195"/>
      <c r="QJ195"/>
      <c r="QK195"/>
      <c r="QL195"/>
      <c r="QM195"/>
      <c r="QN195"/>
      <c r="QO195"/>
      <c r="QP195"/>
      <c r="QQ195"/>
      <c r="QR195"/>
      <c r="QS195"/>
      <c r="QT195"/>
      <c r="QU195"/>
      <c r="QV195"/>
      <c r="QW195"/>
      <c r="QX195"/>
      <c r="QY195"/>
      <c r="QZ195"/>
      <c r="RA195"/>
      <c r="RB195"/>
      <c r="RC195"/>
      <c r="RD195"/>
      <c r="RE195"/>
      <c r="RF195"/>
      <c r="RG195"/>
      <c r="RH195"/>
      <c r="RI195"/>
      <c r="RJ195"/>
      <c r="RK195"/>
      <c r="RL195"/>
      <c r="RM195"/>
      <c r="RN195"/>
      <c r="RO195"/>
      <c r="RP195"/>
      <c r="RQ195"/>
      <c r="RR195"/>
      <c r="RS195"/>
      <c r="RT195"/>
      <c r="RU195"/>
      <c r="RV195"/>
      <c r="RW195"/>
      <c r="RX195"/>
      <c r="RY195"/>
      <c r="RZ195"/>
      <c r="SA195"/>
      <c r="SB195"/>
      <c r="SC195"/>
      <c r="SD195"/>
      <c r="SE195"/>
      <c r="SF195"/>
      <c r="SG195"/>
      <c r="SH195"/>
      <c r="SI195"/>
      <c r="SJ195"/>
      <c r="SK195"/>
      <c r="SL195"/>
      <c r="SM195"/>
      <c r="SN195"/>
      <c r="SO195"/>
      <c r="SP195"/>
      <c r="SQ195"/>
      <c r="SR195"/>
      <c r="SS195"/>
      <c r="ST195"/>
      <c r="SU195"/>
      <c r="SV195"/>
      <c r="SW195"/>
      <c r="SX195"/>
      <c r="SY195"/>
      <c r="SZ195"/>
      <c r="TA195"/>
      <c r="TB195"/>
      <c r="TC195"/>
      <c r="TD195"/>
      <c r="TE195"/>
      <c r="TF195"/>
      <c r="TG195"/>
      <c r="TH195"/>
      <c r="TI195"/>
      <c r="TJ195"/>
      <c r="TK195"/>
      <c r="TL195"/>
      <c r="TM195"/>
      <c r="TN195"/>
      <c r="TO195"/>
      <c r="TP195"/>
      <c r="TQ195"/>
      <c r="TR195"/>
      <c r="TS195"/>
      <c r="TT195"/>
      <c r="TU195"/>
      <c r="TV195"/>
      <c r="TW195"/>
      <c r="TX195"/>
      <c r="TY195"/>
      <c r="TZ195"/>
      <c r="UA195"/>
      <c r="UB195"/>
      <c r="UC195"/>
      <c r="UD195"/>
      <c r="UE195"/>
      <c r="UF195"/>
      <c r="UG195"/>
      <c r="UH195"/>
      <c r="UI195"/>
      <c r="UJ195"/>
      <c r="UK195"/>
      <c r="UL195"/>
      <c r="UM195"/>
      <c r="UN195"/>
      <c r="UO195"/>
      <c r="UP195"/>
      <c r="UQ195"/>
      <c r="UR195"/>
      <c r="US195"/>
      <c r="UT195"/>
      <c r="UU195"/>
      <c r="UV195"/>
      <c r="UW195"/>
      <c r="UX195"/>
      <c r="UY195"/>
      <c r="UZ195"/>
      <c r="VA195"/>
      <c r="VB195"/>
      <c r="VC195"/>
      <c r="VD195"/>
      <c r="VE195"/>
      <c r="VF195"/>
      <c r="VG195"/>
      <c r="VH195"/>
      <c r="VI195"/>
      <c r="VJ195"/>
      <c r="VK195"/>
      <c r="VL195"/>
      <c r="VM195"/>
      <c r="VN195"/>
      <c r="VO195"/>
      <c r="VP195"/>
      <c r="VQ195"/>
      <c r="VR195"/>
      <c r="VS195"/>
      <c r="VT195"/>
      <c r="VU195"/>
      <c r="VV195"/>
      <c r="VW195"/>
      <c r="VX195"/>
      <c r="VY195"/>
      <c r="VZ195"/>
      <c r="WA195"/>
      <c r="WB195"/>
      <c r="WC195"/>
      <c r="WD195"/>
      <c r="WE195"/>
      <c r="WF195"/>
      <c r="WG195"/>
      <c r="WH195"/>
      <c r="WI195"/>
      <c r="WJ195"/>
      <c r="WK195"/>
      <c r="WL195"/>
      <c r="WM195"/>
      <c r="WN195"/>
      <c r="WO195"/>
      <c r="WP195"/>
      <c r="WQ195"/>
      <c r="WR195"/>
      <c r="WS195"/>
      <c r="WT195"/>
      <c r="WU195"/>
      <c r="WV195"/>
      <c r="WW195"/>
      <c r="WX195"/>
      <c r="WY195"/>
      <c r="WZ195"/>
      <c r="XA195"/>
      <c r="XB195"/>
      <c r="XC195"/>
      <c r="XD195"/>
      <c r="XE195"/>
      <c r="XF195"/>
      <c r="XG195"/>
      <c r="XH195"/>
      <c r="XI195"/>
      <c r="XJ195"/>
      <c r="XK195"/>
      <c r="XL195"/>
      <c r="XM195"/>
      <c r="XN195"/>
      <c r="XO195"/>
      <c r="XP195"/>
      <c r="XQ195"/>
      <c r="XR195"/>
      <c r="XS195"/>
      <c r="XT195"/>
      <c r="XU195"/>
      <c r="XV195"/>
      <c r="XW195"/>
      <c r="XX195"/>
      <c r="XY195"/>
      <c r="XZ195"/>
      <c r="YA195"/>
      <c r="YB195"/>
      <c r="YC195"/>
      <c r="YD195"/>
      <c r="YE195"/>
      <c r="YF195"/>
      <c r="YG195"/>
      <c r="YH195"/>
      <c r="YI195"/>
      <c r="YJ195"/>
      <c r="YK195"/>
      <c r="YL195"/>
      <c r="YM195"/>
      <c r="YN195"/>
      <c r="YO195"/>
      <c r="YP195"/>
      <c r="YQ195"/>
      <c r="YR195"/>
      <c r="YS195"/>
      <c r="YT195"/>
      <c r="YU195"/>
      <c r="YV195"/>
      <c r="YW195"/>
      <c r="YX195"/>
      <c r="YY195"/>
      <c r="YZ195"/>
      <c r="ZA195"/>
      <c r="ZB195"/>
      <c r="ZC195"/>
      <c r="ZD195"/>
      <c r="ZE195"/>
      <c r="ZF195"/>
      <c r="ZG195"/>
      <c r="ZH195"/>
      <c r="ZI195"/>
      <c r="ZJ195"/>
      <c r="ZK195"/>
      <c r="ZL195"/>
      <c r="ZM195"/>
      <c r="ZN195"/>
      <c r="ZO195"/>
      <c r="ZP195"/>
      <c r="ZQ195"/>
      <c r="ZR195"/>
      <c r="ZS195"/>
      <c r="ZT195"/>
      <c r="ZU195"/>
      <c r="ZV195"/>
      <c r="ZW195"/>
      <c r="ZX195"/>
      <c r="ZY195"/>
      <c r="ZZ195"/>
      <c r="AAA195"/>
      <c r="AAB195"/>
      <c r="AAC195"/>
      <c r="AAD195"/>
      <c r="AAE195"/>
      <c r="AAF195"/>
      <c r="AAG195"/>
      <c r="AAH195"/>
      <c r="AAI195"/>
      <c r="AAJ195"/>
      <c r="AAK195"/>
      <c r="AAL195"/>
      <c r="AAM195"/>
      <c r="AAN195"/>
      <c r="AAO195"/>
      <c r="AAP195"/>
      <c r="AAQ195"/>
      <c r="AAR195"/>
      <c r="AAS195"/>
      <c r="AAT195"/>
      <c r="AAU195"/>
      <c r="AAV195"/>
      <c r="AAW195"/>
      <c r="AAX195"/>
      <c r="AAY195"/>
      <c r="AAZ195"/>
      <c r="ABA195"/>
      <c r="ABB195"/>
      <c r="ABC195"/>
      <c r="ABD195"/>
      <c r="ABE195"/>
      <c r="ABF195"/>
      <c r="ABG195"/>
      <c r="ABH195"/>
      <c r="ABI195"/>
      <c r="ABJ195"/>
      <c r="ABK195"/>
      <c r="ABL195"/>
      <c r="ABM195"/>
      <c r="ABN195"/>
      <c r="ABO195"/>
      <c r="ABP195"/>
      <c r="ABQ195"/>
      <c r="ABR195"/>
      <c r="ABS195"/>
      <c r="ABT195"/>
      <c r="ABU195"/>
      <c r="ABV195"/>
      <c r="ABW195"/>
      <c r="ABX195"/>
      <c r="ABY195"/>
      <c r="ABZ195"/>
      <c r="ACA195"/>
      <c r="ACB195"/>
      <c r="ACC195"/>
      <c r="ACD195"/>
      <c r="ACE195"/>
      <c r="ACF195"/>
      <c r="ACG195"/>
      <c r="ACH195"/>
      <c r="ACI195"/>
      <c r="ACJ195"/>
      <c r="ACK195"/>
      <c r="ACL195"/>
      <c r="ACM195"/>
      <c r="ACN195"/>
      <c r="ACO195"/>
      <c r="ACP195"/>
      <c r="ACQ195"/>
      <c r="ACR195"/>
      <c r="ACS195"/>
      <c r="ACT195"/>
      <c r="ACU195"/>
      <c r="ACV195"/>
      <c r="ACW195"/>
      <c r="ACX195"/>
      <c r="ACY195"/>
      <c r="ACZ195"/>
      <c r="ADA195"/>
      <c r="ADB195"/>
      <c r="ADC195"/>
      <c r="ADD195"/>
      <c r="ADE195"/>
      <c r="ADF195"/>
      <c r="ADG195"/>
      <c r="ADH195"/>
      <c r="ADI195"/>
      <c r="ADJ195"/>
      <c r="ADK195"/>
      <c r="ADL195"/>
      <c r="ADM195"/>
      <c r="ADN195"/>
      <c r="ADO195"/>
      <c r="ADP195"/>
      <c r="ADQ195"/>
      <c r="ADR195"/>
      <c r="ADS195"/>
      <c r="ADT195"/>
      <c r="ADU195"/>
      <c r="ADV195"/>
      <c r="ADW195"/>
      <c r="ADX195"/>
      <c r="ADY195"/>
      <c r="ADZ195"/>
      <c r="AEA195"/>
      <c r="AEB195"/>
      <c r="AEC195"/>
      <c r="AED195"/>
      <c r="AEE195"/>
      <c r="AEF195"/>
      <c r="AEG195"/>
      <c r="AEH195"/>
      <c r="AEI195"/>
      <c r="AEJ195"/>
      <c r="AEK195"/>
      <c r="AEL195"/>
      <c r="AEM195"/>
      <c r="AEN195"/>
      <c r="AEO195"/>
      <c r="AEP195"/>
      <c r="AEQ195"/>
      <c r="AER195"/>
      <c r="AES195"/>
      <c r="AET195"/>
      <c r="AEU195"/>
      <c r="AEV195"/>
      <c r="AEW195"/>
      <c r="AEX195"/>
      <c r="AEY195"/>
      <c r="AEZ195"/>
      <c r="AFA195"/>
      <c r="AFB195"/>
      <c r="AFC195"/>
      <c r="AFD195"/>
      <c r="AFE195"/>
      <c r="AFF195"/>
      <c r="AFG195"/>
      <c r="AFH195"/>
      <c r="AFI195"/>
      <c r="AFJ195"/>
      <c r="AFK195"/>
      <c r="AFL195"/>
      <c r="AFM195"/>
      <c r="AFN195"/>
      <c r="AFO195"/>
      <c r="AFP195"/>
      <c r="AFQ195"/>
      <c r="AFR195"/>
      <c r="AFS195"/>
      <c r="AFT195"/>
      <c r="AFU195"/>
      <c r="AFV195"/>
      <c r="AFW195"/>
      <c r="AFX195"/>
      <c r="AFY195"/>
      <c r="AFZ195"/>
      <c r="AGA195"/>
      <c r="AGB195"/>
      <c r="AGC195"/>
      <c r="AGD195"/>
      <c r="AGE195"/>
      <c r="AGF195"/>
      <c r="AGG195"/>
      <c r="AGH195"/>
      <c r="AGI195"/>
      <c r="AGJ195"/>
      <c r="AGK195"/>
      <c r="AGL195"/>
      <c r="AGM195"/>
      <c r="AGN195"/>
      <c r="AGO195"/>
      <c r="AGP195"/>
      <c r="AGQ195"/>
      <c r="AGR195"/>
      <c r="AGS195"/>
      <c r="AGT195"/>
      <c r="AGU195"/>
      <c r="AGV195"/>
      <c r="AGW195"/>
      <c r="AGX195"/>
      <c r="AGY195"/>
      <c r="AGZ195"/>
      <c r="AHA195"/>
      <c r="AHB195"/>
      <c r="AHC195"/>
      <c r="AHD195"/>
      <c r="AHE195"/>
      <c r="AHF195"/>
      <c r="AHG195"/>
      <c r="AHH195"/>
      <c r="AHI195"/>
      <c r="AHJ195"/>
      <c r="AHK195"/>
      <c r="AHL195"/>
      <c r="AHM195"/>
      <c r="AHN195"/>
      <c r="AHO195"/>
      <c r="AHP195"/>
      <c r="AHQ195"/>
      <c r="AHR195"/>
      <c r="AHS195"/>
      <c r="AHT195"/>
      <c r="AHU195"/>
      <c r="AHV195"/>
      <c r="AHW195"/>
      <c r="AHX195"/>
      <c r="AHY195"/>
      <c r="AHZ195"/>
      <c r="AIA195"/>
      <c r="AIB195"/>
      <c r="AIC195"/>
      <c r="AID195"/>
      <c r="AIE195"/>
      <c r="AIF195"/>
      <c r="AIG195"/>
      <c r="AIH195"/>
      <c r="AII195"/>
      <c r="AIJ195"/>
      <c r="AIK195"/>
      <c r="AIL195"/>
      <c r="AIM195"/>
      <c r="AIN195"/>
      <c r="AIO195"/>
      <c r="AIP195"/>
      <c r="AIQ195"/>
      <c r="AIR195"/>
      <c r="AIS195"/>
      <c r="AIT195"/>
      <c r="AIU195"/>
      <c r="AIV195"/>
      <c r="AIW195"/>
      <c r="AIX195"/>
      <c r="AIY195"/>
      <c r="AIZ195"/>
      <c r="AJA195"/>
      <c r="AJB195"/>
      <c r="AJC195"/>
      <c r="AJD195"/>
      <c r="AJE195"/>
      <c r="AJF195"/>
      <c r="AJG195"/>
      <c r="AJH195"/>
      <c r="AJI195"/>
      <c r="AJJ195"/>
      <c r="AJK195"/>
      <c r="AJL195"/>
      <c r="AJM195"/>
      <c r="AJN195"/>
      <c r="AJO195"/>
      <c r="AJP195"/>
      <c r="AJQ195"/>
      <c r="AJR195"/>
      <c r="AJS195"/>
      <c r="AJT195"/>
      <c r="AJU195"/>
      <c r="AJV195"/>
      <c r="AJW195"/>
      <c r="AJX195"/>
      <c r="AJY195"/>
      <c r="AJZ195"/>
      <c r="AKA195"/>
      <c r="AKB195"/>
      <c r="AKC195"/>
      <c r="AKD195"/>
      <c r="AKE195"/>
      <c r="AKF195"/>
      <c r="AKG195"/>
      <c r="AKH195"/>
      <c r="AKI195"/>
      <c r="AKJ195"/>
      <c r="AKK195"/>
      <c r="AKL195"/>
      <c r="AKM195"/>
      <c r="AKN195"/>
      <c r="AKO195"/>
      <c r="AKP195"/>
      <c r="AKQ195"/>
      <c r="AKR195"/>
      <c r="AKS195"/>
      <c r="AKT195"/>
      <c r="AKU195"/>
      <c r="AKV195"/>
      <c r="AKW195"/>
      <c r="AKX195"/>
      <c r="AKY195"/>
      <c r="AKZ195"/>
      <c r="ALA195"/>
      <c r="ALB195"/>
      <c r="ALC195"/>
      <c r="ALD195"/>
      <c r="ALE195"/>
      <c r="ALF195"/>
      <c r="ALG195"/>
      <c r="ALH195"/>
      <c r="ALI195"/>
      <c r="ALJ195"/>
      <c r="ALK195"/>
      <c r="ALL195"/>
      <c r="ALM195"/>
      <c r="ALN195"/>
      <c r="ALO195"/>
      <c r="ALP195"/>
      <c r="ALQ195"/>
      <c r="ALR195"/>
      <c r="ALS195"/>
      <c r="ALT195"/>
      <c r="ALU195"/>
      <c r="ALV195"/>
      <c r="ALW195"/>
      <c r="ALX195"/>
      <c r="ALY195"/>
      <c r="ALZ195"/>
      <c r="AMA195"/>
      <c r="AMB195"/>
      <c r="AMC195"/>
      <c r="AMD195"/>
      <c r="AME195"/>
      <c r="AMF195"/>
      <c r="AMG195"/>
      <c r="AMH195"/>
      <c r="AMI195"/>
      <c r="AMJ195"/>
      <c r="AMK195"/>
      <c r="AML195"/>
      <c r="AMM195"/>
      <c r="AMN195"/>
      <c r="AMO195"/>
      <c r="AMP195"/>
      <c r="AMQ195"/>
      <c r="AMR195"/>
      <c r="AMS195"/>
      <c r="AMT195"/>
      <c r="AMU195"/>
      <c r="AMV195"/>
      <c r="AMW195"/>
      <c r="AMX195"/>
      <c r="AMY195"/>
      <c r="AMZ195"/>
      <c r="ANA195"/>
      <c r="ANB195"/>
      <c r="ANC195"/>
      <c r="AND195"/>
      <c r="ANE195"/>
      <c r="ANF195"/>
      <c r="ANG195"/>
      <c r="ANH195"/>
      <c r="ANI195"/>
      <c r="ANJ195"/>
      <c r="ANK195"/>
      <c r="ANL195"/>
      <c r="ANM195"/>
      <c r="ANN195"/>
      <c r="ANO195"/>
      <c r="ANP195"/>
      <c r="ANQ195"/>
      <c r="ANR195"/>
      <c r="ANS195"/>
      <c r="ANT195"/>
      <c r="ANU195"/>
      <c r="ANV195"/>
      <c r="ANW195"/>
      <c r="ANX195"/>
      <c r="ANY195"/>
      <c r="ANZ195"/>
      <c r="AOA195"/>
      <c r="AOB195"/>
      <c r="AOC195"/>
      <c r="AOD195"/>
      <c r="AOE195"/>
      <c r="AOF195"/>
      <c r="AOG195"/>
      <c r="AOH195"/>
      <c r="AOI195"/>
      <c r="AOJ195"/>
      <c r="AOK195"/>
      <c r="AOL195"/>
      <c r="AOM195"/>
      <c r="AON195"/>
      <c r="AOO195"/>
      <c r="AOP195"/>
      <c r="AOQ195"/>
      <c r="AOR195"/>
      <c r="AOS195"/>
      <c r="AOT195"/>
      <c r="AOU195"/>
      <c r="AOV195"/>
      <c r="AOW195"/>
      <c r="AOX195"/>
      <c r="AOY195"/>
      <c r="AOZ195"/>
      <c r="APA195"/>
      <c r="APB195"/>
      <c r="APC195"/>
      <c r="APD195"/>
      <c r="APE195"/>
      <c r="APF195"/>
      <c r="APG195"/>
      <c r="APH195"/>
      <c r="API195"/>
      <c r="APJ195"/>
      <c r="APK195"/>
      <c r="APL195"/>
      <c r="APM195"/>
      <c r="APN195"/>
      <c r="APO195"/>
      <c r="APP195"/>
      <c r="APQ195"/>
      <c r="APR195"/>
      <c r="APS195"/>
      <c r="APT195"/>
      <c r="APU195"/>
      <c r="APV195"/>
      <c r="APW195"/>
      <c r="APX195"/>
      <c r="APY195"/>
      <c r="APZ195"/>
      <c r="AQA195"/>
      <c r="AQB195"/>
      <c r="AQC195"/>
      <c r="AQD195"/>
      <c r="AQE195"/>
      <c r="AQF195"/>
      <c r="AQG195"/>
      <c r="AQH195"/>
      <c r="AQI195"/>
      <c r="AQJ195"/>
      <c r="AQK195"/>
      <c r="AQL195"/>
      <c r="AQM195"/>
      <c r="AQN195"/>
      <c r="AQO195"/>
      <c r="AQP195"/>
      <c r="AQQ195"/>
      <c r="AQR195"/>
      <c r="AQS195"/>
      <c r="AQT195"/>
      <c r="AQU195"/>
      <c r="AQV195"/>
      <c r="AQW195"/>
      <c r="AQX195"/>
      <c r="AQY195"/>
      <c r="AQZ195"/>
      <c r="ARA195"/>
      <c r="ARB195"/>
      <c r="ARC195"/>
      <c r="ARD195"/>
      <c r="ARE195"/>
      <c r="ARF195"/>
      <c r="ARG195"/>
      <c r="ARH195"/>
      <c r="ARI195"/>
      <c r="ARJ195"/>
      <c r="ARK195"/>
      <c r="ARL195"/>
      <c r="ARM195"/>
      <c r="ARN195"/>
      <c r="ARO195"/>
      <c r="ARP195"/>
      <c r="ARQ195"/>
      <c r="ARR195"/>
      <c r="ARS195"/>
      <c r="ART195"/>
      <c r="ARU195"/>
      <c r="ARV195"/>
      <c r="ARW195"/>
      <c r="ARX195"/>
      <c r="ARY195"/>
      <c r="ARZ195"/>
      <c r="ASA195"/>
      <c r="ASB195"/>
      <c r="ASC195"/>
      <c r="ASD195"/>
      <c r="ASE195"/>
      <c r="ASF195"/>
      <c r="ASG195"/>
      <c r="ASH195"/>
      <c r="ASI195"/>
      <c r="ASJ195"/>
      <c r="ASK195"/>
      <c r="ASL195"/>
      <c r="ASM195"/>
      <c r="ASN195"/>
      <c r="ASO195"/>
      <c r="ASP195"/>
      <c r="ASQ195"/>
      <c r="ASR195"/>
      <c r="ASS195"/>
      <c r="AST195"/>
      <c r="ASU195"/>
      <c r="ASV195"/>
      <c r="ASW195"/>
      <c r="ASX195"/>
      <c r="ASY195"/>
      <c r="ASZ195"/>
      <c r="ATA195"/>
      <c r="ATB195"/>
      <c r="ATC195"/>
      <c r="ATD195"/>
      <c r="ATE195"/>
      <c r="ATF195"/>
      <c r="ATG195"/>
      <c r="ATH195"/>
      <c r="ATI195"/>
      <c r="ATJ195"/>
      <c r="ATK195"/>
      <c r="ATL195"/>
      <c r="ATM195"/>
      <c r="ATN195"/>
      <c r="ATO195"/>
      <c r="ATP195"/>
      <c r="ATQ195"/>
      <c r="ATR195"/>
      <c r="ATS195"/>
      <c r="ATT195"/>
      <c r="ATU195"/>
      <c r="ATV195"/>
      <c r="ATW195"/>
      <c r="ATX195"/>
      <c r="ATY195"/>
      <c r="ATZ195"/>
      <c r="AUA195"/>
      <c r="AUB195"/>
      <c r="AUC195"/>
      <c r="AUD195"/>
      <c r="AUE195"/>
      <c r="AUF195"/>
      <c r="AUG195"/>
      <c r="AUH195"/>
      <c r="AUI195"/>
      <c r="AUJ195"/>
      <c r="AUK195"/>
      <c r="AUL195"/>
      <c r="AUM195"/>
      <c r="AUN195"/>
      <c r="AUO195"/>
      <c r="AUP195"/>
      <c r="AUQ195"/>
      <c r="AUR195"/>
      <c r="AUS195"/>
      <c r="AUT195"/>
      <c r="AUU195"/>
      <c r="AUV195"/>
      <c r="AUW195"/>
      <c r="AUX195"/>
      <c r="AUY195"/>
      <c r="AUZ195"/>
      <c r="AVA195"/>
      <c r="AVB195"/>
      <c r="AVC195"/>
      <c r="AVD195"/>
      <c r="AVE195"/>
      <c r="AVF195"/>
      <c r="AVG195"/>
      <c r="AVH195"/>
      <c r="AVI195"/>
      <c r="AVJ195"/>
      <c r="AVK195"/>
      <c r="AVL195"/>
      <c r="AVM195"/>
      <c r="AVN195"/>
      <c r="AVO195"/>
      <c r="AVP195"/>
      <c r="AVQ195"/>
      <c r="AVR195"/>
      <c r="AVS195"/>
      <c r="AVT195"/>
      <c r="AVU195"/>
      <c r="AVV195"/>
      <c r="AVW195"/>
      <c r="AVX195"/>
      <c r="AVY195"/>
      <c r="AVZ195"/>
      <c r="AWA195"/>
      <c r="AWB195"/>
      <c r="AWC195"/>
      <c r="AWD195"/>
      <c r="AWE195"/>
      <c r="AWF195"/>
      <c r="AWG195"/>
      <c r="AWH195"/>
      <c r="AWI195"/>
      <c r="AWJ195"/>
      <c r="AWK195"/>
      <c r="AWL195"/>
      <c r="AWM195"/>
      <c r="AWN195"/>
      <c r="AWO195"/>
      <c r="AWP195"/>
      <c r="AWQ195"/>
      <c r="AWR195"/>
      <c r="AWS195"/>
      <c r="AWT195"/>
      <c r="AWU195"/>
      <c r="AWV195"/>
      <c r="AWW195"/>
      <c r="AWX195"/>
      <c r="AWY195"/>
      <c r="AWZ195"/>
      <c r="AXA195"/>
      <c r="AXB195"/>
      <c r="AXC195"/>
      <c r="AXD195"/>
      <c r="AXE195"/>
      <c r="AXF195"/>
      <c r="AXG195"/>
      <c r="AXH195"/>
      <c r="AXI195"/>
      <c r="AXJ195"/>
      <c r="AXK195"/>
      <c r="AXL195"/>
      <c r="AXM195"/>
      <c r="AXN195"/>
      <c r="AXO195"/>
      <c r="AXP195"/>
      <c r="AXQ195"/>
      <c r="AXR195"/>
      <c r="AXS195"/>
      <c r="AXT195"/>
      <c r="AXU195"/>
      <c r="AXV195"/>
      <c r="AXW195"/>
      <c r="AXX195"/>
      <c r="AXY195"/>
      <c r="AXZ195"/>
      <c r="AYA195"/>
      <c r="AYB195"/>
      <c r="AYC195"/>
      <c r="AYD195"/>
      <c r="AYE195"/>
      <c r="AYF195"/>
      <c r="AYG195"/>
      <c r="AYH195"/>
      <c r="AYI195"/>
      <c r="AYJ195"/>
      <c r="AYK195"/>
      <c r="AYL195"/>
      <c r="AYM195"/>
      <c r="AYN195"/>
      <c r="AYO195"/>
      <c r="AYP195"/>
      <c r="AYQ195"/>
      <c r="AYR195"/>
      <c r="AYS195"/>
      <c r="AYT195"/>
      <c r="AYU195"/>
      <c r="AYV195"/>
      <c r="AYW195"/>
      <c r="AYX195"/>
      <c r="AYY195"/>
      <c r="AYZ195"/>
      <c r="AZA195"/>
      <c r="AZB195"/>
      <c r="AZC195"/>
      <c r="AZD195"/>
      <c r="AZE195"/>
      <c r="AZF195"/>
      <c r="AZG195"/>
      <c r="AZH195"/>
      <c r="AZI195"/>
      <c r="AZJ195"/>
      <c r="AZK195"/>
      <c r="AZL195"/>
      <c r="AZM195"/>
      <c r="AZN195"/>
      <c r="AZO195"/>
      <c r="AZP195"/>
      <c r="AZQ195"/>
      <c r="AZR195"/>
      <c r="AZS195"/>
      <c r="AZT195"/>
      <c r="AZU195"/>
      <c r="AZV195"/>
      <c r="AZW195"/>
      <c r="AZX195"/>
      <c r="AZY195"/>
      <c r="AZZ195"/>
      <c r="BAA195"/>
      <c r="BAB195"/>
      <c r="BAC195"/>
    </row>
    <row r="196" spans="1:1381" s="55" customFormat="1" x14ac:dyDescent="0.25">
      <c r="A196"/>
      <c r="B196"/>
      <c r="C196" s="101"/>
      <c r="D196"/>
      <c r="E196"/>
      <c r="F196"/>
      <c r="G196"/>
      <c r="H196"/>
      <c r="I196"/>
      <c r="J196"/>
      <c r="K196"/>
      <c r="L196"/>
      <c r="M196"/>
      <c r="N196"/>
      <c r="O196"/>
      <c r="P196"/>
      <c r="Q196"/>
      <c r="R196"/>
      <c r="S196"/>
      <c r="T196" s="27"/>
      <c r="V196" s="229"/>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c r="FT196"/>
      <c r="FU196"/>
      <c r="FV196"/>
      <c r="FW196"/>
      <c r="FX196"/>
      <c r="FY196"/>
      <c r="FZ196"/>
      <c r="GA196"/>
      <c r="GB196"/>
      <c r="GC196"/>
      <c r="GD196"/>
      <c r="GE196"/>
      <c r="GF196"/>
      <c r="GG196"/>
      <c r="GH196"/>
      <c r="GI196"/>
      <c r="GJ196"/>
      <c r="GK196"/>
      <c r="GL196"/>
      <c r="GM196"/>
      <c r="GN196"/>
      <c r="GO196"/>
      <c r="GP196"/>
      <c r="GQ196"/>
      <c r="GR196"/>
      <c r="GS196"/>
      <c r="GT196"/>
      <c r="GU196"/>
      <c r="GV196"/>
      <c r="GW196"/>
      <c r="GX196"/>
      <c r="GY196"/>
      <c r="GZ196"/>
      <c r="HA196"/>
      <c r="HB196"/>
      <c r="HC196"/>
      <c r="HD196"/>
      <c r="HE196"/>
      <c r="HF196"/>
      <c r="HG196"/>
      <c r="HH196"/>
      <c r="HI196"/>
      <c r="HJ196"/>
      <c r="HK196"/>
      <c r="HL196"/>
      <c r="HM196"/>
      <c r="HN196"/>
      <c r="HO196"/>
      <c r="HP196"/>
      <c r="HQ196"/>
      <c r="HR196"/>
      <c r="HS196"/>
      <c r="HT196"/>
      <c r="HU196"/>
      <c r="HV196"/>
      <c r="HW196"/>
      <c r="HX196"/>
      <c r="HY196"/>
      <c r="HZ196"/>
      <c r="IA196"/>
      <c r="IB196"/>
      <c r="IC196"/>
      <c r="ID196"/>
      <c r="IE196"/>
      <c r="IF196"/>
      <c r="IG196"/>
      <c r="IH196"/>
      <c r="II196"/>
      <c r="IJ196"/>
      <c r="IK196"/>
      <c r="IL196"/>
      <c r="IM196"/>
      <c r="IN196"/>
      <c r="IO196"/>
      <c r="IP196"/>
      <c r="IQ196"/>
      <c r="IR196"/>
      <c r="IS196"/>
      <c r="IT196"/>
      <c r="IU196"/>
      <c r="IV196"/>
      <c r="IW196"/>
      <c r="IX196"/>
      <c r="IY196"/>
      <c r="IZ196"/>
      <c r="JA196"/>
      <c r="JB196"/>
      <c r="JC196"/>
      <c r="JD196"/>
      <c r="JE196"/>
      <c r="JF196"/>
      <c r="JG196"/>
      <c r="JH196"/>
      <c r="JI196"/>
      <c r="JJ196"/>
      <c r="JK196"/>
      <c r="JL196"/>
      <c r="JM196"/>
      <c r="JN196"/>
      <c r="JO196"/>
      <c r="JP196"/>
      <c r="JQ196"/>
      <c r="JR196"/>
      <c r="JS196"/>
      <c r="JT196"/>
      <c r="JU196"/>
      <c r="JV196"/>
      <c r="JW196"/>
      <c r="JX196"/>
      <c r="JY196"/>
      <c r="JZ196"/>
      <c r="KA196"/>
      <c r="KB196"/>
      <c r="KC196"/>
      <c r="KD196"/>
      <c r="KE196"/>
      <c r="KF196"/>
      <c r="KG196"/>
      <c r="KH196"/>
      <c r="KI196"/>
      <c r="KJ196"/>
      <c r="KK196"/>
      <c r="KL196"/>
      <c r="KM196"/>
      <c r="KN196"/>
      <c r="KO196"/>
      <c r="KP196"/>
      <c r="KQ196"/>
      <c r="KR196"/>
      <c r="KS196"/>
      <c r="KT196"/>
      <c r="KU196"/>
      <c r="KV196"/>
      <c r="KW196"/>
      <c r="KX196"/>
      <c r="KY196"/>
      <c r="KZ196"/>
      <c r="LA196"/>
      <c r="LB196"/>
      <c r="LC196"/>
      <c r="LD196"/>
      <c r="LE196"/>
      <c r="LF196"/>
      <c r="LG196"/>
      <c r="LH196"/>
      <c r="LI196"/>
      <c r="LJ196"/>
      <c r="LK196"/>
      <c r="LL196"/>
      <c r="LM196"/>
      <c r="LN196"/>
      <c r="LO196"/>
      <c r="LP196"/>
      <c r="LQ196"/>
      <c r="LR196"/>
      <c r="LS196"/>
      <c r="LT196"/>
      <c r="LU196"/>
      <c r="LV196"/>
      <c r="LW196"/>
      <c r="LX196"/>
      <c r="LY196"/>
      <c r="LZ196"/>
      <c r="MA196"/>
      <c r="MB196"/>
      <c r="MC196"/>
      <c r="MD196"/>
      <c r="ME196"/>
      <c r="MF196"/>
      <c r="MG196"/>
      <c r="MH196"/>
      <c r="MI196"/>
      <c r="MJ196"/>
      <c r="MK196"/>
      <c r="ML196"/>
      <c r="MM196"/>
      <c r="MN196"/>
      <c r="MO196"/>
      <c r="MP196"/>
      <c r="MQ196"/>
      <c r="MR196"/>
      <c r="MS196"/>
      <c r="MT196"/>
      <c r="MU196"/>
      <c r="MV196"/>
      <c r="MW196"/>
      <c r="MX196"/>
      <c r="MY196"/>
      <c r="MZ196"/>
      <c r="NA196"/>
      <c r="NB196"/>
      <c r="NC196"/>
      <c r="ND196"/>
      <c r="NE196"/>
      <c r="NF196"/>
      <c r="NG196"/>
      <c r="NH196"/>
      <c r="NI196"/>
      <c r="NJ196"/>
      <c r="NK196"/>
      <c r="NL196"/>
      <c r="NM196"/>
      <c r="NN196"/>
      <c r="NO196"/>
      <c r="NP196"/>
      <c r="NQ196"/>
      <c r="NR196"/>
      <c r="NS196"/>
      <c r="NT196"/>
      <c r="NU196"/>
      <c r="NV196"/>
      <c r="NW196"/>
      <c r="NX196"/>
      <c r="NY196"/>
      <c r="NZ196"/>
      <c r="OA196"/>
      <c r="OB196"/>
      <c r="OC196"/>
      <c r="OD196"/>
      <c r="OE196"/>
      <c r="OF196"/>
      <c r="OG196"/>
      <c r="OH196"/>
      <c r="OI196"/>
      <c r="OJ196"/>
      <c r="OK196"/>
      <c r="OL196"/>
      <c r="OM196"/>
      <c r="ON196"/>
      <c r="OO196"/>
      <c r="OP196"/>
      <c r="OQ196"/>
      <c r="OR196"/>
      <c r="OS196"/>
      <c r="OT196"/>
      <c r="OU196"/>
      <c r="OV196"/>
      <c r="OW196"/>
      <c r="OX196"/>
      <c r="OY196"/>
      <c r="OZ196"/>
      <c r="PA196"/>
      <c r="PB196"/>
      <c r="PC196"/>
      <c r="PD196"/>
      <c r="PE196"/>
      <c r="PF196"/>
      <c r="PG196"/>
      <c r="PH196"/>
      <c r="PI196"/>
      <c r="PJ196"/>
      <c r="PK196"/>
      <c r="PL196"/>
      <c r="PM196"/>
      <c r="PN196"/>
      <c r="PO196"/>
      <c r="PP196"/>
      <c r="PQ196"/>
      <c r="PR196"/>
      <c r="PS196"/>
      <c r="PT196"/>
      <c r="PU196"/>
      <c r="PV196"/>
      <c r="PW196"/>
      <c r="PX196"/>
      <c r="PY196"/>
      <c r="PZ196"/>
      <c r="QA196"/>
      <c r="QB196"/>
      <c r="QC196"/>
      <c r="QD196"/>
      <c r="QE196"/>
      <c r="QF196"/>
      <c r="QG196"/>
      <c r="QH196"/>
      <c r="QI196"/>
      <c r="QJ196"/>
      <c r="QK196"/>
      <c r="QL196"/>
      <c r="QM196"/>
      <c r="QN196"/>
      <c r="QO196"/>
      <c r="QP196"/>
      <c r="QQ196"/>
      <c r="QR196"/>
      <c r="QS196"/>
      <c r="QT196"/>
      <c r="QU196"/>
      <c r="QV196"/>
      <c r="QW196"/>
      <c r="QX196"/>
      <c r="QY196"/>
      <c r="QZ196"/>
      <c r="RA196"/>
      <c r="RB196"/>
      <c r="RC196"/>
      <c r="RD196"/>
      <c r="RE196"/>
      <c r="RF196"/>
      <c r="RG196"/>
      <c r="RH196"/>
      <c r="RI196"/>
      <c r="RJ196"/>
      <c r="RK196"/>
      <c r="RL196"/>
      <c r="RM196"/>
      <c r="RN196"/>
      <c r="RO196"/>
      <c r="RP196"/>
      <c r="RQ196"/>
      <c r="RR196"/>
      <c r="RS196"/>
      <c r="RT196"/>
      <c r="RU196"/>
      <c r="RV196"/>
      <c r="RW196"/>
      <c r="RX196"/>
      <c r="RY196"/>
      <c r="RZ196"/>
      <c r="SA196"/>
      <c r="SB196"/>
      <c r="SC196"/>
      <c r="SD196"/>
      <c r="SE196"/>
      <c r="SF196"/>
      <c r="SG196"/>
      <c r="SH196"/>
      <c r="SI196"/>
      <c r="SJ196"/>
      <c r="SK196"/>
      <c r="SL196"/>
      <c r="SM196"/>
      <c r="SN196"/>
      <c r="SO196"/>
      <c r="SP196"/>
      <c r="SQ196"/>
      <c r="SR196"/>
      <c r="SS196"/>
      <c r="ST196"/>
      <c r="SU196"/>
      <c r="SV196"/>
      <c r="SW196"/>
      <c r="SX196"/>
      <c r="SY196"/>
      <c r="SZ196"/>
      <c r="TA196"/>
      <c r="TB196"/>
      <c r="TC196"/>
      <c r="TD196"/>
      <c r="TE196"/>
      <c r="TF196"/>
      <c r="TG196"/>
      <c r="TH196"/>
      <c r="TI196"/>
      <c r="TJ196"/>
      <c r="TK196"/>
      <c r="TL196"/>
      <c r="TM196"/>
      <c r="TN196"/>
      <c r="TO196"/>
      <c r="TP196"/>
      <c r="TQ196"/>
      <c r="TR196"/>
      <c r="TS196"/>
      <c r="TT196"/>
      <c r="TU196"/>
      <c r="TV196"/>
      <c r="TW196"/>
      <c r="TX196"/>
      <c r="TY196"/>
      <c r="TZ196"/>
      <c r="UA196"/>
      <c r="UB196"/>
      <c r="UC196"/>
      <c r="UD196"/>
      <c r="UE196"/>
      <c r="UF196"/>
      <c r="UG196"/>
      <c r="UH196"/>
      <c r="UI196"/>
      <c r="UJ196"/>
      <c r="UK196"/>
      <c r="UL196"/>
      <c r="UM196"/>
      <c r="UN196"/>
      <c r="UO196"/>
      <c r="UP196"/>
      <c r="UQ196"/>
      <c r="UR196"/>
      <c r="US196"/>
      <c r="UT196"/>
      <c r="UU196"/>
      <c r="UV196"/>
      <c r="UW196"/>
      <c r="UX196"/>
      <c r="UY196"/>
      <c r="UZ196"/>
      <c r="VA196"/>
      <c r="VB196"/>
      <c r="VC196"/>
      <c r="VD196"/>
      <c r="VE196"/>
      <c r="VF196"/>
      <c r="VG196"/>
      <c r="VH196"/>
      <c r="VI196"/>
      <c r="VJ196"/>
      <c r="VK196"/>
      <c r="VL196"/>
      <c r="VM196"/>
      <c r="VN196"/>
      <c r="VO196"/>
      <c r="VP196"/>
      <c r="VQ196"/>
      <c r="VR196"/>
      <c r="VS196"/>
      <c r="VT196"/>
      <c r="VU196"/>
      <c r="VV196"/>
      <c r="VW196"/>
      <c r="VX196"/>
      <c r="VY196"/>
      <c r="VZ196"/>
      <c r="WA196"/>
      <c r="WB196"/>
      <c r="WC196"/>
      <c r="WD196"/>
      <c r="WE196"/>
      <c r="WF196"/>
      <c r="WG196"/>
      <c r="WH196"/>
      <c r="WI196"/>
      <c r="WJ196"/>
      <c r="WK196"/>
      <c r="WL196"/>
      <c r="WM196"/>
      <c r="WN196"/>
      <c r="WO196"/>
      <c r="WP196"/>
      <c r="WQ196"/>
      <c r="WR196"/>
      <c r="WS196"/>
      <c r="WT196"/>
      <c r="WU196"/>
      <c r="WV196"/>
      <c r="WW196"/>
      <c r="WX196"/>
      <c r="WY196"/>
      <c r="WZ196"/>
      <c r="XA196"/>
      <c r="XB196"/>
      <c r="XC196"/>
      <c r="XD196"/>
      <c r="XE196"/>
      <c r="XF196"/>
      <c r="XG196"/>
      <c r="XH196"/>
      <c r="XI196"/>
      <c r="XJ196"/>
      <c r="XK196"/>
      <c r="XL196"/>
      <c r="XM196"/>
      <c r="XN196"/>
      <c r="XO196"/>
      <c r="XP196"/>
      <c r="XQ196"/>
      <c r="XR196"/>
      <c r="XS196"/>
      <c r="XT196"/>
      <c r="XU196"/>
      <c r="XV196"/>
      <c r="XW196"/>
      <c r="XX196"/>
      <c r="XY196"/>
      <c r="XZ196"/>
      <c r="YA196"/>
      <c r="YB196"/>
      <c r="YC196"/>
      <c r="YD196"/>
      <c r="YE196"/>
      <c r="YF196"/>
      <c r="YG196"/>
      <c r="YH196"/>
      <c r="YI196"/>
      <c r="YJ196"/>
      <c r="YK196"/>
      <c r="YL196"/>
      <c r="YM196"/>
      <c r="YN196"/>
      <c r="YO196"/>
      <c r="YP196"/>
      <c r="YQ196"/>
      <c r="YR196"/>
      <c r="YS196"/>
      <c r="YT196"/>
      <c r="YU196"/>
      <c r="YV196"/>
      <c r="YW196"/>
      <c r="YX196"/>
      <c r="YY196"/>
      <c r="YZ196"/>
      <c r="ZA196"/>
      <c r="ZB196"/>
      <c r="ZC196"/>
      <c r="ZD196"/>
      <c r="ZE196"/>
      <c r="ZF196"/>
      <c r="ZG196"/>
      <c r="ZH196"/>
      <c r="ZI196"/>
      <c r="ZJ196"/>
      <c r="ZK196"/>
      <c r="ZL196"/>
      <c r="ZM196"/>
      <c r="ZN196"/>
      <c r="ZO196"/>
      <c r="ZP196"/>
      <c r="ZQ196"/>
      <c r="ZR196"/>
      <c r="ZS196"/>
      <c r="ZT196"/>
      <c r="ZU196"/>
      <c r="ZV196"/>
      <c r="ZW196"/>
      <c r="ZX196"/>
      <c r="ZY196"/>
      <c r="ZZ196"/>
      <c r="AAA196"/>
      <c r="AAB196"/>
      <c r="AAC196"/>
      <c r="AAD196"/>
      <c r="AAE196"/>
      <c r="AAF196"/>
      <c r="AAG196"/>
      <c r="AAH196"/>
      <c r="AAI196"/>
      <c r="AAJ196"/>
      <c r="AAK196"/>
      <c r="AAL196"/>
      <c r="AAM196"/>
      <c r="AAN196"/>
      <c r="AAO196"/>
      <c r="AAP196"/>
      <c r="AAQ196"/>
      <c r="AAR196"/>
      <c r="AAS196"/>
      <c r="AAT196"/>
      <c r="AAU196"/>
      <c r="AAV196"/>
      <c r="AAW196"/>
      <c r="AAX196"/>
      <c r="AAY196"/>
      <c r="AAZ196"/>
      <c r="ABA196"/>
      <c r="ABB196"/>
      <c r="ABC196"/>
      <c r="ABD196"/>
      <c r="ABE196"/>
      <c r="ABF196"/>
      <c r="ABG196"/>
      <c r="ABH196"/>
      <c r="ABI196"/>
      <c r="ABJ196"/>
      <c r="ABK196"/>
      <c r="ABL196"/>
      <c r="ABM196"/>
      <c r="ABN196"/>
      <c r="ABO196"/>
      <c r="ABP196"/>
      <c r="ABQ196"/>
      <c r="ABR196"/>
      <c r="ABS196"/>
      <c r="ABT196"/>
      <c r="ABU196"/>
      <c r="ABV196"/>
      <c r="ABW196"/>
      <c r="ABX196"/>
      <c r="ABY196"/>
      <c r="ABZ196"/>
      <c r="ACA196"/>
      <c r="ACB196"/>
      <c r="ACC196"/>
      <c r="ACD196"/>
      <c r="ACE196"/>
      <c r="ACF196"/>
      <c r="ACG196"/>
      <c r="ACH196"/>
      <c r="ACI196"/>
      <c r="ACJ196"/>
      <c r="ACK196"/>
      <c r="ACL196"/>
      <c r="ACM196"/>
      <c r="ACN196"/>
      <c r="ACO196"/>
      <c r="ACP196"/>
      <c r="ACQ196"/>
      <c r="ACR196"/>
      <c r="ACS196"/>
      <c r="ACT196"/>
      <c r="ACU196"/>
      <c r="ACV196"/>
      <c r="ACW196"/>
      <c r="ACX196"/>
      <c r="ACY196"/>
      <c r="ACZ196"/>
      <c r="ADA196"/>
      <c r="ADB196"/>
      <c r="ADC196"/>
      <c r="ADD196"/>
      <c r="ADE196"/>
      <c r="ADF196"/>
      <c r="ADG196"/>
      <c r="ADH196"/>
      <c r="ADI196"/>
      <c r="ADJ196"/>
      <c r="ADK196"/>
      <c r="ADL196"/>
      <c r="ADM196"/>
      <c r="ADN196"/>
      <c r="ADO196"/>
      <c r="ADP196"/>
      <c r="ADQ196"/>
      <c r="ADR196"/>
      <c r="ADS196"/>
      <c r="ADT196"/>
      <c r="ADU196"/>
      <c r="ADV196"/>
      <c r="ADW196"/>
      <c r="ADX196"/>
      <c r="ADY196"/>
      <c r="ADZ196"/>
      <c r="AEA196"/>
      <c r="AEB196"/>
      <c r="AEC196"/>
      <c r="AED196"/>
      <c r="AEE196"/>
      <c r="AEF196"/>
      <c r="AEG196"/>
      <c r="AEH196"/>
      <c r="AEI196"/>
      <c r="AEJ196"/>
      <c r="AEK196"/>
      <c r="AEL196"/>
      <c r="AEM196"/>
      <c r="AEN196"/>
      <c r="AEO196"/>
      <c r="AEP196"/>
      <c r="AEQ196"/>
      <c r="AER196"/>
      <c r="AES196"/>
      <c r="AET196"/>
      <c r="AEU196"/>
      <c r="AEV196"/>
      <c r="AEW196"/>
      <c r="AEX196"/>
      <c r="AEY196"/>
      <c r="AEZ196"/>
      <c r="AFA196"/>
      <c r="AFB196"/>
      <c r="AFC196"/>
      <c r="AFD196"/>
      <c r="AFE196"/>
      <c r="AFF196"/>
      <c r="AFG196"/>
      <c r="AFH196"/>
      <c r="AFI196"/>
      <c r="AFJ196"/>
      <c r="AFK196"/>
      <c r="AFL196"/>
      <c r="AFM196"/>
      <c r="AFN196"/>
      <c r="AFO196"/>
      <c r="AFP196"/>
      <c r="AFQ196"/>
      <c r="AFR196"/>
      <c r="AFS196"/>
      <c r="AFT196"/>
      <c r="AFU196"/>
      <c r="AFV196"/>
      <c r="AFW196"/>
      <c r="AFX196"/>
      <c r="AFY196"/>
      <c r="AFZ196"/>
      <c r="AGA196"/>
      <c r="AGB196"/>
      <c r="AGC196"/>
      <c r="AGD196"/>
      <c r="AGE196"/>
      <c r="AGF196"/>
      <c r="AGG196"/>
      <c r="AGH196"/>
      <c r="AGI196"/>
      <c r="AGJ196"/>
      <c r="AGK196"/>
      <c r="AGL196"/>
      <c r="AGM196"/>
      <c r="AGN196"/>
      <c r="AGO196"/>
      <c r="AGP196"/>
      <c r="AGQ196"/>
      <c r="AGR196"/>
      <c r="AGS196"/>
      <c r="AGT196"/>
      <c r="AGU196"/>
      <c r="AGV196"/>
      <c r="AGW196"/>
      <c r="AGX196"/>
      <c r="AGY196"/>
      <c r="AGZ196"/>
      <c r="AHA196"/>
      <c r="AHB196"/>
      <c r="AHC196"/>
      <c r="AHD196"/>
      <c r="AHE196"/>
      <c r="AHF196"/>
      <c r="AHG196"/>
      <c r="AHH196"/>
      <c r="AHI196"/>
      <c r="AHJ196"/>
      <c r="AHK196"/>
      <c r="AHL196"/>
      <c r="AHM196"/>
      <c r="AHN196"/>
      <c r="AHO196"/>
      <c r="AHP196"/>
      <c r="AHQ196"/>
      <c r="AHR196"/>
      <c r="AHS196"/>
      <c r="AHT196"/>
      <c r="AHU196"/>
      <c r="AHV196"/>
      <c r="AHW196"/>
      <c r="AHX196"/>
      <c r="AHY196"/>
      <c r="AHZ196"/>
      <c r="AIA196"/>
      <c r="AIB196"/>
      <c r="AIC196"/>
      <c r="AID196"/>
      <c r="AIE196"/>
      <c r="AIF196"/>
      <c r="AIG196"/>
      <c r="AIH196"/>
      <c r="AII196"/>
      <c r="AIJ196"/>
      <c r="AIK196"/>
      <c r="AIL196"/>
      <c r="AIM196"/>
      <c r="AIN196"/>
      <c r="AIO196"/>
      <c r="AIP196"/>
      <c r="AIQ196"/>
      <c r="AIR196"/>
      <c r="AIS196"/>
      <c r="AIT196"/>
      <c r="AIU196"/>
      <c r="AIV196"/>
      <c r="AIW196"/>
      <c r="AIX196"/>
      <c r="AIY196"/>
      <c r="AIZ196"/>
      <c r="AJA196"/>
      <c r="AJB196"/>
      <c r="AJC196"/>
      <c r="AJD196"/>
      <c r="AJE196"/>
      <c r="AJF196"/>
      <c r="AJG196"/>
      <c r="AJH196"/>
      <c r="AJI196"/>
      <c r="AJJ196"/>
      <c r="AJK196"/>
      <c r="AJL196"/>
      <c r="AJM196"/>
      <c r="AJN196"/>
      <c r="AJO196"/>
      <c r="AJP196"/>
      <c r="AJQ196"/>
      <c r="AJR196"/>
      <c r="AJS196"/>
      <c r="AJT196"/>
      <c r="AJU196"/>
      <c r="AJV196"/>
      <c r="AJW196"/>
      <c r="AJX196"/>
      <c r="AJY196"/>
      <c r="AJZ196"/>
      <c r="AKA196"/>
      <c r="AKB196"/>
      <c r="AKC196"/>
      <c r="AKD196"/>
      <c r="AKE196"/>
      <c r="AKF196"/>
      <c r="AKG196"/>
      <c r="AKH196"/>
      <c r="AKI196"/>
      <c r="AKJ196"/>
      <c r="AKK196"/>
      <c r="AKL196"/>
      <c r="AKM196"/>
      <c r="AKN196"/>
      <c r="AKO196"/>
      <c r="AKP196"/>
      <c r="AKQ196"/>
      <c r="AKR196"/>
      <c r="AKS196"/>
      <c r="AKT196"/>
      <c r="AKU196"/>
      <c r="AKV196"/>
      <c r="AKW196"/>
      <c r="AKX196"/>
      <c r="AKY196"/>
      <c r="AKZ196"/>
      <c r="ALA196"/>
      <c r="ALB196"/>
      <c r="ALC196"/>
      <c r="ALD196"/>
      <c r="ALE196"/>
      <c r="ALF196"/>
      <c r="ALG196"/>
      <c r="ALH196"/>
      <c r="ALI196"/>
      <c r="ALJ196"/>
      <c r="ALK196"/>
      <c r="ALL196"/>
      <c r="ALM196"/>
      <c r="ALN196"/>
      <c r="ALO196"/>
      <c r="ALP196"/>
      <c r="ALQ196"/>
      <c r="ALR196"/>
      <c r="ALS196"/>
      <c r="ALT196"/>
      <c r="ALU196"/>
      <c r="ALV196"/>
      <c r="ALW196"/>
      <c r="ALX196"/>
      <c r="ALY196"/>
      <c r="ALZ196"/>
      <c r="AMA196"/>
      <c r="AMB196"/>
      <c r="AMC196"/>
      <c r="AMD196"/>
      <c r="AME196"/>
      <c r="AMF196"/>
      <c r="AMG196"/>
      <c r="AMH196"/>
      <c r="AMI196"/>
      <c r="AMJ196"/>
      <c r="AMK196"/>
      <c r="AML196"/>
      <c r="AMM196"/>
      <c r="AMN196"/>
      <c r="AMO196"/>
      <c r="AMP196"/>
      <c r="AMQ196"/>
      <c r="AMR196"/>
      <c r="AMS196"/>
      <c r="AMT196"/>
      <c r="AMU196"/>
      <c r="AMV196"/>
      <c r="AMW196"/>
      <c r="AMX196"/>
      <c r="AMY196"/>
      <c r="AMZ196"/>
      <c r="ANA196"/>
      <c r="ANB196"/>
      <c r="ANC196"/>
      <c r="AND196"/>
      <c r="ANE196"/>
      <c r="ANF196"/>
      <c r="ANG196"/>
      <c r="ANH196"/>
      <c r="ANI196"/>
      <c r="ANJ196"/>
      <c r="ANK196"/>
      <c r="ANL196"/>
      <c r="ANM196"/>
      <c r="ANN196"/>
      <c r="ANO196"/>
      <c r="ANP196"/>
      <c r="ANQ196"/>
      <c r="ANR196"/>
      <c r="ANS196"/>
      <c r="ANT196"/>
      <c r="ANU196"/>
      <c r="ANV196"/>
      <c r="ANW196"/>
      <c r="ANX196"/>
      <c r="ANY196"/>
      <c r="ANZ196"/>
      <c r="AOA196"/>
      <c r="AOB196"/>
      <c r="AOC196"/>
      <c r="AOD196"/>
      <c r="AOE196"/>
      <c r="AOF196"/>
      <c r="AOG196"/>
      <c r="AOH196"/>
      <c r="AOI196"/>
      <c r="AOJ196"/>
      <c r="AOK196"/>
      <c r="AOL196"/>
      <c r="AOM196"/>
      <c r="AON196"/>
      <c r="AOO196"/>
      <c r="AOP196"/>
      <c r="AOQ196"/>
      <c r="AOR196"/>
      <c r="AOS196"/>
      <c r="AOT196"/>
      <c r="AOU196"/>
      <c r="AOV196"/>
      <c r="AOW196"/>
      <c r="AOX196"/>
      <c r="AOY196"/>
      <c r="AOZ196"/>
      <c r="APA196"/>
      <c r="APB196"/>
      <c r="APC196"/>
      <c r="APD196"/>
      <c r="APE196"/>
      <c r="APF196"/>
      <c r="APG196"/>
      <c r="APH196"/>
      <c r="API196"/>
      <c r="APJ196"/>
      <c r="APK196"/>
      <c r="APL196"/>
      <c r="APM196"/>
      <c r="APN196"/>
      <c r="APO196"/>
      <c r="APP196"/>
      <c r="APQ196"/>
      <c r="APR196"/>
      <c r="APS196"/>
      <c r="APT196"/>
      <c r="APU196"/>
      <c r="APV196"/>
      <c r="APW196"/>
      <c r="APX196"/>
      <c r="APY196"/>
      <c r="APZ196"/>
      <c r="AQA196"/>
      <c r="AQB196"/>
      <c r="AQC196"/>
      <c r="AQD196"/>
      <c r="AQE196"/>
      <c r="AQF196"/>
      <c r="AQG196"/>
      <c r="AQH196"/>
      <c r="AQI196"/>
      <c r="AQJ196"/>
      <c r="AQK196"/>
      <c r="AQL196"/>
      <c r="AQM196"/>
      <c r="AQN196"/>
      <c r="AQO196"/>
      <c r="AQP196"/>
      <c r="AQQ196"/>
      <c r="AQR196"/>
      <c r="AQS196"/>
      <c r="AQT196"/>
      <c r="AQU196"/>
      <c r="AQV196"/>
      <c r="AQW196"/>
      <c r="AQX196"/>
      <c r="AQY196"/>
      <c r="AQZ196"/>
      <c r="ARA196"/>
      <c r="ARB196"/>
      <c r="ARC196"/>
      <c r="ARD196"/>
      <c r="ARE196"/>
      <c r="ARF196"/>
      <c r="ARG196"/>
      <c r="ARH196"/>
      <c r="ARI196"/>
      <c r="ARJ196"/>
      <c r="ARK196"/>
      <c r="ARL196"/>
      <c r="ARM196"/>
      <c r="ARN196"/>
      <c r="ARO196"/>
      <c r="ARP196"/>
      <c r="ARQ196"/>
      <c r="ARR196"/>
      <c r="ARS196"/>
      <c r="ART196"/>
      <c r="ARU196"/>
      <c r="ARV196"/>
      <c r="ARW196"/>
      <c r="ARX196"/>
      <c r="ARY196"/>
      <c r="ARZ196"/>
      <c r="ASA196"/>
      <c r="ASB196"/>
      <c r="ASC196"/>
      <c r="ASD196"/>
      <c r="ASE196"/>
      <c r="ASF196"/>
      <c r="ASG196"/>
      <c r="ASH196"/>
      <c r="ASI196"/>
      <c r="ASJ196"/>
      <c r="ASK196"/>
      <c r="ASL196"/>
      <c r="ASM196"/>
      <c r="ASN196"/>
      <c r="ASO196"/>
      <c r="ASP196"/>
      <c r="ASQ196"/>
      <c r="ASR196"/>
      <c r="ASS196"/>
      <c r="AST196"/>
      <c r="ASU196"/>
      <c r="ASV196"/>
      <c r="ASW196"/>
      <c r="ASX196"/>
      <c r="ASY196"/>
      <c r="ASZ196"/>
      <c r="ATA196"/>
      <c r="ATB196"/>
      <c r="ATC196"/>
      <c r="ATD196"/>
      <c r="ATE196"/>
      <c r="ATF196"/>
      <c r="ATG196"/>
      <c r="ATH196"/>
      <c r="ATI196"/>
      <c r="ATJ196"/>
      <c r="ATK196"/>
      <c r="ATL196"/>
      <c r="ATM196"/>
      <c r="ATN196"/>
      <c r="ATO196"/>
      <c r="ATP196"/>
      <c r="ATQ196"/>
      <c r="ATR196"/>
      <c r="ATS196"/>
      <c r="ATT196"/>
      <c r="ATU196"/>
      <c r="ATV196"/>
      <c r="ATW196"/>
      <c r="ATX196"/>
      <c r="ATY196"/>
      <c r="ATZ196"/>
      <c r="AUA196"/>
      <c r="AUB196"/>
      <c r="AUC196"/>
      <c r="AUD196"/>
      <c r="AUE196"/>
      <c r="AUF196"/>
      <c r="AUG196"/>
      <c r="AUH196"/>
      <c r="AUI196"/>
      <c r="AUJ196"/>
      <c r="AUK196"/>
      <c r="AUL196"/>
      <c r="AUM196"/>
      <c r="AUN196"/>
      <c r="AUO196"/>
      <c r="AUP196"/>
      <c r="AUQ196"/>
      <c r="AUR196"/>
      <c r="AUS196"/>
      <c r="AUT196"/>
      <c r="AUU196"/>
      <c r="AUV196"/>
      <c r="AUW196"/>
      <c r="AUX196"/>
      <c r="AUY196"/>
      <c r="AUZ196"/>
      <c r="AVA196"/>
      <c r="AVB196"/>
      <c r="AVC196"/>
      <c r="AVD196"/>
      <c r="AVE196"/>
      <c r="AVF196"/>
      <c r="AVG196"/>
      <c r="AVH196"/>
      <c r="AVI196"/>
      <c r="AVJ196"/>
      <c r="AVK196"/>
      <c r="AVL196"/>
      <c r="AVM196"/>
      <c r="AVN196"/>
      <c r="AVO196"/>
      <c r="AVP196"/>
      <c r="AVQ196"/>
      <c r="AVR196"/>
      <c r="AVS196"/>
      <c r="AVT196"/>
      <c r="AVU196"/>
      <c r="AVV196"/>
      <c r="AVW196"/>
      <c r="AVX196"/>
      <c r="AVY196"/>
      <c r="AVZ196"/>
      <c r="AWA196"/>
      <c r="AWB196"/>
      <c r="AWC196"/>
      <c r="AWD196"/>
      <c r="AWE196"/>
      <c r="AWF196"/>
      <c r="AWG196"/>
      <c r="AWH196"/>
      <c r="AWI196"/>
      <c r="AWJ196"/>
      <c r="AWK196"/>
      <c r="AWL196"/>
      <c r="AWM196"/>
      <c r="AWN196"/>
      <c r="AWO196"/>
      <c r="AWP196"/>
      <c r="AWQ196"/>
      <c r="AWR196"/>
      <c r="AWS196"/>
      <c r="AWT196"/>
      <c r="AWU196"/>
      <c r="AWV196"/>
      <c r="AWW196"/>
      <c r="AWX196"/>
      <c r="AWY196"/>
      <c r="AWZ196"/>
      <c r="AXA196"/>
      <c r="AXB196"/>
      <c r="AXC196"/>
      <c r="AXD196"/>
      <c r="AXE196"/>
      <c r="AXF196"/>
      <c r="AXG196"/>
      <c r="AXH196"/>
      <c r="AXI196"/>
      <c r="AXJ196"/>
      <c r="AXK196"/>
      <c r="AXL196"/>
      <c r="AXM196"/>
      <c r="AXN196"/>
      <c r="AXO196"/>
      <c r="AXP196"/>
      <c r="AXQ196"/>
      <c r="AXR196"/>
      <c r="AXS196"/>
      <c r="AXT196"/>
      <c r="AXU196"/>
      <c r="AXV196"/>
      <c r="AXW196"/>
      <c r="AXX196"/>
      <c r="AXY196"/>
      <c r="AXZ196"/>
      <c r="AYA196"/>
      <c r="AYB196"/>
      <c r="AYC196"/>
      <c r="AYD196"/>
      <c r="AYE196"/>
      <c r="AYF196"/>
      <c r="AYG196"/>
      <c r="AYH196"/>
      <c r="AYI196"/>
      <c r="AYJ196"/>
      <c r="AYK196"/>
      <c r="AYL196"/>
      <c r="AYM196"/>
      <c r="AYN196"/>
      <c r="AYO196"/>
      <c r="AYP196"/>
      <c r="AYQ196"/>
      <c r="AYR196"/>
      <c r="AYS196"/>
      <c r="AYT196"/>
      <c r="AYU196"/>
      <c r="AYV196"/>
      <c r="AYW196"/>
      <c r="AYX196"/>
      <c r="AYY196"/>
      <c r="AYZ196"/>
      <c r="AZA196"/>
      <c r="AZB196"/>
      <c r="AZC196"/>
      <c r="AZD196"/>
      <c r="AZE196"/>
      <c r="AZF196"/>
      <c r="AZG196"/>
      <c r="AZH196"/>
      <c r="AZI196"/>
      <c r="AZJ196"/>
      <c r="AZK196"/>
      <c r="AZL196"/>
      <c r="AZM196"/>
      <c r="AZN196"/>
      <c r="AZO196"/>
      <c r="AZP196"/>
      <c r="AZQ196"/>
      <c r="AZR196"/>
      <c r="AZS196"/>
      <c r="AZT196"/>
      <c r="AZU196"/>
      <c r="AZV196"/>
      <c r="AZW196"/>
      <c r="AZX196"/>
      <c r="AZY196"/>
      <c r="AZZ196"/>
      <c r="BAA196"/>
      <c r="BAB196"/>
      <c r="BAC196"/>
    </row>
    <row r="197" spans="1:1381" s="55" customFormat="1" x14ac:dyDescent="0.25">
      <c r="A197"/>
      <c r="B197"/>
      <c r="C197" s="101"/>
      <c r="D197"/>
      <c r="E197"/>
      <c r="F197"/>
      <c r="G197"/>
      <c r="H197"/>
      <c r="I197"/>
      <c r="J197"/>
      <c r="K197"/>
      <c r="L197"/>
      <c r="M197"/>
      <c r="N197"/>
      <c r="O197"/>
      <c r="P197"/>
      <c r="Q197"/>
      <c r="R197"/>
      <c r="S197"/>
      <c r="T197" s="27"/>
      <c r="V197" s="229"/>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c r="IW197"/>
      <c r="IX197"/>
      <c r="IY197"/>
      <c r="IZ197"/>
      <c r="JA197"/>
      <c r="JB197"/>
      <c r="JC197"/>
      <c r="JD197"/>
      <c r="JE197"/>
      <c r="JF197"/>
      <c r="JG197"/>
      <c r="JH197"/>
      <c r="JI197"/>
      <c r="JJ197"/>
      <c r="JK197"/>
      <c r="JL197"/>
      <c r="JM197"/>
      <c r="JN197"/>
      <c r="JO197"/>
      <c r="JP197"/>
      <c r="JQ197"/>
      <c r="JR197"/>
      <c r="JS197"/>
      <c r="JT197"/>
      <c r="JU197"/>
      <c r="JV197"/>
      <c r="JW197"/>
      <c r="JX197"/>
      <c r="JY197"/>
      <c r="JZ197"/>
      <c r="KA197"/>
      <c r="KB197"/>
      <c r="KC197"/>
      <c r="KD197"/>
      <c r="KE197"/>
      <c r="KF197"/>
      <c r="KG197"/>
      <c r="KH197"/>
      <c r="KI197"/>
      <c r="KJ197"/>
      <c r="KK197"/>
      <c r="KL197"/>
      <c r="KM197"/>
      <c r="KN197"/>
      <c r="KO197"/>
      <c r="KP197"/>
      <c r="KQ197"/>
      <c r="KR197"/>
      <c r="KS197"/>
      <c r="KT197"/>
      <c r="KU197"/>
      <c r="KV197"/>
      <c r="KW197"/>
      <c r="KX197"/>
      <c r="KY197"/>
      <c r="KZ197"/>
      <c r="LA197"/>
      <c r="LB197"/>
      <c r="LC197"/>
      <c r="LD197"/>
      <c r="LE197"/>
      <c r="LF197"/>
      <c r="LG197"/>
      <c r="LH197"/>
      <c r="LI197"/>
      <c r="LJ197"/>
      <c r="LK197"/>
      <c r="LL197"/>
      <c r="LM197"/>
      <c r="LN197"/>
      <c r="LO197"/>
      <c r="LP197"/>
      <c r="LQ197"/>
      <c r="LR197"/>
      <c r="LS197"/>
      <c r="LT197"/>
      <c r="LU197"/>
      <c r="LV197"/>
      <c r="LW197"/>
      <c r="LX197"/>
      <c r="LY197"/>
      <c r="LZ197"/>
      <c r="MA197"/>
      <c r="MB197"/>
      <c r="MC197"/>
      <c r="MD197"/>
      <c r="ME197"/>
      <c r="MF197"/>
      <c r="MG197"/>
      <c r="MH197"/>
      <c r="MI197"/>
      <c r="MJ197"/>
      <c r="MK197"/>
      <c r="ML197"/>
      <c r="MM197"/>
      <c r="MN197"/>
      <c r="MO197"/>
      <c r="MP197"/>
      <c r="MQ197"/>
      <c r="MR197"/>
      <c r="MS197"/>
      <c r="MT197"/>
      <c r="MU197"/>
      <c r="MV197"/>
      <c r="MW197"/>
      <c r="MX197"/>
      <c r="MY197"/>
      <c r="MZ197"/>
      <c r="NA197"/>
      <c r="NB197"/>
      <c r="NC197"/>
      <c r="ND197"/>
      <c r="NE197"/>
      <c r="NF197"/>
      <c r="NG197"/>
      <c r="NH197"/>
      <c r="NI197"/>
      <c r="NJ197"/>
      <c r="NK197"/>
      <c r="NL197"/>
      <c r="NM197"/>
      <c r="NN197"/>
      <c r="NO197"/>
      <c r="NP197"/>
      <c r="NQ197"/>
      <c r="NR197"/>
      <c r="NS197"/>
      <c r="NT197"/>
      <c r="NU197"/>
      <c r="NV197"/>
      <c r="NW197"/>
      <c r="NX197"/>
      <c r="NY197"/>
      <c r="NZ197"/>
      <c r="OA197"/>
      <c r="OB197"/>
      <c r="OC197"/>
      <c r="OD197"/>
      <c r="OE197"/>
      <c r="OF197"/>
      <c r="OG197"/>
      <c r="OH197"/>
      <c r="OI197"/>
      <c r="OJ197"/>
      <c r="OK197"/>
      <c r="OL197"/>
      <c r="OM197"/>
      <c r="ON197"/>
      <c r="OO197"/>
      <c r="OP197"/>
      <c r="OQ197"/>
      <c r="OR197"/>
      <c r="OS197"/>
      <c r="OT197"/>
      <c r="OU197"/>
      <c r="OV197"/>
      <c r="OW197"/>
      <c r="OX197"/>
      <c r="OY197"/>
      <c r="OZ197"/>
      <c r="PA197"/>
      <c r="PB197"/>
      <c r="PC197"/>
      <c r="PD197"/>
      <c r="PE197"/>
      <c r="PF197"/>
      <c r="PG197"/>
      <c r="PH197"/>
      <c r="PI197"/>
      <c r="PJ197"/>
      <c r="PK197"/>
      <c r="PL197"/>
      <c r="PM197"/>
      <c r="PN197"/>
      <c r="PO197"/>
      <c r="PP197"/>
      <c r="PQ197"/>
      <c r="PR197"/>
      <c r="PS197"/>
      <c r="PT197"/>
      <c r="PU197"/>
      <c r="PV197"/>
      <c r="PW197"/>
      <c r="PX197"/>
      <c r="PY197"/>
      <c r="PZ197"/>
      <c r="QA197"/>
      <c r="QB197"/>
      <c r="QC197"/>
      <c r="QD197"/>
      <c r="QE197"/>
      <c r="QF197"/>
      <c r="QG197"/>
      <c r="QH197"/>
      <c r="QI197"/>
      <c r="QJ197"/>
      <c r="QK197"/>
      <c r="QL197"/>
      <c r="QM197"/>
      <c r="QN197"/>
      <c r="QO197"/>
      <c r="QP197"/>
      <c r="QQ197"/>
      <c r="QR197"/>
      <c r="QS197"/>
      <c r="QT197"/>
      <c r="QU197"/>
      <c r="QV197"/>
      <c r="QW197"/>
      <c r="QX197"/>
      <c r="QY197"/>
      <c r="QZ197"/>
      <c r="RA197"/>
      <c r="RB197"/>
      <c r="RC197"/>
      <c r="RD197"/>
      <c r="RE197"/>
      <c r="RF197"/>
      <c r="RG197"/>
      <c r="RH197"/>
      <c r="RI197"/>
      <c r="RJ197"/>
      <c r="RK197"/>
      <c r="RL197"/>
      <c r="RM197"/>
      <c r="RN197"/>
      <c r="RO197"/>
      <c r="RP197"/>
      <c r="RQ197"/>
      <c r="RR197"/>
      <c r="RS197"/>
      <c r="RT197"/>
      <c r="RU197"/>
      <c r="RV197"/>
      <c r="RW197"/>
      <c r="RX197"/>
      <c r="RY197"/>
      <c r="RZ197"/>
      <c r="SA197"/>
      <c r="SB197"/>
      <c r="SC197"/>
      <c r="SD197"/>
      <c r="SE197"/>
      <c r="SF197"/>
      <c r="SG197"/>
      <c r="SH197"/>
      <c r="SI197"/>
      <c r="SJ197"/>
      <c r="SK197"/>
      <c r="SL197"/>
      <c r="SM197"/>
      <c r="SN197"/>
      <c r="SO197"/>
      <c r="SP197"/>
      <c r="SQ197"/>
      <c r="SR197"/>
      <c r="SS197"/>
      <c r="ST197"/>
      <c r="SU197"/>
      <c r="SV197"/>
      <c r="SW197"/>
      <c r="SX197"/>
      <c r="SY197"/>
      <c r="SZ197"/>
      <c r="TA197"/>
      <c r="TB197"/>
      <c r="TC197"/>
      <c r="TD197"/>
      <c r="TE197"/>
      <c r="TF197"/>
      <c r="TG197"/>
      <c r="TH197"/>
      <c r="TI197"/>
      <c r="TJ197"/>
      <c r="TK197"/>
      <c r="TL197"/>
      <c r="TM197"/>
      <c r="TN197"/>
      <c r="TO197"/>
      <c r="TP197"/>
      <c r="TQ197"/>
      <c r="TR197"/>
      <c r="TS197"/>
      <c r="TT197"/>
      <c r="TU197"/>
      <c r="TV197"/>
      <c r="TW197"/>
      <c r="TX197"/>
      <c r="TY197"/>
      <c r="TZ197"/>
      <c r="UA197"/>
      <c r="UB197"/>
      <c r="UC197"/>
      <c r="UD197"/>
      <c r="UE197"/>
      <c r="UF197"/>
      <c r="UG197"/>
      <c r="UH197"/>
      <c r="UI197"/>
      <c r="UJ197"/>
      <c r="UK197"/>
      <c r="UL197"/>
      <c r="UM197"/>
      <c r="UN197"/>
      <c r="UO197"/>
      <c r="UP197"/>
      <c r="UQ197"/>
      <c r="UR197"/>
      <c r="US197"/>
      <c r="UT197"/>
      <c r="UU197"/>
      <c r="UV197"/>
      <c r="UW197"/>
      <c r="UX197"/>
      <c r="UY197"/>
      <c r="UZ197"/>
      <c r="VA197"/>
      <c r="VB197"/>
      <c r="VC197"/>
      <c r="VD197"/>
      <c r="VE197"/>
      <c r="VF197"/>
      <c r="VG197"/>
      <c r="VH197"/>
      <c r="VI197"/>
      <c r="VJ197"/>
      <c r="VK197"/>
      <c r="VL197"/>
      <c r="VM197"/>
      <c r="VN197"/>
      <c r="VO197"/>
      <c r="VP197"/>
      <c r="VQ197"/>
      <c r="VR197"/>
      <c r="VS197"/>
      <c r="VT197"/>
      <c r="VU197"/>
      <c r="VV197"/>
      <c r="VW197"/>
      <c r="VX197"/>
      <c r="VY197"/>
      <c r="VZ197"/>
      <c r="WA197"/>
      <c r="WB197"/>
      <c r="WC197"/>
      <c r="WD197"/>
      <c r="WE197"/>
      <c r="WF197"/>
      <c r="WG197"/>
      <c r="WH197"/>
      <c r="WI197"/>
      <c r="WJ197"/>
      <c r="WK197"/>
      <c r="WL197"/>
      <c r="WM197"/>
      <c r="WN197"/>
      <c r="WO197"/>
      <c r="WP197"/>
      <c r="WQ197"/>
      <c r="WR197"/>
      <c r="WS197"/>
      <c r="WT197"/>
      <c r="WU197"/>
      <c r="WV197"/>
      <c r="WW197"/>
      <c r="WX197"/>
      <c r="WY197"/>
      <c r="WZ197"/>
      <c r="XA197"/>
      <c r="XB197"/>
      <c r="XC197"/>
      <c r="XD197"/>
      <c r="XE197"/>
      <c r="XF197"/>
      <c r="XG197"/>
      <c r="XH197"/>
      <c r="XI197"/>
      <c r="XJ197"/>
      <c r="XK197"/>
      <c r="XL197"/>
      <c r="XM197"/>
      <c r="XN197"/>
      <c r="XO197"/>
      <c r="XP197"/>
      <c r="XQ197"/>
      <c r="XR197"/>
      <c r="XS197"/>
      <c r="XT197"/>
      <c r="XU197"/>
      <c r="XV197"/>
      <c r="XW197"/>
      <c r="XX197"/>
      <c r="XY197"/>
      <c r="XZ197"/>
      <c r="YA197"/>
      <c r="YB197"/>
      <c r="YC197"/>
      <c r="YD197"/>
      <c r="YE197"/>
      <c r="YF197"/>
      <c r="YG197"/>
      <c r="YH197"/>
      <c r="YI197"/>
      <c r="YJ197"/>
      <c r="YK197"/>
      <c r="YL197"/>
      <c r="YM197"/>
      <c r="YN197"/>
      <c r="YO197"/>
      <c r="YP197"/>
      <c r="YQ197"/>
      <c r="YR197"/>
      <c r="YS197"/>
      <c r="YT197"/>
      <c r="YU197"/>
      <c r="YV197"/>
      <c r="YW197"/>
      <c r="YX197"/>
      <c r="YY197"/>
      <c r="YZ197"/>
      <c r="ZA197"/>
      <c r="ZB197"/>
      <c r="ZC197"/>
      <c r="ZD197"/>
      <c r="ZE197"/>
      <c r="ZF197"/>
      <c r="ZG197"/>
      <c r="ZH197"/>
      <c r="ZI197"/>
      <c r="ZJ197"/>
      <c r="ZK197"/>
      <c r="ZL197"/>
      <c r="ZM197"/>
      <c r="ZN197"/>
      <c r="ZO197"/>
      <c r="ZP197"/>
      <c r="ZQ197"/>
      <c r="ZR197"/>
      <c r="ZS197"/>
      <c r="ZT197"/>
      <c r="ZU197"/>
      <c r="ZV197"/>
      <c r="ZW197"/>
      <c r="ZX197"/>
      <c r="ZY197"/>
      <c r="ZZ197"/>
      <c r="AAA197"/>
      <c r="AAB197"/>
      <c r="AAC197"/>
      <c r="AAD197"/>
      <c r="AAE197"/>
      <c r="AAF197"/>
      <c r="AAG197"/>
      <c r="AAH197"/>
      <c r="AAI197"/>
      <c r="AAJ197"/>
      <c r="AAK197"/>
      <c r="AAL197"/>
      <c r="AAM197"/>
      <c r="AAN197"/>
      <c r="AAO197"/>
      <c r="AAP197"/>
      <c r="AAQ197"/>
      <c r="AAR197"/>
      <c r="AAS197"/>
      <c r="AAT197"/>
      <c r="AAU197"/>
      <c r="AAV197"/>
      <c r="AAW197"/>
      <c r="AAX197"/>
      <c r="AAY197"/>
      <c r="AAZ197"/>
      <c r="ABA197"/>
      <c r="ABB197"/>
      <c r="ABC197"/>
      <c r="ABD197"/>
      <c r="ABE197"/>
      <c r="ABF197"/>
      <c r="ABG197"/>
      <c r="ABH197"/>
      <c r="ABI197"/>
      <c r="ABJ197"/>
      <c r="ABK197"/>
      <c r="ABL197"/>
      <c r="ABM197"/>
      <c r="ABN197"/>
      <c r="ABO197"/>
      <c r="ABP197"/>
      <c r="ABQ197"/>
      <c r="ABR197"/>
      <c r="ABS197"/>
      <c r="ABT197"/>
      <c r="ABU197"/>
      <c r="ABV197"/>
      <c r="ABW197"/>
      <c r="ABX197"/>
      <c r="ABY197"/>
      <c r="ABZ197"/>
      <c r="ACA197"/>
      <c r="ACB197"/>
      <c r="ACC197"/>
      <c r="ACD197"/>
      <c r="ACE197"/>
      <c r="ACF197"/>
      <c r="ACG197"/>
      <c r="ACH197"/>
      <c r="ACI197"/>
      <c r="ACJ197"/>
      <c r="ACK197"/>
      <c r="ACL197"/>
      <c r="ACM197"/>
      <c r="ACN197"/>
      <c r="ACO197"/>
      <c r="ACP197"/>
      <c r="ACQ197"/>
      <c r="ACR197"/>
      <c r="ACS197"/>
      <c r="ACT197"/>
      <c r="ACU197"/>
      <c r="ACV197"/>
      <c r="ACW197"/>
      <c r="ACX197"/>
      <c r="ACY197"/>
      <c r="ACZ197"/>
      <c r="ADA197"/>
      <c r="ADB197"/>
      <c r="ADC197"/>
      <c r="ADD197"/>
      <c r="ADE197"/>
      <c r="ADF197"/>
      <c r="ADG197"/>
      <c r="ADH197"/>
      <c r="ADI197"/>
      <c r="ADJ197"/>
      <c r="ADK197"/>
      <c r="ADL197"/>
      <c r="ADM197"/>
      <c r="ADN197"/>
      <c r="ADO197"/>
      <c r="ADP197"/>
      <c r="ADQ197"/>
      <c r="ADR197"/>
      <c r="ADS197"/>
      <c r="ADT197"/>
      <c r="ADU197"/>
      <c r="ADV197"/>
      <c r="ADW197"/>
      <c r="ADX197"/>
      <c r="ADY197"/>
      <c r="ADZ197"/>
      <c r="AEA197"/>
      <c r="AEB197"/>
      <c r="AEC197"/>
      <c r="AED197"/>
      <c r="AEE197"/>
      <c r="AEF197"/>
      <c r="AEG197"/>
      <c r="AEH197"/>
      <c r="AEI197"/>
      <c r="AEJ197"/>
      <c r="AEK197"/>
      <c r="AEL197"/>
      <c r="AEM197"/>
      <c r="AEN197"/>
      <c r="AEO197"/>
      <c r="AEP197"/>
      <c r="AEQ197"/>
      <c r="AER197"/>
      <c r="AES197"/>
      <c r="AET197"/>
      <c r="AEU197"/>
      <c r="AEV197"/>
      <c r="AEW197"/>
      <c r="AEX197"/>
      <c r="AEY197"/>
      <c r="AEZ197"/>
      <c r="AFA197"/>
      <c r="AFB197"/>
      <c r="AFC197"/>
      <c r="AFD197"/>
      <c r="AFE197"/>
      <c r="AFF197"/>
      <c r="AFG197"/>
      <c r="AFH197"/>
      <c r="AFI197"/>
      <c r="AFJ197"/>
      <c r="AFK197"/>
      <c r="AFL197"/>
      <c r="AFM197"/>
      <c r="AFN197"/>
      <c r="AFO197"/>
      <c r="AFP197"/>
      <c r="AFQ197"/>
      <c r="AFR197"/>
      <c r="AFS197"/>
      <c r="AFT197"/>
      <c r="AFU197"/>
      <c r="AFV197"/>
      <c r="AFW197"/>
      <c r="AFX197"/>
      <c r="AFY197"/>
      <c r="AFZ197"/>
      <c r="AGA197"/>
      <c r="AGB197"/>
      <c r="AGC197"/>
      <c r="AGD197"/>
      <c r="AGE197"/>
      <c r="AGF197"/>
      <c r="AGG197"/>
      <c r="AGH197"/>
      <c r="AGI197"/>
      <c r="AGJ197"/>
      <c r="AGK197"/>
      <c r="AGL197"/>
      <c r="AGM197"/>
      <c r="AGN197"/>
      <c r="AGO197"/>
      <c r="AGP197"/>
      <c r="AGQ197"/>
      <c r="AGR197"/>
      <c r="AGS197"/>
      <c r="AGT197"/>
      <c r="AGU197"/>
      <c r="AGV197"/>
      <c r="AGW197"/>
      <c r="AGX197"/>
      <c r="AGY197"/>
      <c r="AGZ197"/>
      <c r="AHA197"/>
      <c r="AHB197"/>
      <c r="AHC197"/>
      <c r="AHD197"/>
      <c r="AHE197"/>
      <c r="AHF197"/>
      <c r="AHG197"/>
      <c r="AHH197"/>
      <c r="AHI197"/>
      <c r="AHJ197"/>
      <c r="AHK197"/>
      <c r="AHL197"/>
      <c r="AHM197"/>
      <c r="AHN197"/>
      <c r="AHO197"/>
      <c r="AHP197"/>
      <c r="AHQ197"/>
      <c r="AHR197"/>
      <c r="AHS197"/>
      <c r="AHT197"/>
      <c r="AHU197"/>
      <c r="AHV197"/>
      <c r="AHW197"/>
      <c r="AHX197"/>
      <c r="AHY197"/>
      <c r="AHZ197"/>
      <c r="AIA197"/>
      <c r="AIB197"/>
      <c r="AIC197"/>
      <c r="AID197"/>
      <c r="AIE197"/>
      <c r="AIF197"/>
      <c r="AIG197"/>
      <c r="AIH197"/>
      <c r="AII197"/>
      <c r="AIJ197"/>
      <c r="AIK197"/>
      <c r="AIL197"/>
      <c r="AIM197"/>
      <c r="AIN197"/>
      <c r="AIO197"/>
      <c r="AIP197"/>
      <c r="AIQ197"/>
      <c r="AIR197"/>
      <c r="AIS197"/>
      <c r="AIT197"/>
      <c r="AIU197"/>
      <c r="AIV197"/>
      <c r="AIW197"/>
      <c r="AIX197"/>
      <c r="AIY197"/>
      <c r="AIZ197"/>
      <c r="AJA197"/>
      <c r="AJB197"/>
      <c r="AJC197"/>
      <c r="AJD197"/>
      <c r="AJE197"/>
      <c r="AJF197"/>
      <c r="AJG197"/>
      <c r="AJH197"/>
      <c r="AJI197"/>
      <c r="AJJ197"/>
      <c r="AJK197"/>
      <c r="AJL197"/>
      <c r="AJM197"/>
      <c r="AJN197"/>
      <c r="AJO197"/>
      <c r="AJP197"/>
      <c r="AJQ197"/>
      <c r="AJR197"/>
      <c r="AJS197"/>
      <c r="AJT197"/>
      <c r="AJU197"/>
      <c r="AJV197"/>
      <c r="AJW197"/>
      <c r="AJX197"/>
      <c r="AJY197"/>
      <c r="AJZ197"/>
      <c r="AKA197"/>
      <c r="AKB197"/>
      <c r="AKC197"/>
      <c r="AKD197"/>
      <c r="AKE197"/>
      <c r="AKF197"/>
      <c r="AKG197"/>
      <c r="AKH197"/>
      <c r="AKI197"/>
      <c r="AKJ197"/>
      <c r="AKK197"/>
      <c r="AKL197"/>
      <c r="AKM197"/>
      <c r="AKN197"/>
      <c r="AKO197"/>
      <c r="AKP197"/>
      <c r="AKQ197"/>
      <c r="AKR197"/>
      <c r="AKS197"/>
      <c r="AKT197"/>
      <c r="AKU197"/>
      <c r="AKV197"/>
      <c r="AKW197"/>
      <c r="AKX197"/>
      <c r="AKY197"/>
      <c r="AKZ197"/>
      <c r="ALA197"/>
      <c r="ALB197"/>
      <c r="ALC197"/>
      <c r="ALD197"/>
      <c r="ALE197"/>
      <c r="ALF197"/>
      <c r="ALG197"/>
      <c r="ALH197"/>
      <c r="ALI197"/>
      <c r="ALJ197"/>
      <c r="ALK197"/>
      <c r="ALL197"/>
      <c r="ALM197"/>
      <c r="ALN197"/>
      <c r="ALO197"/>
      <c r="ALP197"/>
      <c r="ALQ197"/>
      <c r="ALR197"/>
      <c r="ALS197"/>
      <c r="ALT197"/>
      <c r="ALU197"/>
      <c r="ALV197"/>
      <c r="ALW197"/>
      <c r="ALX197"/>
      <c r="ALY197"/>
      <c r="ALZ197"/>
      <c r="AMA197"/>
      <c r="AMB197"/>
      <c r="AMC197"/>
      <c r="AMD197"/>
      <c r="AME197"/>
      <c r="AMF197"/>
      <c r="AMG197"/>
      <c r="AMH197"/>
      <c r="AMI197"/>
      <c r="AMJ197"/>
      <c r="AMK197"/>
      <c r="AML197"/>
      <c r="AMM197"/>
      <c r="AMN197"/>
      <c r="AMO197"/>
      <c r="AMP197"/>
      <c r="AMQ197"/>
      <c r="AMR197"/>
      <c r="AMS197"/>
      <c r="AMT197"/>
      <c r="AMU197"/>
      <c r="AMV197"/>
      <c r="AMW197"/>
      <c r="AMX197"/>
      <c r="AMY197"/>
      <c r="AMZ197"/>
      <c r="ANA197"/>
      <c r="ANB197"/>
      <c r="ANC197"/>
      <c r="AND197"/>
      <c r="ANE197"/>
      <c r="ANF197"/>
      <c r="ANG197"/>
      <c r="ANH197"/>
      <c r="ANI197"/>
      <c r="ANJ197"/>
      <c r="ANK197"/>
      <c r="ANL197"/>
      <c r="ANM197"/>
      <c r="ANN197"/>
      <c r="ANO197"/>
      <c r="ANP197"/>
      <c r="ANQ197"/>
      <c r="ANR197"/>
      <c r="ANS197"/>
      <c r="ANT197"/>
      <c r="ANU197"/>
      <c r="ANV197"/>
      <c r="ANW197"/>
      <c r="ANX197"/>
      <c r="ANY197"/>
      <c r="ANZ197"/>
      <c r="AOA197"/>
      <c r="AOB197"/>
      <c r="AOC197"/>
      <c r="AOD197"/>
      <c r="AOE197"/>
      <c r="AOF197"/>
      <c r="AOG197"/>
      <c r="AOH197"/>
      <c r="AOI197"/>
      <c r="AOJ197"/>
      <c r="AOK197"/>
      <c r="AOL197"/>
      <c r="AOM197"/>
      <c r="AON197"/>
      <c r="AOO197"/>
      <c r="AOP197"/>
      <c r="AOQ197"/>
      <c r="AOR197"/>
      <c r="AOS197"/>
      <c r="AOT197"/>
      <c r="AOU197"/>
      <c r="AOV197"/>
      <c r="AOW197"/>
      <c r="AOX197"/>
      <c r="AOY197"/>
      <c r="AOZ197"/>
      <c r="APA197"/>
      <c r="APB197"/>
      <c r="APC197"/>
      <c r="APD197"/>
      <c r="APE197"/>
      <c r="APF197"/>
      <c r="APG197"/>
      <c r="APH197"/>
      <c r="API197"/>
      <c r="APJ197"/>
      <c r="APK197"/>
      <c r="APL197"/>
      <c r="APM197"/>
      <c r="APN197"/>
      <c r="APO197"/>
      <c r="APP197"/>
      <c r="APQ197"/>
      <c r="APR197"/>
      <c r="APS197"/>
      <c r="APT197"/>
      <c r="APU197"/>
      <c r="APV197"/>
      <c r="APW197"/>
      <c r="APX197"/>
      <c r="APY197"/>
      <c r="APZ197"/>
      <c r="AQA197"/>
      <c r="AQB197"/>
      <c r="AQC197"/>
      <c r="AQD197"/>
      <c r="AQE197"/>
      <c r="AQF197"/>
      <c r="AQG197"/>
      <c r="AQH197"/>
      <c r="AQI197"/>
      <c r="AQJ197"/>
      <c r="AQK197"/>
      <c r="AQL197"/>
      <c r="AQM197"/>
      <c r="AQN197"/>
      <c r="AQO197"/>
      <c r="AQP197"/>
      <c r="AQQ197"/>
      <c r="AQR197"/>
      <c r="AQS197"/>
      <c r="AQT197"/>
      <c r="AQU197"/>
      <c r="AQV197"/>
      <c r="AQW197"/>
      <c r="AQX197"/>
      <c r="AQY197"/>
      <c r="AQZ197"/>
      <c r="ARA197"/>
      <c r="ARB197"/>
      <c r="ARC197"/>
      <c r="ARD197"/>
      <c r="ARE197"/>
      <c r="ARF197"/>
      <c r="ARG197"/>
      <c r="ARH197"/>
      <c r="ARI197"/>
      <c r="ARJ197"/>
      <c r="ARK197"/>
      <c r="ARL197"/>
      <c r="ARM197"/>
      <c r="ARN197"/>
      <c r="ARO197"/>
      <c r="ARP197"/>
      <c r="ARQ197"/>
      <c r="ARR197"/>
      <c r="ARS197"/>
      <c r="ART197"/>
      <c r="ARU197"/>
      <c r="ARV197"/>
      <c r="ARW197"/>
      <c r="ARX197"/>
      <c r="ARY197"/>
      <c r="ARZ197"/>
      <c r="ASA197"/>
      <c r="ASB197"/>
      <c r="ASC197"/>
      <c r="ASD197"/>
      <c r="ASE197"/>
      <c r="ASF197"/>
      <c r="ASG197"/>
      <c r="ASH197"/>
      <c r="ASI197"/>
      <c r="ASJ197"/>
      <c r="ASK197"/>
      <c r="ASL197"/>
      <c r="ASM197"/>
      <c r="ASN197"/>
      <c r="ASO197"/>
      <c r="ASP197"/>
      <c r="ASQ197"/>
      <c r="ASR197"/>
      <c r="ASS197"/>
      <c r="AST197"/>
      <c r="ASU197"/>
      <c r="ASV197"/>
      <c r="ASW197"/>
      <c r="ASX197"/>
      <c r="ASY197"/>
      <c r="ASZ197"/>
      <c r="ATA197"/>
      <c r="ATB197"/>
      <c r="ATC197"/>
      <c r="ATD197"/>
      <c r="ATE197"/>
      <c r="ATF197"/>
      <c r="ATG197"/>
      <c r="ATH197"/>
      <c r="ATI197"/>
      <c r="ATJ197"/>
      <c r="ATK197"/>
      <c r="ATL197"/>
      <c r="ATM197"/>
      <c r="ATN197"/>
      <c r="ATO197"/>
      <c r="ATP197"/>
      <c r="ATQ197"/>
      <c r="ATR197"/>
      <c r="ATS197"/>
      <c r="ATT197"/>
      <c r="ATU197"/>
      <c r="ATV197"/>
      <c r="ATW197"/>
      <c r="ATX197"/>
      <c r="ATY197"/>
      <c r="ATZ197"/>
      <c r="AUA197"/>
      <c r="AUB197"/>
      <c r="AUC197"/>
      <c r="AUD197"/>
      <c r="AUE197"/>
      <c r="AUF197"/>
      <c r="AUG197"/>
      <c r="AUH197"/>
      <c r="AUI197"/>
      <c r="AUJ197"/>
      <c r="AUK197"/>
      <c r="AUL197"/>
      <c r="AUM197"/>
      <c r="AUN197"/>
      <c r="AUO197"/>
      <c r="AUP197"/>
      <c r="AUQ197"/>
      <c r="AUR197"/>
      <c r="AUS197"/>
      <c r="AUT197"/>
      <c r="AUU197"/>
      <c r="AUV197"/>
      <c r="AUW197"/>
      <c r="AUX197"/>
      <c r="AUY197"/>
      <c r="AUZ197"/>
      <c r="AVA197"/>
      <c r="AVB197"/>
      <c r="AVC197"/>
      <c r="AVD197"/>
      <c r="AVE197"/>
      <c r="AVF197"/>
      <c r="AVG197"/>
      <c r="AVH197"/>
      <c r="AVI197"/>
      <c r="AVJ197"/>
      <c r="AVK197"/>
      <c r="AVL197"/>
      <c r="AVM197"/>
      <c r="AVN197"/>
      <c r="AVO197"/>
      <c r="AVP197"/>
      <c r="AVQ197"/>
      <c r="AVR197"/>
      <c r="AVS197"/>
      <c r="AVT197"/>
      <c r="AVU197"/>
      <c r="AVV197"/>
      <c r="AVW197"/>
      <c r="AVX197"/>
      <c r="AVY197"/>
      <c r="AVZ197"/>
      <c r="AWA197"/>
      <c r="AWB197"/>
      <c r="AWC197"/>
      <c r="AWD197"/>
      <c r="AWE197"/>
      <c r="AWF197"/>
      <c r="AWG197"/>
      <c r="AWH197"/>
      <c r="AWI197"/>
      <c r="AWJ197"/>
      <c r="AWK197"/>
      <c r="AWL197"/>
      <c r="AWM197"/>
      <c r="AWN197"/>
      <c r="AWO197"/>
      <c r="AWP197"/>
      <c r="AWQ197"/>
      <c r="AWR197"/>
      <c r="AWS197"/>
      <c r="AWT197"/>
      <c r="AWU197"/>
      <c r="AWV197"/>
      <c r="AWW197"/>
      <c r="AWX197"/>
      <c r="AWY197"/>
      <c r="AWZ197"/>
      <c r="AXA197"/>
      <c r="AXB197"/>
      <c r="AXC197"/>
      <c r="AXD197"/>
      <c r="AXE197"/>
      <c r="AXF197"/>
      <c r="AXG197"/>
      <c r="AXH197"/>
      <c r="AXI197"/>
      <c r="AXJ197"/>
      <c r="AXK197"/>
      <c r="AXL197"/>
      <c r="AXM197"/>
      <c r="AXN197"/>
      <c r="AXO197"/>
      <c r="AXP197"/>
      <c r="AXQ197"/>
      <c r="AXR197"/>
      <c r="AXS197"/>
      <c r="AXT197"/>
      <c r="AXU197"/>
      <c r="AXV197"/>
      <c r="AXW197"/>
      <c r="AXX197"/>
      <c r="AXY197"/>
      <c r="AXZ197"/>
      <c r="AYA197"/>
      <c r="AYB197"/>
      <c r="AYC197"/>
      <c r="AYD197"/>
      <c r="AYE197"/>
      <c r="AYF197"/>
      <c r="AYG197"/>
      <c r="AYH197"/>
      <c r="AYI197"/>
      <c r="AYJ197"/>
      <c r="AYK197"/>
      <c r="AYL197"/>
      <c r="AYM197"/>
      <c r="AYN197"/>
      <c r="AYO197"/>
      <c r="AYP197"/>
      <c r="AYQ197"/>
      <c r="AYR197"/>
      <c r="AYS197"/>
      <c r="AYT197"/>
      <c r="AYU197"/>
      <c r="AYV197"/>
      <c r="AYW197"/>
      <c r="AYX197"/>
      <c r="AYY197"/>
      <c r="AYZ197"/>
      <c r="AZA197"/>
      <c r="AZB197"/>
      <c r="AZC197"/>
      <c r="AZD197"/>
      <c r="AZE197"/>
      <c r="AZF197"/>
      <c r="AZG197"/>
      <c r="AZH197"/>
      <c r="AZI197"/>
      <c r="AZJ197"/>
      <c r="AZK197"/>
      <c r="AZL197"/>
      <c r="AZM197"/>
      <c r="AZN197"/>
      <c r="AZO197"/>
      <c r="AZP197"/>
      <c r="AZQ197"/>
      <c r="AZR197"/>
      <c r="AZS197"/>
      <c r="AZT197"/>
      <c r="AZU197"/>
      <c r="AZV197"/>
      <c r="AZW197"/>
      <c r="AZX197"/>
      <c r="AZY197"/>
      <c r="AZZ197"/>
      <c r="BAA197"/>
      <c r="BAB197"/>
      <c r="BAC197"/>
    </row>
    <row r="198" spans="1:1381" s="55" customFormat="1" x14ac:dyDescent="0.25">
      <c r="A198"/>
      <c r="B198"/>
      <c r="C198" s="101"/>
      <c r="D198"/>
      <c r="E198"/>
      <c r="F198"/>
      <c r="G198"/>
      <c r="H198"/>
      <c r="I198"/>
      <c r="J198"/>
      <c r="K198"/>
      <c r="L198"/>
      <c r="M198"/>
      <c r="N198"/>
      <c r="O198"/>
      <c r="P198"/>
      <c r="Q198"/>
      <c r="R198"/>
      <c r="S198"/>
      <c r="T198" s="27"/>
      <c r="V198" s="229"/>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c r="IW198"/>
      <c r="IX198"/>
      <c r="IY198"/>
      <c r="IZ198"/>
      <c r="JA198"/>
      <c r="JB198"/>
      <c r="JC198"/>
      <c r="JD198"/>
      <c r="JE198"/>
      <c r="JF198"/>
      <c r="JG198"/>
      <c r="JH198"/>
      <c r="JI198"/>
      <c r="JJ198"/>
      <c r="JK198"/>
      <c r="JL198"/>
      <c r="JM198"/>
      <c r="JN198"/>
      <c r="JO198"/>
      <c r="JP198"/>
      <c r="JQ198"/>
      <c r="JR198"/>
      <c r="JS198"/>
      <c r="JT198"/>
      <c r="JU198"/>
      <c r="JV198"/>
      <c r="JW198"/>
      <c r="JX198"/>
      <c r="JY198"/>
      <c r="JZ198"/>
      <c r="KA198"/>
      <c r="KB198"/>
      <c r="KC198"/>
      <c r="KD198"/>
      <c r="KE198"/>
      <c r="KF198"/>
      <c r="KG198"/>
      <c r="KH198"/>
      <c r="KI198"/>
      <c r="KJ198"/>
      <c r="KK198"/>
      <c r="KL198"/>
      <c r="KM198"/>
      <c r="KN198"/>
      <c r="KO198"/>
      <c r="KP198"/>
      <c r="KQ198"/>
      <c r="KR198"/>
      <c r="KS198"/>
      <c r="KT198"/>
      <c r="KU198"/>
      <c r="KV198"/>
      <c r="KW198"/>
      <c r="KX198"/>
      <c r="KY198"/>
      <c r="KZ198"/>
      <c r="LA198"/>
      <c r="LB198"/>
      <c r="LC198"/>
      <c r="LD198"/>
      <c r="LE198"/>
      <c r="LF198"/>
      <c r="LG198"/>
      <c r="LH198"/>
      <c r="LI198"/>
      <c r="LJ198"/>
      <c r="LK198"/>
      <c r="LL198"/>
      <c r="LM198"/>
      <c r="LN198"/>
      <c r="LO198"/>
      <c r="LP198"/>
      <c r="LQ198"/>
      <c r="LR198"/>
      <c r="LS198"/>
      <c r="LT198"/>
      <c r="LU198"/>
      <c r="LV198"/>
      <c r="LW198"/>
      <c r="LX198"/>
      <c r="LY198"/>
      <c r="LZ198"/>
      <c r="MA198"/>
      <c r="MB198"/>
      <c r="MC198"/>
      <c r="MD198"/>
      <c r="ME198"/>
      <c r="MF198"/>
      <c r="MG198"/>
      <c r="MH198"/>
      <c r="MI198"/>
      <c r="MJ198"/>
      <c r="MK198"/>
      <c r="ML198"/>
      <c r="MM198"/>
      <c r="MN198"/>
      <c r="MO198"/>
      <c r="MP198"/>
      <c r="MQ198"/>
      <c r="MR198"/>
      <c r="MS198"/>
      <c r="MT198"/>
      <c r="MU198"/>
      <c r="MV198"/>
      <c r="MW198"/>
      <c r="MX198"/>
      <c r="MY198"/>
      <c r="MZ198"/>
      <c r="NA198"/>
      <c r="NB198"/>
      <c r="NC198"/>
      <c r="ND198"/>
      <c r="NE198"/>
      <c r="NF198"/>
      <c r="NG198"/>
      <c r="NH198"/>
      <c r="NI198"/>
      <c r="NJ198"/>
      <c r="NK198"/>
      <c r="NL198"/>
      <c r="NM198"/>
      <c r="NN198"/>
      <c r="NO198"/>
      <c r="NP198"/>
      <c r="NQ198"/>
      <c r="NR198"/>
      <c r="NS198"/>
      <c r="NT198"/>
      <c r="NU198"/>
      <c r="NV198"/>
      <c r="NW198"/>
      <c r="NX198"/>
      <c r="NY198"/>
      <c r="NZ198"/>
      <c r="OA198"/>
      <c r="OB198"/>
      <c r="OC198"/>
      <c r="OD198"/>
      <c r="OE198"/>
      <c r="OF198"/>
      <c r="OG198"/>
      <c r="OH198"/>
      <c r="OI198"/>
      <c r="OJ198"/>
      <c r="OK198"/>
      <c r="OL198"/>
      <c r="OM198"/>
      <c r="ON198"/>
      <c r="OO198"/>
      <c r="OP198"/>
      <c r="OQ198"/>
      <c r="OR198"/>
      <c r="OS198"/>
      <c r="OT198"/>
      <c r="OU198"/>
      <c r="OV198"/>
      <c r="OW198"/>
      <c r="OX198"/>
      <c r="OY198"/>
      <c r="OZ198"/>
      <c r="PA198"/>
      <c r="PB198"/>
      <c r="PC198"/>
      <c r="PD198"/>
      <c r="PE198"/>
      <c r="PF198"/>
      <c r="PG198"/>
      <c r="PH198"/>
      <c r="PI198"/>
      <c r="PJ198"/>
      <c r="PK198"/>
      <c r="PL198"/>
      <c r="PM198"/>
      <c r="PN198"/>
      <c r="PO198"/>
      <c r="PP198"/>
      <c r="PQ198"/>
      <c r="PR198"/>
      <c r="PS198"/>
      <c r="PT198"/>
      <c r="PU198"/>
      <c r="PV198"/>
      <c r="PW198"/>
      <c r="PX198"/>
      <c r="PY198"/>
      <c r="PZ198"/>
      <c r="QA198"/>
      <c r="QB198"/>
      <c r="QC198"/>
      <c r="QD198"/>
      <c r="QE198"/>
      <c r="QF198"/>
      <c r="QG198"/>
      <c r="QH198"/>
      <c r="QI198"/>
      <c r="QJ198"/>
      <c r="QK198"/>
      <c r="QL198"/>
      <c r="QM198"/>
      <c r="QN198"/>
      <c r="QO198"/>
      <c r="QP198"/>
      <c r="QQ198"/>
      <c r="QR198"/>
      <c r="QS198"/>
      <c r="QT198"/>
      <c r="QU198"/>
      <c r="QV198"/>
      <c r="QW198"/>
      <c r="QX198"/>
      <c r="QY198"/>
      <c r="QZ198"/>
      <c r="RA198"/>
      <c r="RB198"/>
      <c r="RC198"/>
      <c r="RD198"/>
      <c r="RE198"/>
      <c r="RF198"/>
      <c r="RG198"/>
      <c r="RH198"/>
      <c r="RI198"/>
      <c r="RJ198"/>
      <c r="RK198"/>
      <c r="RL198"/>
      <c r="RM198"/>
      <c r="RN198"/>
      <c r="RO198"/>
      <c r="RP198"/>
      <c r="RQ198"/>
      <c r="RR198"/>
      <c r="RS198"/>
      <c r="RT198"/>
      <c r="RU198"/>
      <c r="RV198"/>
      <c r="RW198"/>
      <c r="RX198"/>
      <c r="RY198"/>
      <c r="RZ198"/>
      <c r="SA198"/>
      <c r="SB198"/>
      <c r="SC198"/>
      <c r="SD198"/>
      <c r="SE198"/>
      <c r="SF198"/>
      <c r="SG198"/>
      <c r="SH198"/>
      <c r="SI198"/>
      <c r="SJ198"/>
      <c r="SK198"/>
      <c r="SL198"/>
      <c r="SM198"/>
      <c r="SN198"/>
      <c r="SO198"/>
      <c r="SP198"/>
      <c r="SQ198"/>
      <c r="SR198"/>
      <c r="SS198"/>
      <c r="ST198"/>
      <c r="SU198"/>
      <c r="SV198"/>
      <c r="SW198"/>
      <c r="SX198"/>
      <c r="SY198"/>
      <c r="SZ198"/>
      <c r="TA198"/>
      <c r="TB198"/>
      <c r="TC198"/>
      <c r="TD198"/>
      <c r="TE198"/>
      <c r="TF198"/>
      <c r="TG198"/>
      <c r="TH198"/>
      <c r="TI198"/>
      <c r="TJ198"/>
      <c r="TK198"/>
      <c r="TL198"/>
      <c r="TM198"/>
      <c r="TN198"/>
      <c r="TO198"/>
      <c r="TP198"/>
      <c r="TQ198"/>
      <c r="TR198"/>
      <c r="TS198"/>
      <c r="TT198"/>
      <c r="TU198"/>
      <c r="TV198"/>
      <c r="TW198"/>
      <c r="TX198"/>
      <c r="TY198"/>
      <c r="TZ198"/>
      <c r="UA198"/>
      <c r="UB198"/>
      <c r="UC198"/>
      <c r="UD198"/>
      <c r="UE198"/>
      <c r="UF198"/>
      <c r="UG198"/>
      <c r="UH198"/>
      <c r="UI198"/>
      <c r="UJ198"/>
      <c r="UK198"/>
      <c r="UL198"/>
      <c r="UM198"/>
      <c r="UN198"/>
      <c r="UO198"/>
      <c r="UP198"/>
      <c r="UQ198"/>
      <c r="UR198"/>
      <c r="US198"/>
      <c r="UT198"/>
      <c r="UU198"/>
      <c r="UV198"/>
      <c r="UW198"/>
      <c r="UX198"/>
      <c r="UY198"/>
      <c r="UZ198"/>
      <c r="VA198"/>
      <c r="VB198"/>
      <c r="VC198"/>
      <c r="VD198"/>
      <c r="VE198"/>
      <c r="VF198"/>
      <c r="VG198"/>
      <c r="VH198"/>
      <c r="VI198"/>
      <c r="VJ198"/>
      <c r="VK198"/>
      <c r="VL198"/>
      <c r="VM198"/>
      <c r="VN198"/>
      <c r="VO198"/>
      <c r="VP198"/>
      <c r="VQ198"/>
      <c r="VR198"/>
      <c r="VS198"/>
      <c r="VT198"/>
      <c r="VU198"/>
      <c r="VV198"/>
      <c r="VW198"/>
      <c r="VX198"/>
      <c r="VY198"/>
      <c r="VZ198"/>
      <c r="WA198"/>
      <c r="WB198"/>
      <c r="WC198"/>
      <c r="WD198"/>
      <c r="WE198"/>
      <c r="WF198"/>
      <c r="WG198"/>
      <c r="WH198"/>
      <c r="WI198"/>
      <c r="WJ198"/>
      <c r="WK198"/>
      <c r="WL198"/>
      <c r="WM198"/>
      <c r="WN198"/>
      <c r="WO198"/>
      <c r="WP198"/>
      <c r="WQ198"/>
      <c r="WR198"/>
      <c r="WS198"/>
      <c r="WT198"/>
      <c r="WU198"/>
      <c r="WV198"/>
      <c r="WW198"/>
      <c r="WX198"/>
      <c r="WY198"/>
      <c r="WZ198"/>
      <c r="XA198"/>
      <c r="XB198"/>
      <c r="XC198"/>
      <c r="XD198"/>
      <c r="XE198"/>
      <c r="XF198"/>
      <c r="XG198"/>
      <c r="XH198"/>
      <c r="XI198"/>
      <c r="XJ198"/>
      <c r="XK198"/>
      <c r="XL198"/>
      <c r="XM198"/>
      <c r="XN198"/>
      <c r="XO198"/>
      <c r="XP198"/>
      <c r="XQ198"/>
      <c r="XR198"/>
      <c r="XS198"/>
      <c r="XT198"/>
      <c r="XU198"/>
      <c r="XV198"/>
      <c r="XW198"/>
      <c r="XX198"/>
      <c r="XY198"/>
      <c r="XZ198"/>
      <c r="YA198"/>
      <c r="YB198"/>
      <c r="YC198"/>
      <c r="YD198"/>
      <c r="YE198"/>
      <c r="YF198"/>
      <c r="YG198"/>
      <c r="YH198"/>
      <c r="YI198"/>
      <c r="YJ198"/>
      <c r="YK198"/>
      <c r="YL198"/>
      <c r="YM198"/>
      <c r="YN198"/>
      <c r="YO198"/>
      <c r="YP198"/>
      <c r="YQ198"/>
      <c r="YR198"/>
      <c r="YS198"/>
      <c r="YT198"/>
      <c r="YU198"/>
      <c r="YV198"/>
      <c r="YW198"/>
      <c r="YX198"/>
      <c r="YY198"/>
      <c r="YZ198"/>
      <c r="ZA198"/>
      <c r="ZB198"/>
      <c r="ZC198"/>
      <c r="ZD198"/>
      <c r="ZE198"/>
      <c r="ZF198"/>
      <c r="ZG198"/>
      <c r="ZH198"/>
      <c r="ZI198"/>
      <c r="ZJ198"/>
      <c r="ZK198"/>
      <c r="ZL198"/>
      <c r="ZM198"/>
      <c r="ZN198"/>
      <c r="ZO198"/>
      <c r="ZP198"/>
      <c r="ZQ198"/>
      <c r="ZR198"/>
      <c r="ZS198"/>
      <c r="ZT198"/>
      <c r="ZU198"/>
      <c r="ZV198"/>
      <c r="ZW198"/>
      <c r="ZX198"/>
      <c r="ZY198"/>
      <c r="ZZ198"/>
      <c r="AAA198"/>
      <c r="AAB198"/>
      <c r="AAC198"/>
      <c r="AAD198"/>
      <c r="AAE198"/>
      <c r="AAF198"/>
      <c r="AAG198"/>
      <c r="AAH198"/>
      <c r="AAI198"/>
      <c r="AAJ198"/>
      <c r="AAK198"/>
      <c r="AAL198"/>
      <c r="AAM198"/>
      <c r="AAN198"/>
      <c r="AAO198"/>
      <c r="AAP198"/>
      <c r="AAQ198"/>
      <c r="AAR198"/>
      <c r="AAS198"/>
      <c r="AAT198"/>
      <c r="AAU198"/>
      <c r="AAV198"/>
      <c r="AAW198"/>
      <c r="AAX198"/>
      <c r="AAY198"/>
      <c r="AAZ198"/>
      <c r="ABA198"/>
      <c r="ABB198"/>
      <c r="ABC198"/>
      <c r="ABD198"/>
      <c r="ABE198"/>
      <c r="ABF198"/>
      <c r="ABG198"/>
      <c r="ABH198"/>
      <c r="ABI198"/>
      <c r="ABJ198"/>
      <c r="ABK198"/>
      <c r="ABL198"/>
      <c r="ABM198"/>
      <c r="ABN198"/>
      <c r="ABO198"/>
      <c r="ABP198"/>
      <c r="ABQ198"/>
      <c r="ABR198"/>
      <c r="ABS198"/>
      <c r="ABT198"/>
      <c r="ABU198"/>
      <c r="ABV198"/>
      <c r="ABW198"/>
      <c r="ABX198"/>
      <c r="ABY198"/>
      <c r="ABZ198"/>
      <c r="ACA198"/>
      <c r="ACB198"/>
      <c r="ACC198"/>
      <c r="ACD198"/>
      <c r="ACE198"/>
      <c r="ACF198"/>
      <c r="ACG198"/>
      <c r="ACH198"/>
      <c r="ACI198"/>
      <c r="ACJ198"/>
      <c r="ACK198"/>
      <c r="ACL198"/>
      <c r="ACM198"/>
      <c r="ACN198"/>
      <c r="ACO198"/>
      <c r="ACP198"/>
      <c r="ACQ198"/>
      <c r="ACR198"/>
      <c r="ACS198"/>
      <c r="ACT198"/>
      <c r="ACU198"/>
      <c r="ACV198"/>
      <c r="ACW198"/>
      <c r="ACX198"/>
      <c r="ACY198"/>
      <c r="ACZ198"/>
      <c r="ADA198"/>
      <c r="ADB198"/>
      <c r="ADC198"/>
      <c r="ADD198"/>
      <c r="ADE198"/>
      <c r="ADF198"/>
      <c r="ADG198"/>
      <c r="ADH198"/>
      <c r="ADI198"/>
      <c r="ADJ198"/>
      <c r="ADK198"/>
      <c r="ADL198"/>
      <c r="ADM198"/>
      <c r="ADN198"/>
      <c r="ADO198"/>
      <c r="ADP198"/>
      <c r="ADQ198"/>
      <c r="ADR198"/>
      <c r="ADS198"/>
      <c r="ADT198"/>
      <c r="ADU198"/>
      <c r="ADV198"/>
      <c r="ADW198"/>
      <c r="ADX198"/>
      <c r="ADY198"/>
      <c r="ADZ198"/>
      <c r="AEA198"/>
      <c r="AEB198"/>
      <c r="AEC198"/>
      <c r="AED198"/>
      <c r="AEE198"/>
      <c r="AEF198"/>
      <c r="AEG198"/>
      <c r="AEH198"/>
      <c r="AEI198"/>
      <c r="AEJ198"/>
      <c r="AEK198"/>
      <c r="AEL198"/>
      <c r="AEM198"/>
      <c r="AEN198"/>
      <c r="AEO198"/>
      <c r="AEP198"/>
      <c r="AEQ198"/>
      <c r="AER198"/>
      <c r="AES198"/>
      <c r="AET198"/>
      <c r="AEU198"/>
      <c r="AEV198"/>
      <c r="AEW198"/>
      <c r="AEX198"/>
      <c r="AEY198"/>
      <c r="AEZ198"/>
      <c r="AFA198"/>
      <c r="AFB198"/>
      <c r="AFC198"/>
      <c r="AFD198"/>
      <c r="AFE198"/>
      <c r="AFF198"/>
      <c r="AFG198"/>
      <c r="AFH198"/>
      <c r="AFI198"/>
      <c r="AFJ198"/>
      <c r="AFK198"/>
      <c r="AFL198"/>
      <c r="AFM198"/>
      <c r="AFN198"/>
      <c r="AFO198"/>
      <c r="AFP198"/>
      <c r="AFQ198"/>
      <c r="AFR198"/>
      <c r="AFS198"/>
      <c r="AFT198"/>
      <c r="AFU198"/>
      <c r="AFV198"/>
      <c r="AFW198"/>
      <c r="AFX198"/>
      <c r="AFY198"/>
      <c r="AFZ198"/>
      <c r="AGA198"/>
      <c r="AGB198"/>
      <c r="AGC198"/>
      <c r="AGD198"/>
      <c r="AGE198"/>
      <c r="AGF198"/>
      <c r="AGG198"/>
      <c r="AGH198"/>
      <c r="AGI198"/>
      <c r="AGJ198"/>
      <c r="AGK198"/>
      <c r="AGL198"/>
      <c r="AGM198"/>
      <c r="AGN198"/>
      <c r="AGO198"/>
      <c r="AGP198"/>
      <c r="AGQ198"/>
      <c r="AGR198"/>
      <c r="AGS198"/>
      <c r="AGT198"/>
      <c r="AGU198"/>
      <c r="AGV198"/>
      <c r="AGW198"/>
      <c r="AGX198"/>
      <c r="AGY198"/>
      <c r="AGZ198"/>
      <c r="AHA198"/>
      <c r="AHB198"/>
      <c r="AHC198"/>
      <c r="AHD198"/>
      <c r="AHE198"/>
      <c r="AHF198"/>
      <c r="AHG198"/>
      <c r="AHH198"/>
      <c r="AHI198"/>
      <c r="AHJ198"/>
      <c r="AHK198"/>
      <c r="AHL198"/>
      <c r="AHM198"/>
      <c r="AHN198"/>
      <c r="AHO198"/>
      <c r="AHP198"/>
      <c r="AHQ198"/>
      <c r="AHR198"/>
      <c r="AHS198"/>
      <c r="AHT198"/>
      <c r="AHU198"/>
      <c r="AHV198"/>
      <c r="AHW198"/>
      <c r="AHX198"/>
      <c r="AHY198"/>
      <c r="AHZ198"/>
      <c r="AIA198"/>
      <c r="AIB198"/>
      <c r="AIC198"/>
      <c r="AID198"/>
      <c r="AIE198"/>
      <c r="AIF198"/>
      <c r="AIG198"/>
      <c r="AIH198"/>
      <c r="AII198"/>
      <c r="AIJ198"/>
      <c r="AIK198"/>
      <c r="AIL198"/>
      <c r="AIM198"/>
      <c r="AIN198"/>
      <c r="AIO198"/>
      <c r="AIP198"/>
      <c r="AIQ198"/>
      <c r="AIR198"/>
      <c r="AIS198"/>
      <c r="AIT198"/>
      <c r="AIU198"/>
      <c r="AIV198"/>
      <c r="AIW198"/>
      <c r="AIX198"/>
      <c r="AIY198"/>
      <c r="AIZ198"/>
      <c r="AJA198"/>
      <c r="AJB198"/>
      <c r="AJC198"/>
      <c r="AJD198"/>
      <c r="AJE198"/>
      <c r="AJF198"/>
      <c r="AJG198"/>
      <c r="AJH198"/>
      <c r="AJI198"/>
      <c r="AJJ198"/>
      <c r="AJK198"/>
      <c r="AJL198"/>
      <c r="AJM198"/>
      <c r="AJN198"/>
      <c r="AJO198"/>
      <c r="AJP198"/>
      <c r="AJQ198"/>
      <c r="AJR198"/>
      <c r="AJS198"/>
      <c r="AJT198"/>
      <c r="AJU198"/>
      <c r="AJV198"/>
      <c r="AJW198"/>
      <c r="AJX198"/>
      <c r="AJY198"/>
      <c r="AJZ198"/>
      <c r="AKA198"/>
      <c r="AKB198"/>
      <c r="AKC198"/>
      <c r="AKD198"/>
      <c r="AKE198"/>
      <c r="AKF198"/>
      <c r="AKG198"/>
      <c r="AKH198"/>
      <c r="AKI198"/>
      <c r="AKJ198"/>
      <c r="AKK198"/>
      <c r="AKL198"/>
      <c r="AKM198"/>
      <c r="AKN198"/>
      <c r="AKO198"/>
      <c r="AKP198"/>
      <c r="AKQ198"/>
      <c r="AKR198"/>
      <c r="AKS198"/>
      <c r="AKT198"/>
      <c r="AKU198"/>
      <c r="AKV198"/>
      <c r="AKW198"/>
      <c r="AKX198"/>
      <c r="AKY198"/>
      <c r="AKZ198"/>
      <c r="ALA198"/>
      <c r="ALB198"/>
      <c r="ALC198"/>
      <c r="ALD198"/>
      <c r="ALE198"/>
      <c r="ALF198"/>
      <c r="ALG198"/>
      <c r="ALH198"/>
      <c r="ALI198"/>
      <c r="ALJ198"/>
      <c r="ALK198"/>
      <c r="ALL198"/>
      <c r="ALM198"/>
      <c r="ALN198"/>
      <c r="ALO198"/>
      <c r="ALP198"/>
      <c r="ALQ198"/>
      <c r="ALR198"/>
      <c r="ALS198"/>
      <c r="ALT198"/>
      <c r="ALU198"/>
      <c r="ALV198"/>
      <c r="ALW198"/>
      <c r="ALX198"/>
      <c r="ALY198"/>
      <c r="ALZ198"/>
      <c r="AMA198"/>
      <c r="AMB198"/>
      <c r="AMC198"/>
      <c r="AMD198"/>
      <c r="AME198"/>
      <c r="AMF198"/>
      <c r="AMG198"/>
      <c r="AMH198"/>
      <c r="AMI198"/>
      <c r="AMJ198"/>
      <c r="AMK198"/>
      <c r="AML198"/>
      <c r="AMM198"/>
      <c r="AMN198"/>
      <c r="AMO198"/>
      <c r="AMP198"/>
      <c r="AMQ198"/>
      <c r="AMR198"/>
      <c r="AMS198"/>
      <c r="AMT198"/>
      <c r="AMU198"/>
      <c r="AMV198"/>
      <c r="AMW198"/>
      <c r="AMX198"/>
      <c r="AMY198"/>
      <c r="AMZ198"/>
      <c r="ANA198"/>
      <c r="ANB198"/>
      <c r="ANC198"/>
      <c r="AND198"/>
      <c r="ANE198"/>
      <c r="ANF198"/>
      <c r="ANG198"/>
      <c r="ANH198"/>
      <c r="ANI198"/>
      <c r="ANJ198"/>
      <c r="ANK198"/>
      <c r="ANL198"/>
      <c r="ANM198"/>
      <c r="ANN198"/>
      <c r="ANO198"/>
      <c r="ANP198"/>
      <c r="ANQ198"/>
      <c r="ANR198"/>
      <c r="ANS198"/>
      <c r="ANT198"/>
      <c r="ANU198"/>
      <c r="ANV198"/>
      <c r="ANW198"/>
      <c r="ANX198"/>
      <c r="ANY198"/>
      <c r="ANZ198"/>
      <c r="AOA198"/>
      <c r="AOB198"/>
      <c r="AOC198"/>
      <c r="AOD198"/>
      <c r="AOE198"/>
      <c r="AOF198"/>
      <c r="AOG198"/>
      <c r="AOH198"/>
      <c r="AOI198"/>
      <c r="AOJ198"/>
      <c r="AOK198"/>
      <c r="AOL198"/>
      <c r="AOM198"/>
      <c r="AON198"/>
      <c r="AOO198"/>
      <c r="AOP198"/>
      <c r="AOQ198"/>
      <c r="AOR198"/>
      <c r="AOS198"/>
      <c r="AOT198"/>
      <c r="AOU198"/>
      <c r="AOV198"/>
      <c r="AOW198"/>
      <c r="AOX198"/>
      <c r="AOY198"/>
      <c r="AOZ198"/>
      <c r="APA198"/>
      <c r="APB198"/>
      <c r="APC198"/>
      <c r="APD198"/>
      <c r="APE198"/>
      <c r="APF198"/>
      <c r="APG198"/>
      <c r="APH198"/>
      <c r="API198"/>
      <c r="APJ198"/>
      <c r="APK198"/>
      <c r="APL198"/>
      <c r="APM198"/>
      <c r="APN198"/>
      <c r="APO198"/>
      <c r="APP198"/>
      <c r="APQ198"/>
      <c r="APR198"/>
      <c r="APS198"/>
      <c r="APT198"/>
      <c r="APU198"/>
      <c r="APV198"/>
      <c r="APW198"/>
      <c r="APX198"/>
      <c r="APY198"/>
      <c r="APZ198"/>
      <c r="AQA198"/>
      <c r="AQB198"/>
      <c r="AQC198"/>
      <c r="AQD198"/>
      <c r="AQE198"/>
      <c r="AQF198"/>
      <c r="AQG198"/>
      <c r="AQH198"/>
      <c r="AQI198"/>
      <c r="AQJ198"/>
      <c r="AQK198"/>
      <c r="AQL198"/>
      <c r="AQM198"/>
      <c r="AQN198"/>
      <c r="AQO198"/>
      <c r="AQP198"/>
      <c r="AQQ198"/>
      <c r="AQR198"/>
      <c r="AQS198"/>
      <c r="AQT198"/>
      <c r="AQU198"/>
      <c r="AQV198"/>
      <c r="AQW198"/>
      <c r="AQX198"/>
      <c r="AQY198"/>
      <c r="AQZ198"/>
      <c r="ARA198"/>
      <c r="ARB198"/>
      <c r="ARC198"/>
      <c r="ARD198"/>
      <c r="ARE198"/>
      <c r="ARF198"/>
      <c r="ARG198"/>
      <c r="ARH198"/>
      <c r="ARI198"/>
      <c r="ARJ198"/>
      <c r="ARK198"/>
      <c r="ARL198"/>
      <c r="ARM198"/>
      <c r="ARN198"/>
      <c r="ARO198"/>
      <c r="ARP198"/>
      <c r="ARQ198"/>
      <c r="ARR198"/>
      <c r="ARS198"/>
      <c r="ART198"/>
      <c r="ARU198"/>
      <c r="ARV198"/>
      <c r="ARW198"/>
      <c r="ARX198"/>
      <c r="ARY198"/>
      <c r="ARZ198"/>
      <c r="ASA198"/>
      <c r="ASB198"/>
      <c r="ASC198"/>
      <c r="ASD198"/>
      <c r="ASE198"/>
      <c r="ASF198"/>
      <c r="ASG198"/>
      <c r="ASH198"/>
      <c r="ASI198"/>
      <c r="ASJ198"/>
      <c r="ASK198"/>
      <c r="ASL198"/>
      <c r="ASM198"/>
      <c r="ASN198"/>
      <c r="ASO198"/>
      <c r="ASP198"/>
      <c r="ASQ198"/>
      <c r="ASR198"/>
      <c r="ASS198"/>
      <c r="AST198"/>
      <c r="ASU198"/>
      <c r="ASV198"/>
      <c r="ASW198"/>
      <c r="ASX198"/>
      <c r="ASY198"/>
      <c r="ASZ198"/>
      <c r="ATA198"/>
      <c r="ATB198"/>
      <c r="ATC198"/>
      <c r="ATD198"/>
      <c r="ATE198"/>
      <c r="ATF198"/>
      <c r="ATG198"/>
      <c r="ATH198"/>
      <c r="ATI198"/>
      <c r="ATJ198"/>
      <c r="ATK198"/>
      <c r="ATL198"/>
      <c r="ATM198"/>
      <c r="ATN198"/>
      <c r="ATO198"/>
      <c r="ATP198"/>
      <c r="ATQ198"/>
      <c r="ATR198"/>
      <c r="ATS198"/>
      <c r="ATT198"/>
      <c r="ATU198"/>
      <c r="ATV198"/>
      <c r="ATW198"/>
      <c r="ATX198"/>
      <c r="ATY198"/>
      <c r="ATZ198"/>
      <c r="AUA198"/>
      <c r="AUB198"/>
      <c r="AUC198"/>
      <c r="AUD198"/>
      <c r="AUE198"/>
      <c r="AUF198"/>
      <c r="AUG198"/>
      <c r="AUH198"/>
      <c r="AUI198"/>
      <c r="AUJ198"/>
      <c r="AUK198"/>
      <c r="AUL198"/>
      <c r="AUM198"/>
      <c r="AUN198"/>
      <c r="AUO198"/>
      <c r="AUP198"/>
      <c r="AUQ198"/>
      <c r="AUR198"/>
      <c r="AUS198"/>
      <c r="AUT198"/>
      <c r="AUU198"/>
      <c r="AUV198"/>
      <c r="AUW198"/>
      <c r="AUX198"/>
      <c r="AUY198"/>
      <c r="AUZ198"/>
      <c r="AVA198"/>
      <c r="AVB198"/>
      <c r="AVC198"/>
      <c r="AVD198"/>
      <c r="AVE198"/>
      <c r="AVF198"/>
      <c r="AVG198"/>
      <c r="AVH198"/>
      <c r="AVI198"/>
      <c r="AVJ198"/>
      <c r="AVK198"/>
      <c r="AVL198"/>
      <c r="AVM198"/>
      <c r="AVN198"/>
      <c r="AVO198"/>
      <c r="AVP198"/>
      <c r="AVQ198"/>
      <c r="AVR198"/>
      <c r="AVS198"/>
      <c r="AVT198"/>
      <c r="AVU198"/>
      <c r="AVV198"/>
      <c r="AVW198"/>
      <c r="AVX198"/>
      <c r="AVY198"/>
      <c r="AVZ198"/>
      <c r="AWA198"/>
      <c r="AWB198"/>
      <c r="AWC198"/>
      <c r="AWD198"/>
      <c r="AWE198"/>
      <c r="AWF198"/>
      <c r="AWG198"/>
      <c r="AWH198"/>
      <c r="AWI198"/>
      <c r="AWJ198"/>
      <c r="AWK198"/>
      <c r="AWL198"/>
      <c r="AWM198"/>
      <c r="AWN198"/>
      <c r="AWO198"/>
      <c r="AWP198"/>
      <c r="AWQ198"/>
      <c r="AWR198"/>
      <c r="AWS198"/>
      <c r="AWT198"/>
      <c r="AWU198"/>
      <c r="AWV198"/>
      <c r="AWW198"/>
      <c r="AWX198"/>
      <c r="AWY198"/>
      <c r="AWZ198"/>
      <c r="AXA198"/>
      <c r="AXB198"/>
      <c r="AXC198"/>
      <c r="AXD198"/>
      <c r="AXE198"/>
      <c r="AXF198"/>
      <c r="AXG198"/>
      <c r="AXH198"/>
      <c r="AXI198"/>
      <c r="AXJ198"/>
      <c r="AXK198"/>
      <c r="AXL198"/>
      <c r="AXM198"/>
      <c r="AXN198"/>
      <c r="AXO198"/>
      <c r="AXP198"/>
      <c r="AXQ198"/>
      <c r="AXR198"/>
      <c r="AXS198"/>
      <c r="AXT198"/>
      <c r="AXU198"/>
      <c r="AXV198"/>
      <c r="AXW198"/>
      <c r="AXX198"/>
      <c r="AXY198"/>
      <c r="AXZ198"/>
      <c r="AYA198"/>
      <c r="AYB198"/>
      <c r="AYC198"/>
      <c r="AYD198"/>
      <c r="AYE198"/>
      <c r="AYF198"/>
      <c r="AYG198"/>
      <c r="AYH198"/>
      <c r="AYI198"/>
      <c r="AYJ198"/>
      <c r="AYK198"/>
      <c r="AYL198"/>
      <c r="AYM198"/>
      <c r="AYN198"/>
      <c r="AYO198"/>
      <c r="AYP198"/>
      <c r="AYQ198"/>
      <c r="AYR198"/>
      <c r="AYS198"/>
      <c r="AYT198"/>
      <c r="AYU198"/>
      <c r="AYV198"/>
      <c r="AYW198"/>
      <c r="AYX198"/>
      <c r="AYY198"/>
      <c r="AYZ198"/>
      <c r="AZA198"/>
      <c r="AZB198"/>
      <c r="AZC198"/>
      <c r="AZD198"/>
      <c r="AZE198"/>
      <c r="AZF198"/>
      <c r="AZG198"/>
      <c r="AZH198"/>
      <c r="AZI198"/>
      <c r="AZJ198"/>
      <c r="AZK198"/>
      <c r="AZL198"/>
      <c r="AZM198"/>
      <c r="AZN198"/>
      <c r="AZO198"/>
      <c r="AZP198"/>
      <c r="AZQ198"/>
      <c r="AZR198"/>
      <c r="AZS198"/>
      <c r="AZT198"/>
      <c r="AZU198"/>
      <c r="AZV198"/>
      <c r="AZW198"/>
      <c r="AZX198"/>
      <c r="AZY198"/>
      <c r="AZZ198"/>
      <c r="BAA198"/>
      <c r="BAB198"/>
      <c r="BAC198"/>
    </row>
    <row r="199" spans="1:1381" s="55" customFormat="1" x14ac:dyDescent="0.25">
      <c r="A199"/>
      <c r="B199"/>
      <c r="C199" s="101"/>
      <c r="D199"/>
      <c r="E199"/>
      <c r="F199"/>
      <c r="G199"/>
      <c r="H199"/>
      <c r="I199"/>
      <c r="J199"/>
      <c r="K199"/>
      <c r="L199"/>
      <c r="M199"/>
      <c r="N199"/>
      <c r="O199"/>
      <c r="P199"/>
      <c r="Q199"/>
      <c r="R199"/>
      <c r="S199"/>
      <c r="T199" s="27"/>
      <c r="V199" s="22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c r="IW199"/>
      <c r="IX199"/>
      <c r="IY199"/>
      <c r="IZ199"/>
      <c r="JA199"/>
      <c r="JB199"/>
      <c r="JC199"/>
      <c r="JD199"/>
      <c r="JE199"/>
      <c r="JF199"/>
      <c r="JG199"/>
      <c r="JH199"/>
      <c r="JI199"/>
      <c r="JJ199"/>
      <c r="JK199"/>
      <c r="JL199"/>
      <c r="JM199"/>
      <c r="JN199"/>
      <c r="JO199"/>
      <c r="JP199"/>
      <c r="JQ199"/>
      <c r="JR199"/>
      <c r="JS199"/>
      <c r="JT199"/>
      <c r="JU199"/>
      <c r="JV199"/>
      <c r="JW199"/>
      <c r="JX199"/>
      <c r="JY199"/>
      <c r="JZ199"/>
      <c r="KA199"/>
      <c r="KB199"/>
      <c r="KC199"/>
      <c r="KD199"/>
      <c r="KE199"/>
      <c r="KF199"/>
      <c r="KG199"/>
      <c r="KH199"/>
      <c r="KI199"/>
      <c r="KJ199"/>
      <c r="KK199"/>
      <c r="KL199"/>
      <c r="KM199"/>
      <c r="KN199"/>
      <c r="KO199"/>
      <c r="KP199"/>
      <c r="KQ199"/>
      <c r="KR199"/>
      <c r="KS199"/>
      <c r="KT199"/>
      <c r="KU199"/>
      <c r="KV199"/>
      <c r="KW199"/>
      <c r="KX199"/>
      <c r="KY199"/>
      <c r="KZ199"/>
      <c r="LA199"/>
      <c r="LB199"/>
      <c r="LC199"/>
      <c r="LD199"/>
      <c r="LE199"/>
      <c r="LF199"/>
      <c r="LG199"/>
      <c r="LH199"/>
      <c r="LI199"/>
      <c r="LJ199"/>
      <c r="LK199"/>
      <c r="LL199"/>
      <c r="LM199"/>
      <c r="LN199"/>
      <c r="LO199"/>
      <c r="LP199"/>
      <c r="LQ199"/>
      <c r="LR199"/>
      <c r="LS199"/>
      <c r="LT199"/>
      <c r="LU199"/>
      <c r="LV199"/>
      <c r="LW199"/>
      <c r="LX199"/>
      <c r="LY199"/>
      <c r="LZ199"/>
      <c r="MA199"/>
      <c r="MB199"/>
      <c r="MC199"/>
      <c r="MD199"/>
      <c r="ME199"/>
      <c r="MF199"/>
      <c r="MG199"/>
      <c r="MH199"/>
      <c r="MI199"/>
      <c r="MJ199"/>
      <c r="MK199"/>
      <c r="ML199"/>
      <c r="MM199"/>
      <c r="MN199"/>
      <c r="MO199"/>
      <c r="MP199"/>
      <c r="MQ199"/>
      <c r="MR199"/>
      <c r="MS199"/>
      <c r="MT199"/>
      <c r="MU199"/>
      <c r="MV199"/>
      <c r="MW199"/>
      <c r="MX199"/>
      <c r="MY199"/>
      <c r="MZ199"/>
      <c r="NA199"/>
      <c r="NB199"/>
      <c r="NC199"/>
      <c r="ND199"/>
      <c r="NE199"/>
      <c r="NF199"/>
      <c r="NG199"/>
      <c r="NH199"/>
      <c r="NI199"/>
      <c r="NJ199"/>
      <c r="NK199"/>
      <c r="NL199"/>
      <c r="NM199"/>
      <c r="NN199"/>
      <c r="NO199"/>
      <c r="NP199"/>
      <c r="NQ199"/>
      <c r="NR199"/>
      <c r="NS199"/>
      <c r="NT199"/>
      <c r="NU199"/>
      <c r="NV199"/>
      <c r="NW199"/>
      <c r="NX199"/>
      <c r="NY199"/>
      <c r="NZ199"/>
      <c r="OA199"/>
      <c r="OB199"/>
      <c r="OC199"/>
      <c r="OD199"/>
      <c r="OE199"/>
      <c r="OF199"/>
      <c r="OG199"/>
      <c r="OH199"/>
      <c r="OI199"/>
      <c r="OJ199"/>
      <c r="OK199"/>
      <c r="OL199"/>
      <c r="OM199"/>
      <c r="ON199"/>
      <c r="OO199"/>
      <c r="OP199"/>
      <c r="OQ199"/>
      <c r="OR199"/>
      <c r="OS199"/>
      <c r="OT199"/>
      <c r="OU199"/>
      <c r="OV199"/>
      <c r="OW199"/>
      <c r="OX199"/>
      <c r="OY199"/>
      <c r="OZ199"/>
      <c r="PA199"/>
      <c r="PB199"/>
      <c r="PC199"/>
      <c r="PD199"/>
      <c r="PE199"/>
      <c r="PF199"/>
      <c r="PG199"/>
      <c r="PH199"/>
      <c r="PI199"/>
      <c r="PJ199"/>
      <c r="PK199"/>
      <c r="PL199"/>
      <c r="PM199"/>
      <c r="PN199"/>
      <c r="PO199"/>
      <c r="PP199"/>
      <c r="PQ199"/>
      <c r="PR199"/>
      <c r="PS199"/>
      <c r="PT199"/>
      <c r="PU199"/>
      <c r="PV199"/>
      <c r="PW199"/>
      <c r="PX199"/>
      <c r="PY199"/>
      <c r="PZ199"/>
      <c r="QA199"/>
      <c r="QB199"/>
      <c r="QC199"/>
      <c r="QD199"/>
      <c r="QE199"/>
      <c r="QF199"/>
      <c r="QG199"/>
      <c r="QH199"/>
      <c r="QI199"/>
      <c r="QJ199"/>
      <c r="QK199"/>
      <c r="QL199"/>
      <c r="QM199"/>
      <c r="QN199"/>
      <c r="QO199"/>
      <c r="QP199"/>
      <c r="QQ199"/>
      <c r="QR199"/>
      <c r="QS199"/>
      <c r="QT199"/>
      <c r="QU199"/>
      <c r="QV199"/>
      <c r="QW199"/>
      <c r="QX199"/>
      <c r="QY199"/>
      <c r="QZ199"/>
      <c r="RA199"/>
      <c r="RB199"/>
      <c r="RC199"/>
      <c r="RD199"/>
      <c r="RE199"/>
      <c r="RF199"/>
      <c r="RG199"/>
      <c r="RH199"/>
      <c r="RI199"/>
      <c r="RJ199"/>
      <c r="RK199"/>
      <c r="RL199"/>
      <c r="RM199"/>
      <c r="RN199"/>
      <c r="RO199"/>
      <c r="RP199"/>
      <c r="RQ199"/>
      <c r="RR199"/>
      <c r="RS199"/>
      <c r="RT199"/>
      <c r="RU199"/>
      <c r="RV199"/>
      <c r="RW199"/>
      <c r="RX199"/>
      <c r="RY199"/>
      <c r="RZ199"/>
      <c r="SA199"/>
      <c r="SB199"/>
      <c r="SC199"/>
      <c r="SD199"/>
      <c r="SE199"/>
      <c r="SF199"/>
      <c r="SG199"/>
      <c r="SH199"/>
      <c r="SI199"/>
      <c r="SJ199"/>
      <c r="SK199"/>
      <c r="SL199"/>
      <c r="SM199"/>
      <c r="SN199"/>
      <c r="SO199"/>
      <c r="SP199"/>
      <c r="SQ199"/>
      <c r="SR199"/>
      <c r="SS199"/>
      <c r="ST199"/>
      <c r="SU199"/>
      <c r="SV199"/>
      <c r="SW199"/>
      <c r="SX199"/>
      <c r="SY199"/>
      <c r="SZ199"/>
      <c r="TA199"/>
      <c r="TB199"/>
      <c r="TC199"/>
      <c r="TD199"/>
      <c r="TE199"/>
      <c r="TF199"/>
      <c r="TG199"/>
      <c r="TH199"/>
      <c r="TI199"/>
      <c r="TJ199"/>
      <c r="TK199"/>
      <c r="TL199"/>
      <c r="TM199"/>
      <c r="TN199"/>
      <c r="TO199"/>
      <c r="TP199"/>
      <c r="TQ199"/>
      <c r="TR199"/>
      <c r="TS199"/>
      <c r="TT199"/>
      <c r="TU199"/>
      <c r="TV199"/>
      <c r="TW199"/>
      <c r="TX199"/>
      <c r="TY199"/>
      <c r="TZ199"/>
      <c r="UA199"/>
      <c r="UB199"/>
      <c r="UC199"/>
      <c r="UD199"/>
      <c r="UE199"/>
      <c r="UF199"/>
      <c r="UG199"/>
      <c r="UH199"/>
      <c r="UI199"/>
      <c r="UJ199"/>
      <c r="UK199"/>
      <c r="UL199"/>
      <c r="UM199"/>
      <c r="UN199"/>
      <c r="UO199"/>
      <c r="UP199"/>
      <c r="UQ199"/>
      <c r="UR199"/>
      <c r="US199"/>
      <c r="UT199"/>
      <c r="UU199"/>
      <c r="UV199"/>
      <c r="UW199"/>
      <c r="UX199"/>
      <c r="UY199"/>
      <c r="UZ199"/>
      <c r="VA199"/>
      <c r="VB199"/>
      <c r="VC199"/>
      <c r="VD199"/>
      <c r="VE199"/>
      <c r="VF199"/>
      <c r="VG199"/>
      <c r="VH199"/>
      <c r="VI199"/>
      <c r="VJ199"/>
      <c r="VK199"/>
      <c r="VL199"/>
      <c r="VM199"/>
      <c r="VN199"/>
      <c r="VO199"/>
      <c r="VP199"/>
      <c r="VQ199"/>
      <c r="VR199"/>
      <c r="VS199"/>
      <c r="VT199"/>
      <c r="VU199"/>
      <c r="VV199"/>
      <c r="VW199"/>
      <c r="VX199"/>
      <c r="VY199"/>
      <c r="VZ199"/>
      <c r="WA199"/>
      <c r="WB199"/>
      <c r="WC199"/>
      <c r="WD199"/>
      <c r="WE199"/>
      <c r="WF199"/>
      <c r="WG199"/>
      <c r="WH199"/>
      <c r="WI199"/>
      <c r="WJ199"/>
      <c r="WK199"/>
      <c r="WL199"/>
      <c r="WM199"/>
      <c r="WN199"/>
      <c r="WO199"/>
      <c r="WP199"/>
      <c r="WQ199"/>
      <c r="WR199"/>
      <c r="WS199"/>
      <c r="WT199"/>
      <c r="WU199"/>
      <c r="WV199"/>
      <c r="WW199"/>
      <c r="WX199"/>
      <c r="WY199"/>
      <c r="WZ199"/>
      <c r="XA199"/>
      <c r="XB199"/>
      <c r="XC199"/>
      <c r="XD199"/>
      <c r="XE199"/>
      <c r="XF199"/>
      <c r="XG199"/>
      <c r="XH199"/>
      <c r="XI199"/>
      <c r="XJ199"/>
      <c r="XK199"/>
      <c r="XL199"/>
      <c r="XM199"/>
      <c r="XN199"/>
      <c r="XO199"/>
      <c r="XP199"/>
      <c r="XQ199"/>
      <c r="XR199"/>
      <c r="XS199"/>
      <c r="XT199"/>
      <c r="XU199"/>
      <c r="XV199"/>
      <c r="XW199"/>
      <c r="XX199"/>
      <c r="XY199"/>
      <c r="XZ199"/>
      <c r="YA199"/>
      <c r="YB199"/>
      <c r="YC199"/>
      <c r="YD199"/>
      <c r="YE199"/>
      <c r="YF199"/>
      <c r="YG199"/>
      <c r="YH199"/>
      <c r="YI199"/>
      <c r="YJ199"/>
      <c r="YK199"/>
      <c r="YL199"/>
      <c r="YM199"/>
      <c r="YN199"/>
      <c r="YO199"/>
      <c r="YP199"/>
      <c r="YQ199"/>
      <c r="YR199"/>
      <c r="YS199"/>
      <c r="YT199"/>
      <c r="YU199"/>
      <c r="YV199"/>
      <c r="YW199"/>
      <c r="YX199"/>
      <c r="YY199"/>
      <c r="YZ199"/>
      <c r="ZA199"/>
      <c r="ZB199"/>
      <c r="ZC199"/>
      <c r="ZD199"/>
      <c r="ZE199"/>
      <c r="ZF199"/>
      <c r="ZG199"/>
      <c r="ZH199"/>
      <c r="ZI199"/>
      <c r="ZJ199"/>
      <c r="ZK199"/>
      <c r="ZL199"/>
      <c r="ZM199"/>
      <c r="ZN199"/>
      <c r="ZO199"/>
      <c r="ZP199"/>
      <c r="ZQ199"/>
      <c r="ZR199"/>
      <c r="ZS199"/>
      <c r="ZT199"/>
      <c r="ZU199"/>
      <c r="ZV199"/>
      <c r="ZW199"/>
      <c r="ZX199"/>
      <c r="ZY199"/>
      <c r="ZZ199"/>
      <c r="AAA199"/>
      <c r="AAB199"/>
      <c r="AAC199"/>
      <c r="AAD199"/>
      <c r="AAE199"/>
      <c r="AAF199"/>
      <c r="AAG199"/>
      <c r="AAH199"/>
      <c r="AAI199"/>
      <c r="AAJ199"/>
      <c r="AAK199"/>
      <c r="AAL199"/>
      <c r="AAM199"/>
      <c r="AAN199"/>
      <c r="AAO199"/>
      <c r="AAP199"/>
      <c r="AAQ199"/>
      <c r="AAR199"/>
      <c r="AAS199"/>
      <c r="AAT199"/>
      <c r="AAU199"/>
      <c r="AAV199"/>
      <c r="AAW199"/>
      <c r="AAX199"/>
      <c r="AAY199"/>
      <c r="AAZ199"/>
      <c r="ABA199"/>
      <c r="ABB199"/>
      <c r="ABC199"/>
      <c r="ABD199"/>
      <c r="ABE199"/>
      <c r="ABF199"/>
      <c r="ABG199"/>
      <c r="ABH199"/>
      <c r="ABI199"/>
      <c r="ABJ199"/>
      <c r="ABK199"/>
      <c r="ABL199"/>
      <c r="ABM199"/>
      <c r="ABN199"/>
      <c r="ABO199"/>
      <c r="ABP199"/>
      <c r="ABQ199"/>
      <c r="ABR199"/>
      <c r="ABS199"/>
      <c r="ABT199"/>
      <c r="ABU199"/>
      <c r="ABV199"/>
      <c r="ABW199"/>
      <c r="ABX199"/>
      <c r="ABY199"/>
      <c r="ABZ199"/>
      <c r="ACA199"/>
      <c r="ACB199"/>
      <c r="ACC199"/>
      <c r="ACD199"/>
      <c r="ACE199"/>
      <c r="ACF199"/>
      <c r="ACG199"/>
      <c r="ACH199"/>
      <c r="ACI199"/>
      <c r="ACJ199"/>
      <c r="ACK199"/>
      <c r="ACL199"/>
      <c r="ACM199"/>
      <c r="ACN199"/>
      <c r="ACO199"/>
      <c r="ACP199"/>
      <c r="ACQ199"/>
      <c r="ACR199"/>
      <c r="ACS199"/>
      <c r="ACT199"/>
      <c r="ACU199"/>
      <c r="ACV199"/>
      <c r="ACW199"/>
      <c r="ACX199"/>
      <c r="ACY199"/>
      <c r="ACZ199"/>
      <c r="ADA199"/>
      <c r="ADB199"/>
      <c r="ADC199"/>
      <c r="ADD199"/>
      <c r="ADE199"/>
      <c r="ADF199"/>
      <c r="ADG199"/>
      <c r="ADH199"/>
      <c r="ADI199"/>
      <c r="ADJ199"/>
      <c r="ADK199"/>
      <c r="ADL199"/>
      <c r="ADM199"/>
      <c r="ADN199"/>
      <c r="ADO199"/>
      <c r="ADP199"/>
      <c r="ADQ199"/>
      <c r="ADR199"/>
      <c r="ADS199"/>
      <c r="ADT199"/>
      <c r="ADU199"/>
      <c r="ADV199"/>
      <c r="ADW199"/>
      <c r="ADX199"/>
      <c r="ADY199"/>
      <c r="ADZ199"/>
      <c r="AEA199"/>
      <c r="AEB199"/>
      <c r="AEC199"/>
      <c r="AED199"/>
      <c r="AEE199"/>
      <c r="AEF199"/>
      <c r="AEG199"/>
      <c r="AEH199"/>
      <c r="AEI199"/>
      <c r="AEJ199"/>
      <c r="AEK199"/>
      <c r="AEL199"/>
      <c r="AEM199"/>
      <c r="AEN199"/>
      <c r="AEO199"/>
      <c r="AEP199"/>
      <c r="AEQ199"/>
      <c r="AER199"/>
      <c r="AES199"/>
      <c r="AET199"/>
      <c r="AEU199"/>
      <c r="AEV199"/>
      <c r="AEW199"/>
      <c r="AEX199"/>
      <c r="AEY199"/>
      <c r="AEZ199"/>
      <c r="AFA199"/>
      <c r="AFB199"/>
      <c r="AFC199"/>
      <c r="AFD199"/>
      <c r="AFE199"/>
      <c r="AFF199"/>
      <c r="AFG199"/>
      <c r="AFH199"/>
      <c r="AFI199"/>
      <c r="AFJ199"/>
      <c r="AFK199"/>
      <c r="AFL199"/>
      <c r="AFM199"/>
      <c r="AFN199"/>
      <c r="AFO199"/>
      <c r="AFP199"/>
      <c r="AFQ199"/>
      <c r="AFR199"/>
      <c r="AFS199"/>
      <c r="AFT199"/>
      <c r="AFU199"/>
      <c r="AFV199"/>
      <c r="AFW199"/>
      <c r="AFX199"/>
      <c r="AFY199"/>
      <c r="AFZ199"/>
      <c r="AGA199"/>
      <c r="AGB199"/>
      <c r="AGC199"/>
      <c r="AGD199"/>
      <c r="AGE199"/>
      <c r="AGF199"/>
      <c r="AGG199"/>
      <c r="AGH199"/>
      <c r="AGI199"/>
      <c r="AGJ199"/>
      <c r="AGK199"/>
      <c r="AGL199"/>
      <c r="AGM199"/>
      <c r="AGN199"/>
      <c r="AGO199"/>
      <c r="AGP199"/>
      <c r="AGQ199"/>
      <c r="AGR199"/>
      <c r="AGS199"/>
      <c r="AGT199"/>
      <c r="AGU199"/>
      <c r="AGV199"/>
      <c r="AGW199"/>
      <c r="AGX199"/>
      <c r="AGY199"/>
      <c r="AGZ199"/>
      <c r="AHA199"/>
      <c r="AHB199"/>
      <c r="AHC199"/>
      <c r="AHD199"/>
      <c r="AHE199"/>
      <c r="AHF199"/>
      <c r="AHG199"/>
      <c r="AHH199"/>
      <c r="AHI199"/>
      <c r="AHJ199"/>
      <c r="AHK199"/>
      <c r="AHL199"/>
      <c r="AHM199"/>
      <c r="AHN199"/>
      <c r="AHO199"/>
      <c r="AHP199"/>
      <c r="AHQ199"/>
      <c r="AHR199"/>
      <c r="AHS199"/>
      <c r="AHT199"/>
      <c r="AHU199"/>
      <c r="AHV199"/>
      <c r="AHW199"/>
      <c r="AHX199"/>
      <c r="AHY199"/>
      <c r="AHZ199"/>
      <c r="AIA199"/>
      <c r="AIB199"/>
      <c r="AIC199"/>
      <c r="AID199"/>
      <c r="AIE199"/>
      <c r="AIF199"/>
      <c r="AIG199"/>
      <c r="AIH199"/>
      <c r="AII199"/>
      <c r="AIJ199"/>
      <c r="AIK199"/>
      <c r="AIL199"/>
      <c r="AIM199"/>
      <c r="AIN199"/>
      <c r="AIO199"/>
      <c r="AIP199"/>
      <c r="AIQ199"/>
      <c r="AIR199"/>
      <c r="AIS199"/>
      <c r="AIT199"/>
      <c r="AIU199"/>
      <c r="AIV199"/>
      <c r="AIW199"/>
      <c r="AIX199"/>
      <c r="AIY199"/>
      <c r="AIZ199"/>
      <c r="AJA199"/>
      <c r="AJB199"/>
      <c r="AJC199"/>
      <c r="AJD199"/>
      <c r="AJE199"/>
      <c r="AJF199"/>
      <c r="AJG199"/>
      <c r="AJH199"/>
      <c r="AJI199"/>
      <c r="AJJ199"/>
      <c r="AJK199"/>
      <c r="AJL199"/>
      <c r="AJM199"/>
      <c r="AJN199"/>
      <c r="AJO199"/>
      <c r="AJP199"/>
      <c r="AJQ199"/>
      <c r="AJR199"/>
      <c r="AJS199"/>
      <c r="AJT199"/>
      <c r="AJU199"/>
      <c r="AJV199"/>
      <c r="AJW199"/>
      <c r="AJX199"/>
      <c r="AJY199"/>
      <c r="AJZ199"/>
      <c r="AKA199"/>
      <c r="AKB199"/>
      <c r="AKC199"/>
      <c r="AKD199"/>
      <c r="AKE199"/>
      <c r="AKF199"/>
      <c r="AKG199"/>
      <c r="AKH199"/>
      <c r="AKI199"/>
      <c r="AKJ199"/>
      <c r="AKK199"/>
      <c r="AKL199"/>
      <c r="AKM199"/>
      <c r="AKN199"/>
      <c r="AKO199"/>
      <c r="AKP199"/>
      <c r="AKQ199"/>
      <c r="AKR199"/>
      <c r="AKS199"/>
      <c r="AKT199"/>
      <c r="AKU199"/>
      <c r="AKV199"/>
      <c r="AKW199"/>
      <c r="AKX199"/>
      <c r="AKY199"/>
      <c r="AKZ199"/>
      <c r="ALA199"/>
      <c r="ALB199"/>
      <c r="ALC199"/>
      <c r="ALD199"/>
      <c r="ALE199"/>
      <c r="ALF199"/>
      <c r="ALG199"/>
      <c r="ALH199"/>
      <c r="ALI199"/>
      <c r="ALJ199"/>
      <c r="ALK199"/>
      <c r="ALL199"/>
      <c r="ALM199"/>
      <c r="ALN199"/>
      <c r="ALO199"/>
      <c r="ALP199"/>
      <c r="ALQ199"/>
      <c r="ALR199"/>
      <c r="ALS199"/>
      <c r="ALT199"/>
      <c r="ALU199"/>
      <c r="ALV199"/>
      <c r="ALW199"/>
      <c r="ALX199"/>
      <c r="ALY199"/>
      <c r="ALZ199"/>
      <c r="AMA199"/>
      <c r="AMB199"/>
      <c r="AMC199"/>
      <c r="AMD199"/>
      <c r="AME199"/>
      <c r="AMF199"/>
      <c r="AMG199"/>
      <c r="AMH199"/>
      <c r="AMI199"/>
      <c r="AMJ199"/>
      <c r="AMK199"/>
      <c r="AML199"/>
      <c r="AMM199"/>
      <c r="AMN199"/>
      <c r="AMO199"/>
      <c r="AMP199"/>
      <c r="AMQ199"/>
      <c r="AMR199"/>
      <c r="AMS199"/>
      <c r="AMT199"/>
      <c r="AMU199"/>
      <c r="AMV199"/>
      <c r="AMW199"/>
      <c r="AMX199"/>
      <c r="AMY199"/>
      <c r="AMZ199"/>
      <c r="ANA199"/>
      <c r="ANB199"/>
      <c r="ANC199"/>
      <c r="AND199"/>
      <c r="ANE199"/>
      <c r="ANF199"/>
      <c r="ANG199"/>
      <c r="ANH199"/>
      <c r="ANI199"/>
      <c r="ANJ199"/>
      <c r="ANK199"/>
      <c r="ANL199"/>
      <c r="ANM199"/>
      <c r="ANN199"/>
      <c r="ANO199"/>
      <c r="ANP199"/>
      <c r="ANQ199"/>
      <c r="ANR199"/>
      <c r="ANS199"/>
      <c r="ANT199"/>
      <c r="ANU199"/>
      <c r="ANV199"/>
      <c r="ANW199"/>
      <c r="ANX199"/>
      <c r="ANY199"/>
      <c r="ANZ199"/>
      <c r="AOA199"/>
      <c r="AOB199"/>
      <c r="AOC199"/>
      <c r="AOD199"/>
      <c r="AOE199"/>
      <c r="AOF199"/>
      <c r="AOG199"/>
      <c r="AOH199"/>
      <c r="AOI199"/>
      <c r="AOJ199"/>
      <c r="AOK199"/>
      <c r="AOL199"/>
      <c r="AOM199"/>
      <c r="AON199"/>
      <c r="AOO199"/>
      <c r="AOP199"/>
      <c r="AOQ199"/>
      <c r="AOR199"/>
      <c r="AOS199"/>
      <c r="AOT199"/>
      <c r="AOU199"/>
      <c r="AOV199"/>
      <c r="AOW199"/>
      <c r="AOX199"/>
      <c r="AOY199"/>
      <c r="AOZ199"/>
      <c r="APA199"/>
      <c r="APB199"/>
      <c r="APC199"/>
      <c r="APD199"/>
      <c r="APE199"/>
      <c r="APF199"/>
      <c r="APG199"/>
      <c r="APH199"/>
      <c r="API199"/>
      <c r="APJ199"/>
      <c r="APK199"/>
      <c r="APL199"/>
      <c r="APM199"/>
      <c r="APN199"/>
      <c r="APO199"/>
      <c r="APP199"/>
      <c r="APQ199"/>
      <c r="APR199"/>
      <c r="APS199"/>
      <c r="APT199"/>
      <c r="APU199"/>
      <c r="APV199"/>
      <c r="APW199"/>
      <c r="APX199"/>
      <c r="APY199"/>
      <c r="APZ199"/>
      <c r="AQA199"/>
      <c r="AQB199"/>
      <c r="AQC199"/>
      <c r="AQD199"/>
      <c r="AQE199"/>
      <c r="AQF199"/>
      <c r="AQG199"/>
      <c r="AQH199"/>
      <c r="AQI199"/>
      <c r="AQJ199"/>
      <c r="AQK199"/>
      <c r="AQL199"/>
      <c r="AQM199"/>
      <c r="AQN199"/>
      <c r="AQO199"/>
      <c r="AQP199"/>
      <c r="AQQ199"/>
      <c r="AQR199"/>
      <c r="AQS199"/>
      <c r="AQT199"/>
      <c r="AQU199"/>
      <c r="AQV199"/>
      <c r="AQW199"/>
      <c r="AQX199"/>
      <c r="AQY199"/>
      <c r="AQZ199"/>
      <c r="ARA199"/>
      <c r="ARB199"/>
      <c r="ARC199"/>
      <c r="ARD199"/>
      <c r="ARE199"/>
      <c r="ARF199"/>
      <c r="ARG199"/>
      <c r="ARH199"/>
      <c r="ARI199"/>
      <c r="ARJ199"/>
      <c r="ARK199"/>
      <c r="ARL199"/>
      <c r="ARM199"/>
      <c r="ARN199"/>
      <c r="ARO199"/>
      <c r="ARP199"/>
      <c r="ARQ199"/>
      <c r="ARR199"/>
      <c r="ARS199"/>
      <c r="ART199"/>
      <c r="ARU199"/>
      <c r="ARV199"/>
      <c r="ARW199"/>
      <c r="ARX199"/>
      <c r="ARY199"/>
      <c r="ARZ199"/>
      <c r="ASA199"/>
      <c r="ASB199"/>
      <c r="ASC199"/>
      <c r="ASD199"/>
      <c r="ASE199"/>
      <c r="ASF199"/>
      <c r="ASG199"/>
      <c r="ASH199"/>
      <c r="ASI199"/>
      <c r="ASJ199"/>
      <c r="ASK199"/>
      <c r="ASL199"/>
      <c r="ASM199"/>
      <c r="ASN199"/>
      <c r="ASO199"/>
      <c r="ASP199"/>
      <c r="ASQ199"/>
      <c r="ASR199"/>
      <c r="ASS199"/>
      <c r="AST199"/>
      <c r="ASU199"/>
      <c r="ASV199"/>
      <c r="ASW199"/>
      <c r="ASX199"/>
      <c r="ASY199"/>
      <c r="ASZ199"/>
      <c r="ATA199"/>
      <c r="ATB199"/>
      <c r="ATC199"/>
      <c r="ATD199"/>
      <c r="ATE199"/>
      <c r="ATF199"/>
      <c r="ATG199"/>
      <c r="ATH199"/>
      <c r="ATI199"/>
      <c r="ATJ199"/>
      <c r="ATK199"/>
      <c r="ATL199"/>
      <c r="ATM199"/>
      <c r="ATN199"/>
      <c r="ATO199"/>
      <c r="ATP199"/>
      <c r="ATQ199"/>
      <c r="ATR199"/>
      <c r="ATS199"/>
      <c r="ATT199"/>
      <c r="ATU199"/>
      <c r="ATV199"/>
      <c r="ATW199"/>
      <c r="ATX199"/>
      <c r="ATY199"/>
      <c r="ATZ199"/>
      <c r="AUA199"/>
      <c r="AUB199"/>
      <c r="AUC199"/>
      <c r="AUD199"/>
      <c r="AUE199"/>
      <c r="AUF199"/>
      <c r="AUG199"/>
      <c r="AUH199"/>
      <c r="AUI199"/>
      <c r="AUJ199"/>
      <c r="AUK199"/>
      <c r="AUL199"/>
      <c r="AUM199"/>
      <c r="AUN199"/>
      <c r="AUO199"/>
      <c r="AUP199"/>
      <c r="AUQ199"/>
      <c r="AUR199"/>
      <c r="AUS199"/>
      <c r="AUT199"/>
      <c r="AUU199"/>
      <c r="AUV199"/>
      <c r="AUW199"/>
      <c r="AUX199"/>
      <c r="AUY199"/>
      <c r="AUZ199"/>
      <c r="AVA199"/>
      <c r="AVB199"/>
      <c r="AVC199"/>
      <c r="AVD199"/>
      <c r="AVE199"/>
      <c r="AVF199"/>
      <c r="AVG199"/>
      <c r="AVH199"/>
      <c r="AVI199"/>
      <c r="AVJ199"/>
      <c r="AVK199"/>
      <c r="AVL199"/>
      <c r="AVM199"/>
      <c r="AVN199"/>
      <c r="AVO199"/>
      <c r="AVP199"/>
      <c r="AVQ199"/>
      <c r="AVR199"/>
      <c r="AVS199"/>
      <c r="AVT199"/>
      <c r="AVU199"/>
      <c r="AVV199"/>
      <c r="AVW199"/>
      <c r="AVX199"/>
      <c r="AVY199"/>
      <c r="AVZ199"/>
      <c r="AWA199"/>
      <c r="AWB199"/>
      <c r="AWC199"/>
      <c r="AWD199"/>
      <c r="AWE199"/>
      <c r="AWF199"/>
      <c r="AWG199"/>
      <c r="AWH199"/>
      <c r="AWI199"/>
      <c r="AWJ199"/>
      <c r="AWK199"/>
      <c r="AWL199"/>
      <c r="AWM199"/>
      <c r="AWN199"/>
      <c r="AWO199"/>
      <c r="AWP199"/>
      <c r="AWQ199"/>
      <c r="AWR199"/>
      <c r="AWS199"/>
      <c r="AWT199"/>
      <c r="AWU199"/>
      <c r="AWV199"/>
      <c r="AWW199"/>
      <c r="AWX199"/>
      <c r="AWY199"/>
      <c r="AWZ199"/>
      <c r="AXA199"/>
      <c r="AXB199"/>
      <c r="AXC199"/>
      <c r="AXD199"/>
      <c r="AXE199"/>
      <c r="AXF199"/>
      <c r="AXG199"/>
      <c r="AXH199"/>
      <c r="AXI199"/>
      <c r="AXJ199"/>
      <c r="AXK199"/>
      <c r="AXL199"/>
      <c r="AXM199"/>
      <c r="AXN199"/>
      <c r="AXO199"/>
      <c r="AXP199"/>
      <c r="AXQ199"/>
      <c r="AXR199"/>
      <c r="AXS199"/>
      <c r="AXT199"/>
      <c r="AXU199"/>
      <c r="AXV199"/>
      <c r="AXW199"/>
      <c r="AXX199"/>
      <c r="AXY199"/>
      <c r="AXZ199"/>
      <c r="AYA199"/>
      <c r="AYB199"/>
      <c r="AYC199"/>
      <c r="AYD199"/>
      <c r="AYE199"/>
      <c r="AYF199"/>
      <c r="AYG199"/>
      <c r="AYH199"/>
      <c r="AYI199"/>
      <c r="AYJ199"/>
      <c r="AYK199"/>
      <c r="AYL199"/>
      <c r="AYM199"/>
      <c r="AYN199"/>
      <c r="AYO199"/>
      <c r="AYP199"/>
      <c r="AYQ199"/>
      <c r="AYR199"/>
      <c r="AYS199"/>
      <c r="AYT199"/>
      <c r="AYU199"/>
      <c r="AYV199"/>
      <c r="AYW199"/>
      <c r="AYX199"/>
      <c r="AYY199"/>
      <c r="AYZ199"/>
      <c r="AZA199"/>
      <c r="AZB199"/>
      <c r="AZC199"/>
      <c r="AZD199"/>
      <c r="AZE199"/>
      <c r="AZF199"/>
      <c r="AZG199"/>
      <c r="AZH199"/>
      <c r="AZI199"/>
      <c r="AZJ199"/>
      <c r="AZK199"/>
      <c r="AZL199"/>
      <c r="AZM199"/>
      <c r="AZN199"/>
      <c r="AZO199"/>
      <c r="AZP199"/>
      <c r="AZQ199"/>
      <c r="AZR199"/>
      <c r="AZS199"/>
      <c r="AZT199"/>
      <c r="AZU199"/>
      <c r="AZV199"/>
      <c r="AZW199"/>
      <c r="AZX199"/>
      <c r="AZY199"/>
      <c r="AZZ199"/>
      <c r="BAA199"/>
      <c r="BAB199"/>
      <c r="BAC199"/>
    </row>
  </sheetData>
  <autoFilter ref="A1:X265" xr:uid="{00000000-0009-0000-0000-00000D000000}"/>
  <mergeCells count="6">
    <mergeCell ref="A2:A26"/>
    <mergeCell ref="A96:A107"/>
    <mergeCell ref="A54:A65"/>
    <mergeCell ref="A68:A79"/>
    <mergeCell ref="A28:A52"/>
    <mergeCell ref="A82:A93"/>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66CC"/>
  </sheetPr>
  <dimension ref="A1:AK291"/>
  <sheetViews>
    <sheetView topLeftCell="H1" zoomScale="55" zoomScaleNormal="55" workbookViewId="0">
      <pane ySplit="1" topLeftCell="A2" activePane="bottomLeft" state="frozen"/>
      <selection activeCell="A75" sqref="A75:A79"/>
      <selection pane="bottomLeft" activeCell="A75" sqref="A75:A79"/>
    </sheetView>
  </sheetViews>
  <sheetFormatPr defaultColWidth="9.42578125" defaultRowHeight="15" x14ac:dyDescent="0.25"/>
  <cols>
    <col min="1" max="1" width="33" style="37" hidden="1" customWidth="1"/>
    <col min="2" max="2" width="73.42578125" style="37" customWidth="1"/>
    <col min="3" max="3" width="12.42578125" style="228" customWidth="1"/>
    <col min="4" max="4" width="12" style="149" customWidth="1"/>
    <col min="5" max="5" width="7.42578125" style="38" customWidth="1"/>
    <col min="6" max="6" width="13.42578125" style="38" customWidth="1"/>
    <col min="7" max="7" width="19.42578125" style="38" customWidth="1"/>
    <col min="8" max="8" width="22.42578125" style="38" customWidth="1"/>
    <col min="9" max="10" width="19.42578125" style="149" bestFit="1" customWidth="1"/>
    <col min="11" max="12" width="26.42578125" style="38" customWidth="1"/>
    <col min="13" max="13" width="22.42578125" style="38" customWidth="1"/>
    <col min="14" max="14" width="10.42578125" style="38" customWidth="1"/>
    <col min="15" max="15" width="22" style="38" customWidth="1"/>
    <col min="16" max="16" width="11.42578125" style="38" customWidth="1"/>
    <col min="17" max="17" width="15.42578125" style="38" customWidth="1"/>
    <col min="18" max="18" width="6.42578125" style="38" customWidth="1"/>
    <col min="19" max="20" width="13.42578125" style="38" customWidth="1"/>
    <col min="21" max="21" width="23.42578125" style="38" customWidth="1"/>
    <col min="22" max="22" width="11.42578125" style="38" customWidth="1"/>
    <col min="23" max="23" width="10.42578125" style="38" customWidth="1"/>
    <col min="24" max="25" width="14.42578125" style="33" customWidth="1"/>
    <col min="26" max="30" width="15.42578125" style="229" customWidth="1"/>
    <col min="31" max="31" width="11.42578125" style="101" customWidth="1"/>
    <col min="32" max="32" width="20.42578125" style="229" customWidth="1"/>
    <col min="33" max="33" width="18.42578125" style="38" customWidth="1"/>
    <col min="34" max="34" width="17.42578125" style="38" customWidth="1"/>
    <col min="35" max="16384" width="9.42578125" style="37"/>
  </cols>
  <sheetData>
    <row r="1" spans="1:37" s="44" customFormat="1" ht="25.5" x14ac:dyDescent="0.25">
      <c r="A1" s="186" t="s">
        <v>25</v>
      </c>
      <c r="B1" s="186" t="s">
        <v>1</v>
      </c>
      <c r="C1" s="187" t="s">
        <v>183</v>
      </c>
      <c r="D1" s="188" t="s">
        <v>343</v>
      </c>
      <c r="E1" s="189" t="s">
        <v>27</v>
      </c>
      <c r="F1" s="189" t="s">
        <v>526</v>
      </c>
      <c r="G1" s="189" t="s">
        <v>564</v>
      </c>
      <c r="H1" s="189" t="s">
        <v>524</v>
      </c>
      <c r="I1" s="189" t="s">
        <v>565</v>
      </c>
      <c r="J1" s="189" t="s">
        <v>566</v>
      </c>
      <c r="K1" s="189" t="s">
        <v>575</v>
      </c>
      <c r="L1" s="189" t="s">
        <v>574</v>
      </c>
      <c r="M1" s="189" t="s">
        <v>539</v>
      </c>
      <c r="N1" s="189" t="s">
        <v>29</v>
      </c>
      <c r="O1" s="189" t="s">
        <v>184</v>
      </c>
      <c r="P1" s="189" t="s">
        <v>30</v>
      </c>
      <c r="Q1" s="188" t="s">
        <v>358</v>
      </c>
      <c r="R1" s="189" t="s">
        <v>31</v>
      </c>
      <c r="S1" s="190" t="s">
        <v>32</v>
      </c>
      <c r="T1" s="190" t="s">
        <v>559</v>
      </c>
      <c r="U1" s="189" t="s">
        <v>33</v>
      </c>
      <c r="V1" s="189" t="s">
        <v>35</v>
      </c>
      <c r="W1" s="189" t="s">
        <v>36</v>
      </c>
      <c r="X1" s="188" t="s">
        <v>167</v>
      </c>
      <c r="Y1" s="188" t="s">
        <v>569</v>
      </c>
      <c r="Z1" s="188" t="s">
        <v>570</v>
      </c>
      <c r="AA1" s="188" t="s">
        <v>571</v>
      </c>
      <c r="AB1" s="188" t="s">
        <v>572</v>
      </c>
      <c r="AC1" s="188" t="s">
        <v>588</v>
      </c>
      <c r="AD1" s="188" t="s">
        <v>589</v>
      </c>
      <c r="AE1" s="191" t="s">
        <v>34</v>
      </c>
      <c r="AF1" s="190" t="s">
        <v>573</v>
      </c>
      <c r="AG1" s="192" t="s">
        <v>540</v>
      </c>
      <c r="AH1" s="192" t="s">
        <v>541</v>
      </c>
      <c r="AI1" s="186" t="s">
        <v>1178</v>
      </c>
      <c r="AJ1" s="186" t="s">
        <v>1179</v>
      </c>
      <c r="AK1" s="186" t="s">
        <v>1180</v>
      </c>
    </row>
    <row r="2" spans="1:37" x14ac:dyDescent="0.25">
      <c r="A2" s="690"/>
      <c r="B2" s="690" t="s">
        <v>516</v>
      </c>
      <c r="C2" s="193">
        <v>210.001</v>
      </c>
      <c r="D2" s="204"/>
      <c r="E2" s="203">
        <v>2</v>
      </c>
      <c r="F2" s="203">
        <v>10</v>
      </c>
      <c r="G2" s="203" t="s">
        <v>263</v>
      </c>
      <c r="H2" s="203" t="s">
        <v>558</v>
      </c>
      <c r="I2" s="204">
        <v>30</v>
      </c>
      <c r="J2" s="204" t="s">
        <v>263</v>
      </c>
      <c r="K2" s="203">
        <v>910</v>
      </c>
      <c r="L2" s="203" t="s">
        <v>263</v>
      </c>
      <c r="M2" s="203">
        <v>4</v>
      </c>
      <c r="N2" s="203">
        <v>13</v>
      </c>
      <c r="O2" s="203" t="s">
        <v>40</v>
      </c>
      <c r="P2" s="195" t="s">
        <v>21</v>
      </c>
      <c r="Q2" s="196">
        <v>-85</v>
      </c>
      <c r="R2" s="195" t="s">
        <v>41</v>
      </c>
      <c r="S2" s="195" t="s">
        <v>42</v>
      </c>
      <c r="T2" s="195">
        <v>1358</v>
      </c>
      <c r="U2" s="195" t="s">
        <v>43</v>
      </c>
      <c r="V2" s="195">
        <v>60</v>
      </c>
      <c r="W2" s="195">
        <v>3</v>
      </c>
      <c r="X2" s="195" t="s">
        <v>168</v>
      </c>
      <c r="Y2" s="195">
        <v>1</v>
      </c>
      <c r="Z2" s="198">
        <v>1</v>
      </c>
      <c r="AA2" s="195">
        <v>1</v>
      </c>
      <c r="AB2" s="198">
        <v>1</v>
      </c>
      <c r="AC2" s="198">
        <v>10</v>
      </c>
      <c r="AD2" s="198"/>
      <c r="AE2" s="197" t="s">
        <v>386</v>
      </c>
      <c r="AF2" s="203" t="s">
        <v>263</v>
      </c>
      <c r="AG2" s="195" t="s">
        <v>535</v>
      </c>
      <c r="AH2" s="195" t="s">
        <v>538</v>
      </c>
    </row>
    <row r="3" spans="1:37" x14ac:dyDescent="0.25">
      <c r="A3" s="691"/>
      <c r="B3" s="691"/>
      <c r="C3" s="193">
        <v>210.00200000000001</v>
      </c>
      <c r="D3" s="204"/>
      <c r="E3" s="203">
        <v>2</v>
      </c>
      <c r="F3" s="203">
        <v>15</v>
      </c>
      <c r="G3" s="203" t="s">
        <v>263</v>
      </c>
      <c r="H3" s="203" t="s">
        <v>558</v>
      </c>
      <c r="I3" s="204">
        <v>47</v>
      </c>
      <c r="J3" s="204" t="s">
        <v>263</v>
      </c>
      <c r="K3" s="203">
        <v>918</v>
      </c>
      <c r="L3" s="203" t="s">
        <v>263</v>
      </c>
      <c r="M3" s="203">
        <v>4</v>
      </c>
      <c r="N3" s="203">
        <v>13</v>
      </c>
      <c r="O3" s="203" t="s">
        <v>40</v>
      </c>
      <c r="P3" s="195" t="s">
        <v>46</v>
      </c>
      <c r="Q3" s="196">
        <v>-78</v>
      </c>
      <c r="R3" s="195">
        <v>20</v>
      </c>
      <c r="S3" s="195" t="s">
        <v>47</v>
      </c>
      <c r="T3" s="195">
        <v>1358</v>
      </c>
      <c r="U3" s="195" t="s">
        <v>43</v>
      </c>
      <c r="V3" s="195">
        <v>60</v>
      </c>
      <c r="W3" s="195">
        <v>3</v>
      </c>
      <c r="X3" s="195" t="s">
        <v>168</v>
      </c>
      <c r="Y3" s="195">
        <v>1</v>
      </c>
      <c r="Z3" s="198">
        <v>1</v>
      </c>
      <c r="AA3" s="195">
        <v>1</v>
      </c>
      <c r="AB3" s="198">
        <v>1</v>
      </c>
      <c r="AC3" s="198">
        <v>10</v>
      </c>
      <c r="AD3" s="198"/>
      <c r="AE3" s="197" t="s">
        <v>386</v>
      </c>
      <c r="AF3" s="203" t="s">
        <v>263</v>
      </c>
      <c r="AG3" s="195" t="s">
        <v>535</v>
      </c>
      <c r="AH3" s="195" t="s">
        <v>538</v>
      </c>
    </row>
    <row r="4" spans="1:37" x14ac:dyDescent="0.25">
      <c r="A4" s="691"/>
      <c r="B4" s="691"/>
      <c r="C4" s="193">
        <v>210.00300000000001</v>
      </c>
      <c r="D4" s="204"/>
      <c r="E4" s="203">
        <v>12</v>
      </c>
      <c r="F4" s="203">
        <v>5</v>
      </c>
      <c r="G4" s="203" t="s">
        <v>263</v>
      </c>
      <c r="H4" s="203" t="s">
        <v>558</v>
      </c>
      <c r="I4" s="204">
        <v>17</v>
      </c>
      <c r="J4" s="204" t="s">
        <v>263</v>
      </c>
      <c r="K4" s="203">
        <v>5104</v>
      </c>
      <c r="L4" s="203" t="s">
        <v>263</v>
      </c>
      <c r="M4" s="203">
        <v>4</v>
      </c>
      <c r="N4" s="203">
        <v>13</v>
      </c>
      <c r="O4" s="203" t="s">
        <v>40</v>
      </c>
      <c r="P4" s="195" t="s">
        <v>46</v>
      </c>
      <c r="Q4" s="196">
        <v>-88</v>
      </c>
      <c r="R4" s="195">
        <v>10</v>
      </c>
      <c r="S4" s="195" t="s">
        <v>48</v>
      </c>
      <c r="T4" s="195">
        <v>1358</v>
      </c>
      <c r="U4" s="195" t="s">
        <v>43</v>
      </c>
      <c r="V4" s="195">
        <v>60</v>
      </c>
      <c r="W4" s="195">
        <v>3</v>
      </c>
      <c r="X4" s="195" t="s">
        <v>168</v>
      </c>
      <c r="Y4" s="195">
        <v>1</v>
      </c>
      <c r="Z4" s="198">
        <v>1</v>
      </c>
      <c r="AA4" s="195">
        <v>1</v>
      </c>
      <c r="AB4" s="198">
        <v>1</v>
      </c>
      <c r="AC4" s="198">
        <v>10</v>
      </c>
      <c r="AD4" s="198"/>
      <c r="AE4" s="197" t="s">
        <v>386</v>
      </c>
      <c r="AF4" s="203" t="s">
        <v>263</v>
      </c>
      <c r="AG4" s="195" t="s">
        <v>535</v>
      </c>
      <c r="AH4" s="195" t="s">
        <v>538</v>
      </c>
    </row>
    <row r="5" spans="1:37" x14ac:dyDescent="0.25">
      <c r="A5" s="690"/>
      <c r="B5" s="690" t="s">
        <v>517</v>
      </c>
      <c r="C5" s="193">
        <v>210.00399999999999</v>
      </c>
      <c r="D5" s="204"/>
      <c r="E5" s="203">
        <v>2</v>
      </c>
      <c r="F5" s="203">
        <v>20</v>
      </c>
      <c r="G5" s="203" t="s">
        <v>263</v>
      </c>
      <c r="H5" s="203" t="s">
        <v>558</v>
      </c>
      <c r="I5" s="204">
        <v>60</v>
      </c>
      <c r="J5" s="204" t="s">
        <v>263</v>
      </c>
      <c r="K5" s="203">
        <v>919</v>
      </c>
      <c r="L5" s="203" t="s">
        <v>263</v>
      </c>
      <c r="M5" s="203">
        <v>4</v>
      </c>
      <c r="N5" s="203">
        <v>13</v>
      </c>
      <c r="O5" s="203" t="s">
        <v>54</v>
      </c>
      <c r="P5" s="195" t="s">
        <v>21</v>
      </c>
      <c r="Q5" s="196">
        <v>-85</v>
      </c>
      <c r="R5" s="195" t="s">
        <v>41</v>
      </c>
      <c r="S5" s="195" t="s">
        <v>42</v>
      </c>
      <c r="T5" s="195">
        <v>1358</v>
      </c>
      <c r="U5" s="195" t="s">
        <v>43</v>
      </c>
      <c r="V5" s="195">
        <v>60</v>
      </c>
      <c r="W5" s="195">
        <v>3</v>
      </c>
      <c r="X5" s="195" t="s">
        <v>168</v>
      </c>
      <c r="Y5" s="195">
        <v>1</v>
      </c>
      <c r="Z5" s="198">
        <v>1</v>
      </c>
      <c r="AA5" s="195">
        <v>1</v>
      </c>
      <c r="AB5" s="198">
        <v>1</v>
      </c>
      <c r="AC5" s="198">
        <v>10</v>
      </c>
      <c r="AD5" s="198"/>
      <c r="AE5" s="197" t="s">
        <v>386</v>
      </c>
      <c r="AF5" s="203" t="s">
        <v>263</v>
      </c>
      <c r="AG5" s="195" t="s">
        <v>535</v>
      </c>
      <c r="AH5" s="195" t="s">
        <v>538</v>
      </c>
    </row>
    <row r="6" spans="1:37" x14ac:dyDescent="0.25">
      <c r="A6" s="691"/>
      <c r="B6" s="691"/>
      <c r="C6" s="193">
        <v>210.005</v>
      </c>
      <c r="D6" s="204"/>
      <c r="E6" s="203">
        <v>12</v>
      </c>
      <c r="F6" s="203">
        <v>5</v>
      </c>
      <c r="G6" s="203" t="s">
        <v>263</v>
      </c>
      <c r="H6" s="203" t="s">
        <v>558</v>
      </c>
      <c r="I6" s="204">
        <v>17</v>
      </c>
      <c r="J6" s="204" t="s">
        <v>263</v>
      </c>
      <c r="K6" s="203">
        <v>5104</v>
      </c>
      <c r="L6" s="203" t="s">
        <v>263</v>
      </c>
      <c r="M6" s="203">
        <v>4</v>
      </c>
      <c r="N6" s="203">
        <v>13</v>
      </c>
      <c r="O6" s="203" t="s">
        <v>54</v>
      </c>
      <c r="P6" s="195" t="s">
        <v>46</v>
      </c>
      <c r="Q6" s="196">
        <v>-78</v>
      </c>
      <c r="R6" s="195">
        <v>20</v>
      </c>
      <c r="S6" s="195" t="s">
        <v>47</v>
      </c>
      <c r="T6" s="195">
        <v>1358</v>
      </c>
      <c r="U6" s="195" t="s">
        <v>43</v>
      </c>
      <c r="V6" s="195">
        <v>60</v>
      </c>
      <c r="W6" s="195">
        <v>3</v>
      </c>
      <c r="X6" s="195" t="s">
        <v>168</v>
      </c>
      <c r="Y6" s="195">
        <v>1</v>
      </c>
      <c r="Z6" s="198">
        <v>1</v>
      </c>
      <c r="AA6" s="195">
        <v>1</v>
      </c>
      <c r="AB6" s="198">
        <v>1</v>
      </c>
      <c r="AC6" s="198">
        <v>10</v>
      </c>
      <c r="AD6" s="198"/>
      <c r="AE6" s="197" t="s">
        <v>386</v>
      </c>
      <c r="AF6" s="203" t="s">
        <v>263</v>
      </c>
      <c r="AG6" s="195" t="s">
        <v>535</v>
      </c>
      <c r="AH6" s="195" t="s">
        <v>538</v>
      </c>
    </row>
    <row r="7" spans="1:37" x14ac:dyDescent="0.25">
      <c r="A7" s="691"/>
      <c r="B7" s="691"/>
      <c r="C7" s="193">
        <v>210.006</v>
      </c>
      <c r="D7" s="204"/>
      <c r="E7" s="203">
        <v>2</v>
      </c>
      <c r="F7" s="203">
        <v>10</v>
      </c>
      <c r="G7" s="203" t="s">
        <v>263</v>
      </c>
      <c r="H7" s="203" t="s">
        <v>558</v>
      </c>
      <c r="I7" s="204">
        <v>30</v>
      </c>
      <c r="J7" s="204" t="s">
        <v>263</v>
      </c>
      <c r="K7" s="203">
        <v>910</v>
      </c>
      <c r="L7" s="203" t="s">
        <v>263</v>
      </c>
      <c r="M7" s="203">
        <v>4</v>
      </c>
      <c r="N7" s="203">
        <v>13</v>
      </c>
      <c r="O7" s="203" t="s">
        <v>54</v>
      </c>
      <c r="P7" s="195" t="s">
        <v>46</v>
      </c>
      <c r="Q7" s="196">
        <v>-88</v>
      </c>
      <c r="R7" s="195">
        <v>10</v>
      </c>
      <c r="S7" s="195" t="s">
        <v>48</v>
      </c>
      <c r="T7" s="195">
        <v>1358</v>
      </c>
      <c r="U7" s="195" t="s">
        <v>43</v>
      </c>
      <c r="V7" s="195">
        <v>60</v>
      </c>
      <c r="W7" s="195">
        <v>3</v>
      </c>
      <c r="X7" s="195" t="s">
        <v>168</v>
      </c>
      <c r="Y7" s="195">
        <v>1</v>
      </c>
      <c r="Z7" s="198">
        <v>1</v>
      </c>
      <c r="AA7" s="195">
        <v>1</v>
      </c>
      <c r="AB7" s="198">
        <v>1</v>
      </c>
      <c r="AC7" s="198">
        <v>10</v>
      </c>
      <c r="AD7" s="198"/>
      <c r="AE7" s="197" t="s">
        <v>386</v>
      </c>
      <c r="AF7" s="203" t="s">
        <v>263</v>
      </c>
      <c r="AG7" s="195" t="s">
        <v>535</v>
      </c>
      <c r="AH7" s="195" t="s">
        <v>538</v>
      </c>
    </row>
    <row r="8" spans="1:37" x14ac:dyDescent="0.25">
      <c r="A8" s="690"/>
      <c r="B8" s="690" t="s">
        <v>518</v>
      </c>
      <c r="C8" s="193">
        <v>210.00700000000001</v>
      </c>
      <c r="D8" s="204"/>
      <c r="E8" s="203">
        <v>2</v>
      </c>
      <c r="F8" s="203">
        <v>20</v>
      </c>
      <c r="G8" s="203" t="s">
        <v>263</v>
      </c>
      <c r="H8" s="203" t="s">
        <v>558</v>
      </c>
      <c r="I8" s="204">
        <v>60</v>
      </c>
      <c r="J8" s="204" t="s">
        <v>263</v>
      </c>
      <c r="K8" s="203">
        <v>919</v>
      </c>
      <c r="L8" s="203" t="s">
        <v>263</v>
      </c>
      <c r="M8" s="203">
        <v>4</v>
      </c>
      <c r="N8" s="203">
        <v>13</v>
      </c>
      <c r="O8" s="203" t="s">
        <v>40</v>
      </c>
      <c r="P8" s="195" t="s">
        <v>21</v>
      </c>
      <c r="Q8" s="196">
        <v>-85</v>
      </c>
      <c r="R8" s="195" t="s">
        <v>41</v>
      </c>
      <c r="S8" s="195" t="s">
        <v>42</v>
      </c>
      <c r="T8" s="195">
        <v>1358</v>
      </c>
      <c r="U8" s="195" t="s">
        <v>66</v>
      </c>
      <c r="V8" s="195">
        <v>60</v>
      </c>
      <c r="W8" s="195">
        <v>3</v>
      </c>
      <c r="X8" s="195" t="s">
        <v>168</v>
      </c>
      <c r="Y8" s="195">
        <v>1</v>
      </c>
      <c r="Z8" s="198">
        <v>1</v>
      </c>
      <c r="AA8" s="195">
        <v>1</v>
      </c>
      <c r="AB8" s="198">
        <v>1</v>
      </c>
      <c r="AC8" s="198">
        <v>22</v>
      </c>
      <c r="AD8" s="198"/>
      <c r="AE8" s="197" t="s">
        <v>386</v>
      </c>
      <c r="AF8" s="203" t="s">
        <v>263</v>
      </c>
      <c r="AG8" s="195" t="s">
        <v>535</v>
      </c>
      <c r="AH8" s="195" t="s">
        <v>538</v>
      </c>
    </row>
    <row r="9" spans="1:37" x14ac:dyDescent="0.25">
      <c r="A9" s="691"/>
      <c r="B9" s="691"/>
      <c r="C9" s="193">
        <v>210.00800000000001</v>
      </c>
      <c r="D9" s="204"/>
      <c r="E9" s="203">
        <v>12</v>
      </c>
      <c r="F9" s="203">
        <v>5</v>
      </c>
      <c r="G9" s="203" t="s">
        <v>263</v>
      </c>
      <c r="H9" s="203" t="s">
        <v>558</v>
      </c>
      <c r="I9" s="204">
        <v>17</v>
      </c>
      <c r="J9" s="204" t="s">
        <v>263</v>
      </c>
      <c r="K9" s="203">
        <v>5104</v>
      </c>
      <c r="L9" s="203" t="s">
        <v>263</v>
      </c>
      <c r="M9" s="203">
        <v>4</v>
      </c>
      <c r="N9" s="203">
        <v>13</v>
      </c>
      <c r="O9" s="203" t="s">
        <v>40</v>
      </c>
      <c r="P9" s="195" t="s">
        <v>46</v>
      </c>
      <c r="Q9" s="196">
        <v>-78</v>
      </c>
      <c r="R9" s="195">
        <v>20</v>
      </c>
      <c r="S9" s="195" t="s">
        <v>47</v>
      </c>
      <c r="T9" s="195">
        <v>1358</v>
      </c>
      <c r="U9" s="195" t="s">
        <v>66</v>
      </c>
      <c r="V9" s="195">
        <v>60</v>
      </c>
      <c r="W9" s="195">
        <v>3</v>
      </c>
      <c r="X9" s="195" t="s">
        <v>168</v>
      </c>
      <c r="Y9" s="195">
        <v>1</v>
      </c>
      <c r="Z9" s="198">
        <v>1</v>
      </c>
      <c r="AA9" s="195">
        <v>1</v>
      </c>
      <c r="AB9" s="198">
        <v>1</v>
      </c>
      <c r="AC9" s="198">
        <v>16</v>
      </c>
      <c r="AD9" s="198"/>
      <c r="AE9" s="197" t="s">
        <v>386</v>
      </c>
      <c r="AF9" s="203" t="s">
        <v>263</v>
      </c>
      <c r="AG9" s="195" t="s">
        <v>535</v>
      </c>
      <c r="AH9" s="195" t="s">
        <v>538</v>
      </c>
    </row>
    <row r="10" spans="1:37" x14ac:dyDescent="0.25">
      <c r="A10" s="691"/>
      <c r="B10" s="691"/>
      <c r="C10" s="193">
        <v>210.00900000000001</v>
      </c>
      <c r="D10" s="204"/>
      <c r="E10" s="203">
        <v>2</v>
      </c>
      <c r="F10" s="203">
        <v>15</v>
      </c>
      <c r="G10" s="203" t="s">
        <v>263</v>
      </c>
      <c r="H10" s="203" t="s">
        <v>558</v>
      </c>
      <c r="I10" s="204">
        <v>47</v>
      </c>
      <c r="J10" s="204" t="s">
        <v>263</v>
      </c>
      <c r="K10" s="203">
        <v>918</v>
      </c>
      <c r="L10" s="203" t="s">
        <v>263</v>
      </c>
      <c r="M10" s="203">
        <v>4</v>
      </c>
      <c r="N10" s="203">
        <v>13</v>
      </c>
      <c r="O10" s="203" t="s">
        <v>40</v>
      </c>
      <c r="P10" s="195" t="s">
        <v>46</v>
      </c>
      <c r="Q10" s="196">
        <v>-88</v>
      </c>
      <c r="R10" s="195">
        <v>10</v>
      </c>
      <c r="S10" s="195" t="s">
        <v>48</v>
      </c>
      <c r="T10" s="195">
        <v>1358</v>
      </c>
      <c r="U10" s="195" t="s">
        <v>66</v>
      </c>
      <c r="V10" s="195">
        <v>60</v>
      </c>
      <c r="W10" s="195">
        <v>3</v>
      </c>
      <c r="X10" s="195" t="s">
        <v>168</v>
      </c>
      <c r="Y10" s="195">
        <v>1</v>
      </c>
      <c r="Z10" s="198">
        <v>1</v>
      </c>
      <c r="AA10" s="195">
        <v>1</v>
      </c>
      <c r="AB10" s="198">
        <v>1</v>
      </c>
      <c r="AC10" s="198">
        <v>16</v>
      </c>
      <c r="AD10" s="198"/>
      <c r="AE10" s="197" t="s">
        <v>386</v>
      </c>
      <c r="AF10" s="203" t="s">
        <v>263</v>
      </c>
      <c r="AG10" s="195" t="s">
        <v>535</v>
      </c>
      <c r="AH10" s="195" t="s">
        <v>538</v>
      </c>
    </row>
    <row r="11" spans="1:37" x14ac:dyDescent="0.25">
      <c r="A11" s="690"/>
      <c r="B11" s="690" t="s">
        <v>519</v>
      </c>
      <c r="C11" s="193">
        <v>210.01</v>
      </c>
      <c r="D11" s="204"/>
      <c r="E11" s="203">
        <v>2</v>
      </c>
      <c r="F11" s="203">
        <v>10</v>
      </c>
      <c r="G11" s="203" t="s">
        <v>263</v>
      </c>
      <c r="H11" s="203" t="s">
        <v>558</v>
      </c>
      <c r="I11" s="204">
        <v>30</v>
      </c>
      <c r="J11" s="204" t="s">
        <v>263</v>
      </c>
      <c r="K11" s="203">
        <v>910</v>
      </c>
      <c r="L11" s="203" t="s">
        <v>263</v>
      </c>
      <c r="M11" s="203">
        <v>4</v>
      </c>
      <c r="N11" s="203">
        <v>13</v>
      </c>
      <c r="O11" s="203" t="s">
        <v>54</v>
      </c>
      <c r="P11" s="195" t="s">
        <v>21</v>
      </c>
      <c r="Q11" s="196">
        <v>-85</v>
      </c>
      <c r="R11" s="195" t="s">
        <v>41</v>
      </c>
      <c r="S11" s="195" t="s">
        <v>42</v>
      </c>
      <c r="T11" s="195">
        <v>1358</v>
      </c>
      <c r="U11" s="195" t="s">
        <v>66</v>
      </c>
      <c r="V11" s="195">
        <v>60</v>
      </c>
      <c r="W11" s="195">
        <v>3</v>
      </c>
      <c r="X11" s="195" t="s">
        <v>168</v>
      </c>
      <c r="Y11" s="195">
        <v>1</v>
      </c>
      <c r="Z11" s="198">
        <v>1</v>
      </c>
      <c r="AA11" s="195">
        <v>1</v>
      </c>
      <c r="AB11" s="198">
        <v>1</v>
      </c>
      <c r="AC11" s="198">
        <v>19</v>
      </c>
      <c r="AD11" s="198"/>
      <c r="AE11" s="197" t="s">
        <v>386</v>
      </c>
      <c r="AF11" s="203" t="s">
        <v>263</v>
      </c>
      <c r="AG11" s="195" t="s">
        <v>535</v>
      </c>
      <c r="AH11" s="195" t="s">
        <v>538</v>
      </c>
    </row>
    <row r="12" spans="1:37" x14ac:dyDescent="0.25">
      <c r="A12" s="691"/>
      <c r="B12" s="691"/>
      <c r="C12" s="193">
        <v>210.011</v>
      </c>
      <c r="D12" s="204"/>
      <c r="E12" s="203">
        <v>12</v>
      </c>
      <c r="F12" s="203">
        <v>5</v>
      </c>
      <c r="G12" s="203" t="s">
        <v>263</v>
      </c>
      <c r="H12" s="203" t="s">
        <v>558</v>
      </c>
      <c r="I12" s="204">
        <v>17</v>
      </c>
      <c r="J12" s="204" t="s">
        <v>263</v>
      </c>
      <c r="K12" s="203">
        <v>5104</v>
      </c>
      <c r="L12" s="203" t="s">
        <v>263</v>
      </c>
      <c r="M12" s="203">
        <v>4</v>
      </c>
      <c r="N12" s="203">
        <v>13</v>
      </c>
      <c r="O12" s="203" t="s">
        <v>54</v>
      </c>
      <c r="P12" s="195" t="s">
        <v>46</v>
      </c>
      <c r="Q12" s="196">
        <v>-78</v>
      </c>
      <c r="R12" s="195">
        <v>20</v>
      </c>
      <c r="S12" s="195" t="s">
        <v>47</v>
      </c>
      <c r="T12" s="195">
        <v>1358</v>
      </c>
      <c r="U12" s="195" t="s">
        <v>66</v>
      </c>
      <c r="V12" s="195">
        <v>60</v>
      </c>
      <c r="W12" s="195">
        <v>3</v>
      </c>
      <c r="X12" s="195" t="s">
        <v>168</v>
      </c>
      <c r="Y12" s="195">
        <v>1</v>
      </c>
      <c r="Z12" s="198">
        <v>1</v>
      </c>
      <c r="AA12" s="195">
        <v>1</v>
      </c>
      <c r="AB12" s="198">
        <v>1</v>
      </c>
      <c r="AC12" s="198">
        <v>17</v>
      </c>
      <c r="AD12" s="198"/>
      <c r="AE12" s="197" t="s">
        <v>386</v>
      </c>
      <c r="AF12" s="203" t="s">
        <v>263</v>
      </c>
      <c r="AG12" s="195" t="s">
        <v>535</v>
      </c>
      <c r="AH12" s="195" t="s">
        <v>538</v>
      </c>
    </row>
    <row r="13" spans="1:37" x14ac:dyDescent="0.25">
      <c r="A13" s="691"/>
      <c r="B13" s="691"/>
      <c r="C13" s="193">
        <v>210.012</v>
      </c>
      <c r="D13" s="204"/>
      <c r="E13" s="203">
        <v>2</v>
      </c>
      <c r="F13" s="203">
        <v>20</v>
      </c>
      <c r="G13" s="203" t="s">
        <v>263</v>
      </c>
      <c r="H13" s="203" t="s">
        <v>558</v>
      </c>
      <c r="I13" s="204">
        <v>60</v>
      </c>
      <c r="J13" s="204" t="s">
        <v>263</v>
      </c>
      <c r="K13" s="203">
        <v>919</v>
      </c>
      <c r="L13" s="203" t="s">
        <v>263</v>
      </c>
      <c r="M13" s="203">
        <v>4</v>
      </c>
      <c r="N13" s="203">
        <v>13</v>
      </c>
      <c r="O13" s="203" t="s">
        <v>54</v>
      </c>
      <c r="P13" s="195" t="s">
        <v>46</v>
      </c>
      <c r="Q13" s="196">
        <v>-88</v>
      </c>
      <c r="R13" s="195">
        <v>10</v>
      </c>
      <c r="S13" s="195" t="s">
        <v>48</v>
      </c>
      <c r="T13" s="195">
        <v>1358</v>
      </c>
      <c r="U13" s="195" t="s">
        <v>66</v>
      </c>
      <c r="V13" s="195">
        <v>60</v>
      </c>
      <c r="W13" s="195">
        <v>3</v>
      </c>
      <c r="X13" s="195" t="s">
        <v>168</v>
      </c>
      <c r="Y13" s="195">
        <v>1</v>
      </c>
      <c r="Z13" s="198">
        <v>1</v>
      </c>
      <c r="AA13" s="195">
        <v>1</v>
      </c>
      <c r="AB13" s="198">
        <v>1</v>
      </c>
      <c r="AC13" s="198">
        <v>17</v>
      </c>
      <c r="AD13" s="198"/>
      <c r="AE13" s="197" t="s">
        <v>386</v>
      </c>
      <c r="AF13" s="203" t="s">
        <v>263</v>
      </c>
      <c r="AG13" s="195" t="s">
        <v>535</v>
      </c>
      <c r="AH13" s="195" t="s">
        <v>538</v>
      </c>
    </row>
    <row r="14" spans="1:37" x14ac:dyDescent="0.25">
      <c r="A14" s="194"/>
      <c r="B14" s="194" t="s">
        <v>520</v>
      </c>
      <c r="C14" s="193">
        <v>210.01300000000001</v>
      </c>
      <c r="D14" s="204"/>
      <c r="E14" s="203">
        <v>2</v>
      </c>
      <c r="F14" s="203">
        <v>10</v>
      </c>
      <c r="G14" s="203" t="s">
        <v>263</v>
      </c>
      <c r="H14" s="203" t="s">
        <v>558</v>
      </c>
      <c r="I14" s="204">
        <v>30</v>
      </c>
      <c r="J14" s="204" t="s">
        <v>263</v>
      </c>
      <c r="K14" s="203">
        <v>910</v>
      </c>
      <c r="L14" s="203" t="s">
        <v>263</v>
      </c>
      <c r="M14" s="203">
        <v>4</v>
      </c>
      <c r="N14" s="203">
        <v>13</v>
      </c>
      <c r="O14" s="203" t="s">
        <v>40</v>
      </c>
      <c r="P14" s="195" t="s">
        <v>21</v>
      </c>
      <c r="Q14" s="196">
        <v>-85</v>
      </c>
      <c r="R14" s="195" t="s">
        <v>41</v>
      </c>
      <c r="S14" s="195" t="s">
        <v>42</v>
      </c>
      <c r="T14" s="195">
        <v>1358</v>
      </c>
      <c r="U14" s="195" t="s">
        <v>186</v>
      </c>
      <c r="V14" s="195">
        <v>60</v>
      </c>
      <c r="W14" s="195">
        <v>3</v>
      </c>
      <c r="X14" s="195" t="s">
        <v>168</v>
      </c>
      <c r="Y14" s="195">
        <v>1</v>
      </c>
      <c r="Z14" s="198">
        <v>1</v>
      </c>
      <c r="AA14" s="195">
        <v>1</v>
      </c>
      <c r="AB14" s="198">
        <v>1</v>
      </c>
      <c r="AC14" s="198"/>
      <c r="AD14" s="198">
        <v>9</v>
      </c>
      <c r="AE14" s="197" t="s">
        <v>386</v>
      </c>
      <c r="AF14" s="203" t="s">
        <v>263</v>
      </c>
      <c r="AG14" s="195" t="s">
        <v>535</v>
      </c>
      <c r="AH14" s="195" t="s">
        <v>538</v>
      </c>
    </row>
    <row r="15" spans="1:37" x14ac:dyDescent="0.25">
      <c r="A15" s="194"/>
      <c r="B15" s="194" t="s">
        <v>521</v>
      </c>
      <c r="C15" s="193">
        <v>210.01400000000001</v>
      </c>
      <c r="D15" s="204"/>
      <c r="E15" s="203">
        <v>12</v>
      </c>
      <c r="F15" s="203">
        <v>5</v>
      </c>
      <c r="G15" s="203" t="s">
        <v>263</v>
      </c>
      <c r="H15" s="203" t="s">
        <v>558</v>
      </c>
      <c r="I15" s="204">
        <v>17</v>
      </c>
      <c r="J15" s="204" t="s">
        <v>263</v>
      </c>
      <c r="K15" s="203">
        <v>5104</v>
      </c>
      <c r="L15" s="203" t="s">
        <v>263</v>
      </c>
      <c r="M15" s="203">
        <v>4</v>
      </c>
      <c r="N15" s="203">
        <v>13</v>
      </c>
      <c r="O15" s="203" t="s">
        <v>40</v>
      </c>
      <c r="P15" s="195" t="s">
        <v>21</v>
      </c>
      <c r="Q15" s="196">
        <v>-85</v>
      </c>
      <c r="R15" s="195" t="s">
        <v>41</v>
      </c>
      <c r="S15" s="195" t="s">
        <v>42</v>
      </c>
      <c r="T15" s="195">
        <v>1358</v>
      </c>
      <c r="U15" s="195" t="s">
        <v>187</v>
      </c>
      <c r="V15" s="195">
        <v>60</v>
      </c>
      <c r="W15" s="195">
        <v>3</v>
      </c>
      <c r="X15" s="195" t="s">
        <v>168</v>
      </c>
      <c r="Y15" s="195">
        <v>1</v>
      </c>
      <c r="Z15" s="198">
        <v>1</v>
      </c>
      <c r="AA15" s="195">
        <v>1</v>
      </c>
      <c r="AB15" s="198">
        <v>1</v>
      </c>
      <c r="AC15" s="198"/>
      <c r="AD15" s="198">
        <v>9</v>
      </c>
      <c r="AE15" s="197" t="s">
        <v>386</v>
      </c>
      <c r="AF15" s="203" t="s">
        <v>263</v>
      </c>
      <c r="AG15" s="195" t="s">
        <v>535</v>
      </c>
      <c r="AH15" s="195" t="s">
        <v>538</v>
      </c>
    </row>
    <row r="16" spans="1:37" x14ac:dyDescent="0.25">
      <c r="A16" s="194"/>
      <c r="B16" s="194" t="s">
        <v>522</v>
      </c>
      <c r="C16" s="193">
        <v>210.01500000000001</v>
      </c>
      <c r="D16" s="204"/>
      <c r="E16" s="203">
        <v>2</v>
      </c>
      <c r="F16" s="203">
        <v>10</v>
      </c>
      <c r="G16" s="203" t="s">
        <v>263</v>
      </c>
      <c r="H16" s="203" t="s">
        <v>558</v>
      </c>
      <c r="I16" s="204">
        <v>30</v>
      </c>
      <c r="J16" s="204" t="s">
        <v>263</v>
      </c>
      <c r="K16" s="203">
        <v>910</v>
      </c>
      <c r="L16" s="203" t="s">
        <v>263</v>
      </c>
      <c r="M16" s="203">
        <v>4</v>
      </c>
      <c r="N16" s="203">
        <v>13</v>
      </c>
      <c r="O16" s="203" t="s">
        <v>54</v>
      </c>
      <c r="P16" s="195" t="s">
        <v>21</v>
      </c>
      <c r="Q16" s="196">
        <v>-85</v>
      </c>
      <c r="R16" s="195" t="s">
        <v>41</v>
      </c>
      <c r="S16" s="195" t="s">
        <v>42</v>
      </c>
      <c r="T16" s="195">
        <v>1358</v>
      </c>
      <c r="U16" s="195" t="s">
        <v>246</v>
      </c>
      <c r="V16" s="195">
        <v>60</v>
      </c>
      <c r="W16" s="195">
        <v>3</v>
      </c>
      <c r="X16" s="195" t="s">
        <v>168</v>
      </c>
      <c r="Y16" s="195">
        <v>1</v>
      </c>
      <c r="Z16" s="198">
        <v>1</v>
      </c>
      <c r="AA16" s="195">
        <v>1</v>
      </c>
      <c r="AB16" s="198">
        <v>1</v>
      </c>
      <c r="AC16" s="198">
        <v>8</v>
      </c>
      <c r="AD16" s="198">
        <v>9</v>
      </c>
      <c r="AE16" s="197" t="s">
        <v>386</v>
      </c>
      <c r="AF16" s="203" t="s">
        <v>263</v>
      </c>
      <c r="AG16" s="195" t="s">
        <v>535</v>
      </c>
      <c r="AH16" s="195" t="s">
        <v>538</v>
      </c>
    </row>
    <row r="17" spans="1:34" x14ac:dyDescent="0.25">
      <c r="A17" s="194"/>
      <c r="B17" s="194" t="s">
        <v>523</v>
      </c>
      <c r="C17" s="193">
        <v>210.01599999999999</v>
      </c>
      <c r="D17" s="204"/>
      <c r="E17" s="203">
        <v>2</v>
      </c>
      <c r="F17" s="203">
        <v>10</v>
      </c>
      <c r="G17" s="203" t="s">
        <v>263</v>
      </c>
      <c r="H17" s="203" t="s">
        <v>525</v>
      </c>
      <c r="I17" s="204" t="s">
        <v>263</v>
      </c>
      <c r="J17" s="204" t="s">
        <v>263</v>
      </c>
      <c r="K17" s="203">
        <v>854</v>
      </c>
      <c r="L17" s="203" t="s">
        <v>263</v>
      </c>
      <c r="M17" s="203">
        <v>4</v>
      </c>
      <c r="N17" s="203">
        <v>13</v>
      </c>
      <c r="O17" s="203" t="s">
        <v>40</v>
      </c>
      <c r="P17" s="195" t="s">
        <v>21</v>
      </c>
      <c r="Q17" s="196">
        <v>-85</v>
      </c>
      <c r="R17" s="195" t="s">
        <v>41</v>
      </c>
      <c r="S17" s="195" t="s">
        <v>42</v>
      </c>
      <c r="T17" s="195">
        <v>1358</v>
      </c>
      <c r="U17" s="195" t="s">
        <v>43</v>
      </c>
      <c r="V17" s="195">
        <v>60</v>
      </c>
      <c r="W17" s="195">
        <v>3</v>
      </c>
      <c r="X17" s="195" t="s">
        <v>168</v>
      </c>
      <c r="Y17" s="195">
        <v>1</v>
      </c>
      <c r="Z17" s="198">
        <v>1</v>
      </c>
      <c r="AA17" s="195">
        <v>1</v>
      </c>
      <c r="AB17" s="198">
        <v>1</v>
      </c>
      <c r="AC17" s="198">
        <v>10</v>
      </c>
      <c r="AD17" s="198"/>
      <c r="AE17" s="197" t="s">
        <v>386</v>
      </c>
      <c r="AF17" s="203" t="s">
        <v>263</v>
      </c>
      <c r="AG17" s="195" t="s">
        <v>535</v>
      </c>
      <c r="AH17" s="195" t="s">
        <v>538</v>
      </c>
    </row>
    <row r="18" spans="1:34" x14ac:dyDescent="0.25">
      <c r="A18" s="194"/>
      <c r="B18" s="194" t="s">
        <v>520</v>
      </c>
      <c r="C18" s="193">
        <v>210.017</v>
      </c>
      <c r="D18" s="204"/>
      <c r="E18" s="203">
        <v>2</v>
      </c>
      <c r="F18" s="203">
        <v>15</v>
      </c>
      <c r="G18" s="203" t="s">
        <v>263</v>
      </c>
      <c r="H18" s="203" t="s">
        <v>525</v>
      </c>
      <c r="I18" s="204" t="s">
        <v>263</v>
      </c>
      <c r="J18" s="204" t="s">
        <v>263</v>
      </c>
      <c r="K18" s="203">
        <v>828</v>
      </c>
      <c r="L18" s="203" t="s">
        <v>263</v>
      </c>
      <c r="M18" s="203">
        <v>4</v>
      </c>
      <c r="N18" s="203">
        <v>13</v>
      </c>
      <c r="O18" s="203" t="s">
        <v>40</v>
      </c>
      <c r="P18" s="195" t="s">
        <v>21</v>
      </c>
      <c r="Q18" s="196">
        <v>-85</v>
      </c>
      <c r="R18" s="195" t="s">
        <v>41</v>
      </c>
      <c r="S18" s="195" t="s">
        <v>42</v>
      </c>
      <c r="T18" s="195">
        <v>1358</v>
      </c>
      <c r="U18" s="195" t="s">
        <v>186</v>
      </c>
      <c r="V18" s="195">
        <v>60</v>
      </c>
      <c r="W18" s="195">
        <v>3</v>
      </c>
      <c r="X18" s="195" t="s">
        <v>168</v>
      </c>
      <c r="Y18" s="195">
        <v>1</v>
      </c>
      <c r="Z18" s="198">
        <v>1</v>
      </c>
      <c r="AA18" s="195">
        <v>1</v>
      </c>
      <c r="AB18" s="198">
        <v>1</v>
      </c>
      <c r="AC18" s="198"/>
      <c r="AD18" s="198">
        <v>5</v>
      </c>
      <c r="AE18" s="197" t="s">
        <v>386</v>
      </c>
      <c r="AF18" s="203" t="s">
        <v>263</v>
      </c>
      <c r="AG18" s="195" t="s">
        <v>535</v>
      </c>
      <c r="AH18" s="195" t="s">
        <v>538</v>
      </c>
    </row>
    <row r="19" spans="1:34" x14ac:dyDescent="0.25">
      <c r="A19" s="194"/>
      <c r="B19" s="194" t="s">
        <v>521</v>
      </c>
      <c r="C19" s="193">
        <v>210.018</v>
      </c>
      <c r="D19" s="204"/>
      <c r="E19" s="203">
        <v>2</v>
      </c>
      <c r="F19" s="203">
        <v>15</v>
      </c>
      <c r="G19" s="203" t="s">
        <v>263</v>
      </c>
      <c r="H19" s="203" t="s">
        <v>525</v>
      </c>
      <c r="I19" s="204" t="s">
        <v>263</v>
      </c>
      <c r="J19" s="204" t="s">
        <v>263</v>
      </c>
      <c r="K19" s="203">
        <v>828</v>
      </c>
      <c r="L19" s="203" t="s">
        <v>263</v>
      </c>
      <c r="M19" s="203">
        <v>4</v>
      </c>
      <c r="N19" s="203">
        <v>13</v>
      </c>
      <c r="O19" s="203" t="s">
        <v>40</v>
      </c>
      <c r="P19" s="195" t="s">
        <v>21</v>
      </c>
      <c r="Q19" s="196">
        <v>-85</v>
      </c>
      <c r="R19" s="195" t="s">
        <v>41</v>
      </c>
      <c r="S19" s="195" t="s">
        <v>42</v>
      </c>
      <c r="T19" s="195">
        <v>1358</v>
      </c>
      <c r="U19" s="195" t="s">
        <v>187</v>
      </c>
      <c r="V19" s="195">
        <v>60</v>
      </c>
      <c r="W19" s="195">
        <v>3</v>
      </c>
      <c r="X19" s="195" t="s">
        <v>168</v>
      </c>
      <c r="Y19" s="195">
        <v>1</v>
      </c>
      <c r="Z19" s="198">
        <v>1</v>
      </c>
      <c r="AA19" s="195">
        <v>1</v>
      </c>
      <c r="AB19" s="198">
        <v>1</v>
      </c>
      <c r="AC19" s="198"/>
      <c r="AD19" s="198">
        <v>9</v>
      </c>
      <c r="AE19" s="197" t="s">
        <v>386</v>
      </c>
      <c r="AF19" s="203" t="s">
        <v>263</v>
      </c>
      <c r="AG19" s="195" t="s">
        <v>535</v>
      </c>
      <c r="AH19" s="195" t="s">
        <v>538</v>
      </c>
    </row>
    <row r="20" spans="1:34" x14ac:dyDescent="0.25">
      <c r="A20" s="194"/>
      <c r="B20" s="696" t="s">
        <v>547</v>
      </c>
      <c r="C20" s="701">
        <v>210.01900000000001</v>
      </c>
      <c r="D20" s="204">
        <v>1</v>
      </c>
      <c r="E20" s="695">
        <v>4</v>
      </c>
      <c r="F20" s="695">
        <v>20</v>
      </c>
      <c r="G20" s="695" t="s">
        <v>263</v>
      </c>
      <c r="H20" s="695" t="s">
        <v>525</v>
      </c>
      <c r="I20" s="698" t="s">
        <v>263</v>
      </c>
      <c r="J20" s="698" t="s">
        <v>263</v>
      </c>
      <c r="K20" s="695">
        <v>2084</v>
      </c>
      <c r="L20" s="695" t="s">
        <v>263</v>
      </c>
      <c r="M20" s="695">
        <v>4</v>
      </c>
      <c r="N20" s="695">
        <v>13</v>
      </c>
      <c r="O20" s="695" t="s">
        <v>40</v>
      </c>
      <c r="P20" s="692" t="s">
        <v>21</v>
      </c>
      <c r="Q20" s="195">
        <v>-100</v>
      </c>
      <c r="R20" s="692" t="s">
        <v>41</v>
      </c>
      <c r="S20" s="692" t="s">
        <v>42</v>
      </c>
      <c r="T20" s="692">
        <v>1358</v>
      </c>
      <c r="U20" s="692" t="s">
        <v>187</v>
      </c>
      <c r="V20" s="692">
        <v>60</v>
      </c>
      <c r="W20" s="692">
        <v>1</v>
      </c>
      <c r="X20" s="692" t="s">
        <v>168</v>
      </c>
      <c r="Y20" s="692">
        <v>1</v>
      </c>
      <c r="Z20" s="704">
        <v>1</v>
      </c>
      <c r="AA20" s="692">
        <v>1</v>
      </c>
      <c r="AB20" s="704">
        <v>1</v>
      </c>
      <c r="AC20" s="239"/>
      <c r="AD20" s="239">
        <v>9</v>
      </c>
      <c r="AE20" s="707" t="s">
        <v>307</v>
      </c>
      <c r="AF20" s="695" t="s">
        <v>263</v>
      </c>
      <c r="AG20" s="692" t="s">
        <v>535</v>
      </c>
      <c r="AH20" s="692" t="s">
        <v>538</v>
      </c>
    </row>
    <row r="21" spans="1:34" x14ac:dyDescent="0.25">
      <c r="A21" s="194"/>
      <c r="B21" s="696"/>
      <c r="C21" s="702"/>
      <c r="D21" s="204">
        <v>2</v>
      </c>
      <c r="E21" s="696"/>
      <c r="F21" s="696"/>
      <c r="G21" s="696"/>
      <c r="H21" s="696"/>
      <c r="I21" s="699"/>
      <c r="J21" s="699"/>
      <c r="K21" s="696"/>
      <c r="L21" s="696"/>
      <c r="M21" s="696"/>
      <c r="N21" s="696"/>
      <c r="O21" s="696"/>
      <c r="P21" s="693"/>
      <c r="Q21" s="195">
        <v>-101</v>
      </c>
      <c r="R21" s="693"/>
      <c r="S21" s="693"/>
      <c r="T21" s="693"/>
      <c r="U21" s="693"/>
      <c r="V21" s="693"/>
      <c r="W21" s="693"/>
      <c r="X21" s="693"/>
      <c r="Y21" s="693"/>
      <c r="Z21" s="705"/>
      <c r="AA21" s="693"/>
      <c r="AB21" s="705"/>
      <c r="AC21" s="237"/>
      <c r="AD21" s="237">
        <v>9</v>
      </c>
      <c r="AE21" s="708"/>
      <c r="AF21" s="696"/>
      <c r="AG21" s="693"/>
      <c r="AH21" s="693"/>
    </row>
    <row r="22" spans="1:34" x14ac:dyDescent="0.25">
      <c r="A22" s="194"/>
      <c r="B22" s="696"/>
      <c r="C22" s="702"/>
      <c r="D22" s="204">
        <v>3</v>
      </c>
      <c r="E22" s="696"/>
      <c r="F22" s="696"/>
      <c r="G22" s="696"/>
      <c r="H22" s="696"/>
      <c r="I22" s="699"/>
      <c r="J22" s="699"/>
      <c r="K22" s="696"/>
      <c r="L22" s="696"/>
      <c r="M22" s="696"/>
      <c r="N22" s="696"/>
      <c r="O22" s="696"/>
      <c r="P22" s="693"/>
      <c r="Q22" s="195">
        <v>-102</v>
      </c>
      <c r="R22" s="693"/>
      <c r="S22" s="693"/>
      <c r="T22" s="693"/>
      <c r="U22" s="693"/>
      <c r="V22" s="693"/>
      <c r="W22" s="693"/>
      <c r="X22" s="693"/>
      <c r="Y22" s="693"/>
      <c r="Z22" s="705"/>
      <c r="AA22" s="693"/>
      <c r="AB22" s="705"/>
      <c r="AC22" s="237"/>
      <c r="AD22" s="237">
        <v>9</v>
      </c>
      <c r="AE22" s="708"/>
      <c r="AF22" s="696"/>
      <c r="AG22" s="693"/>
      <c r="AH22" s="693"/>
    </row>
    <row r="23" spans="1:34" x14ac:dyDescent="0.25">
      <c r="A23" s="194"/>
      <c r="B23" s="696"/>
      <c r="C23" s="702"/>
      <c r="D23" s="204">
        <v>4</v>
      </c>
      <c r="E23" s="696"/>
      <c r="F23" s="696"/>
      <c r="G23" s="696"/>
      <c r="H23" s="696"/>
      <c r="I23" s="699"/>
      <c r="J23" s="699"/>
      <c r="K23" s="696"/>
      <c r="L23" s="696"/>
      <c r="M23" s="696"/>
      <c r="N23" s="696"/>
      <c r="O23" s="696"/>
      <c r="P23" s="693"/>
      <c r="Q23" s="195">
        <v>-103</v>
      </c>
      <c r="R23" s="693"/>
      <c r="S23" s="693"/>
      <c r="T23" s="693"/>
      <c r="U23" s="693"/>
      <c r="V23" s="693"/>
      <c r="W23" s="693"/>
      <c r="X23" s="693"/>
      <c r="Y23" s="693"/>
      <c r="Z23" s="705"/>
      <c r="AA23" s="693"/>
      <c r="AB23" s="705"/>
      <c r="AC23" s="237"/>
      <c r="AD23" s="237">
        <v>9</v>
      </c>
      <c r="AE23" s="708"/>
      <c r="AF23" s="696"/>
      <c r="AG23" s="693"/>
      <c r="AH23" s="693"/>
    </row>
    <row r="24" spans="1:34" x14ac:dyDescent="0.25">
      <c r="A24" s="194"/>
      <c r="B24" s="696"/>
      <c r="C24" s="702"/>
      <c r="D24" s="204">
        <v>5</v>
      </c>
      <c r="E24" s="696"/>
      <c r="F24" s="696"/>
      <c r="G24" s="696"/>
      <c r="H24" s="696"/>
      <c r="I24" s="699"/>
      <c r="J24" s="699"/>
      <c r="K24" s="696"/>
      <c r="L24" s="696"/>
      <c r="M24" s="696"/>
      <c r="N24" s="696"/>
      <c r="O24" s="696"/>
      <c r="P24" s="693"/>
      <c r="Q24" s="195">
        <v>-104</v>
      </c>
      <c r="R24" s="693"/>
      <c r="S24" s="693"/>
      <c r="T24" s="693"/>
      <c r="U24" s="693"/>
      <c r="V24" s="693"/>
      <c r="W24" s="693"/>
      <c r="X24" s="693"/>
      <c r="Y24" s="693"/>
      <c r="Z24" s="705"/>
      <c r="AA24" s="693"/>
      <c r="AB24" s="705"/>
      <c r="AC24" s="237"/>
      <c r="AD24" s="237">
        <v>9</v>
      </c>
      <c r="AE24" s="708"/>
      <c r="AF24" s="696"/>
      <c r="AG24" s="693"/>
      <c r="AH24" s="693"/>
    </row>
    <row r="25" spans="1:34" x14ac:dyDescent="0.25">
      <c r="A25" s="194"/>
      <c r="B25" s="696"/>
      <c r="C25" s="702"/>
      <c r="D25" s="204">
        <v>6</v>
      </c>
      <c r="E25" s="696"/>
      <c r="F25" s="696"/>
      <c r="G25" s="696"/>
      <c r="H25" s="696"/>
      <c r="I25" s="699"/>
      <c r="J25" s="699"/>
      <c r="K25" s="696"/>
      <c r="L25" s="696"/>
      <c r="M25" s="696"/>
      <c r="N25" s="696"/>
      <c r="O25" s="696"/>
      <c r="P25" s="693"/>
      <c r="Q25" s="195">
        <v>-105</v>
      </c>
      <c r="R25" s="693"/>
      <c r="S25" s="693"/>
      <c r="T25" s="693"/>
      <c r="U25" s="693"/>
      <c r="V25" s="693"/>
      <c r="W25" s="693"/>
      <c r="X25" s="693"/>
      <c r="Y25" s="693"/>
      <c r="Z25" s="705"/>
      <c r="AA25" s="693"/>
      <c r="AB25" s="705"/>
      <c r="AC25" s="237"/>
      <c r="AD25" s="237">
        <v>9</v>
      </c>
      <c r="AE25" s="708"/>
      <c r="AF25" s="696"/>
      <c r="AG25" s="693"/>
      <c r="AH25" s="693"/>
    </row>
    <row r="26" spans="1:34" x14ac:dyDescent="0.25">
      <c r="A26" s="194"/>
      <c r="B26" s="696"/>
      <c r="C26" s="702"/>
      <c r="D26" s="204">
        <v>7</v>
      </c>
      <c r="E26" s="696"/>
      <c r="F26" s="696"/>
      <c r="G26" s="696"/>
      <c r="H26" s="696"/>
      <c r="I26" s="699"/>
      <c r="J26" s="699"/>
      <c r="K26" s="696"/>
      <c r="L26" s="696"/>
      <c r="M26" s="696"/>
      <c r="N26" s="696"/>
      <c r="O26" s="696"/>
      <c r="P26" s="693"/>
      <c r="Q26" s="195">
        <v>-106</v>
      </c>
      <c r="R26" s="693"/>
      <c r="S26" s="693"/>
      <c r="T26" s="693"/>
      <c r="U26" s="693"/>
      <c r="V26" s="693"/>
      <c r="W26" s="693"/>
      <c r="X26" s="693"/>
      <c r="Y26" s="693"/>
      <c r="Z26" s="705"/>
      <c r="AA26" s="693"/>
      <c r="AB26" s="705"/>
      <c r="AC26" s="237"/>
      <c r="AD26" s="237">
        <v>9</v>
      </c>
      <c r="AE26" s="708"/>
      <c r="AF26" s="696"/>
      <c r="AG26" s="693"/>
      <c r="AH26" s="693"/>
    </row>
    <row r="27" spans="1:34" x14ac:dyDescent="0.25">
      <c r="A27" s="194"/>
      <c r="B27" s="696"/>
      <c r="C27" s="702"/>
      <c r="D27" s="204">
        <v>8</v>
      </c>
      <c r="E27" s="696"/>
      <c r="F27" s="696"/>
      <c r="G27" s="696"/>
      <c r="H27" s="696"/>
      <c r="I27" s="699"/>
      <c r="J27" s="699"/>
      <c r="K27" s="696"/>
      <c r="L27" s="696"/>
      <c r="M27" s="696"/>
      <c r="N27" s="696"/>
      <c r="O27" s="696"/>
      <c r="P27" s="693"/>
      <c r="Q27" s="195">
        <v>-107</v>
      </c>
      <c r="R27" s="693"/>
      <c r="S27" s="693"/>
      <c r="T27" s="693"/>
      <c r="U27" s="693"/>
      <c r="V27" s="693"/>
      <c r="W27" s="693"/>
      <c r="X27" s="693"/>
      <c r="Y27" s="693"/>
      <c r="Z27" s="705"/>
      <c r="AA27" s="693"/>
      <c r="AB27" s="705"/>
      <c r="AC27" s="237"/>
      <c r="AD27" s="237">
        <v>9</v>
      </c>
      <c r="AE27" s="708"/>
      <c r="AF27" s="696"/>
      <c r="AG27" s="693"/>
      <c r="AH27" s="693"/>
    </row>
    <row r="28" spans="1:34" x14ac:dyDescent="0.25">
      <c r="A28" s="194"/>
      <c r="B28" s="696"/>
      <c r="C28" s="702"/>
      <c r="D28" s="204">
        <v>9</v>
      </c>
      <c r="E28" s="696"/>
      <c r="F28" s="696"/>
      <c r="G28" s="696"/>
      <c r="H28" s="696"/>
      <c r="I28" s="699"/>
      <c r="J28" s="699"/>
      <c r="K28" s="696"/>
      <c r="L28" s="696"/>
      <c r="M28" s="696"/>
      <c r="N28" s="696"/>
      <c r="O28" s="696"/>
      <c r="P28" s="693"/>
      <c r="Q28" s="195">
        <v>-108</v>
      </c>
      <c r="R28" s="693"/>
      <c r="S28" s="693"/>
      <c r="T28" s="693"/>
      <c r="U28" s="693"/>
      <c r="V28" s="693"/>
      <c r="W28" s="693"/>
      <c r="X28" s="693"/>
      <c r="Y28" s="693"/>
      <c r="Z28" s="705"/>
      <c r="AA28" s="693"/>
      <c r="AB28" s="705"/>
      <c r="AC28" s="237"/>
      <c r="AD28" s="237">
        <v>9</v>
      </c>
      <c r="AE28" s="708"/>
      <c r="AF28" s="696"/>
      <c r="AG28" s="693"/>
      <c r="AH28" s="693"/>
    </row>
    <row r="29" spans="1:34" x14ac:dyDescent="0.25">
      <c r="A29" s="194"/>
      <c r="B29" s="696"/>
      <c r="C29" s="702"/>
      <c r="D29" s="204">
        <v>10</v>
      </c>
      <c r="E29" s="696"/>
      <c r="F29" s="696"/>
      <c r="G29" s="696"/>
      <c r="H29" s="696"/>
      <c r="I29" s="699"/>
      <c r="J29" s="699"/>
      <c r="K29" s="696"/>
      <c r="L29" s="696"/>
      <c r="M29" s="696"/>
      <c r="N29" s="696"/>
      <c r="O29" s="696"/>
      <c r="P29" s="693"/>
      <c r="Q29" s="195">
        <v>-109</v>
      </c>
      <c r="R29" s="693"/>
      <c r="S29" s="693"/>
      <c r="T29" s="693"/>
      <c r="U29" s="693"/>
      <c r="V29" s="693"/>
      <c r="W29" s="693"/>
      <c r="X29" s="693"/>
      <c r="Y29" s="693"/>
      <c r="Z29" s="705"/>
      <c r="AA29" s="693"/>
      <c r="AB29" s="705"/>
      <c r="AC29" s="237"/>
      <c r="AD29" s="237">
        <v>9</v>
      </c>
      <c r="AE29" s="708"/>
      <c r="AF29" s="696"/>
      <c r="AG29" s="693"/>
      <c r="AH29" s="693"/>
    </row>
    <row r="30" spans="1:34" x14ac:dyDescent="0.25">
      <c r="A30" s="194"/>
      <c r="B30" s="696"/>
      <c r="C30" s="702"/>
      <c r="D30" s="204">
        <v>11</v>
      </c>
      <c r="E30" s="696"/>
      <c r="F30" s="696"/>
      <c r="G30" s="696"/>
      <c r="H30" s="696"/>
      <c r="I30" s="699"/>
      <c r="J30" s="699"/>
      <c r="K30" s="696"/>
      <c r="L30" s="696"/>
      <c r="M30" s="696"/>
      <c r="N30" s="696"/>
      <c r="O30" s="696"/>
      <c r="P30" s="693"/>
      <c r="Q30" s="195">
        <v>-110</v>
      </c>
      <c r="R30" s="693"/>
      <c r="S30" s="693"/>
      <c r="T30" s="693"/>
      <c r="U30" s="693"/>
      <c r="V30" s="693"/>
      <c r="W30" s="693"/>
      <c r="X30" s="693"/>
      <c r="Y30" s="693"/>
      <c r="Z30" s="705"/>
      <c r="AA30" s="693"/>
      <c r="AB30" s="705"/>
      <c r="AC30" s="237"/>
      <c r="AD30" s="237">
        <v>9</v>
      </c>
      <c r="AE30" s="708"/>
      <c r="AF30" s="696"/>
      <c r="AG30" s="693"/>
      <c r="AH30" s="693"/>
    </row>
    <row r="31" spans="1:34" x14ac:dyDescent="0.25">
      <c r="A31" s="194"/>
      <c r="B31" s="696"/>
      <c r="C31" s="702"/>
      <c r="D31" s="204">
        <v>12</v>
      </c>
      <c r="E31" s="696"/>
      <c r="F31" s="696"/>
      <c r="G31" s="696"/>
      <c r="H31" s="696"/>
      <c r="I31" s="699"/>
      <c r="J31" s="699"/>
      <c r="K31" s="696"/>
      <c r="L31" s="696"/>
      <c r="M31" s="696"/>
      <c r="N31" s="696"/>
      <c r="O31" s="696"/>
      <c r="P31" s="693"/>
      <c r="Q31" s="195">
        <v>-111</v>
      </c>
      <c r="R31" s="693"/>
      <c r="S31" s="693"/>
      <c r="T31" s="693"/>
      <c r="U31" s="693"/>
      <c r="V31" s="693"/>
      <c r="W31" s="693"/>
      <c r="X31" s="693"/>
      <c r="Y31" s="693"/>
      <c r="Z31" s="705"/>
      <c r="AA31" s="693"/>
      <c r="AB31" s="705"/>
      <c r="AC31" s="237"/>
      <c r="AD31" s="237">
        <v>9</v>
      </c>
      <c r="AE31" s="708"/>
      <c r="AF31" s="696"/>
      <c r="AG31" s="693"/>
      <c r="AH31" s="693"/>
    </row>
    <row r="32" spans="1:34" x14ac:dyDescent="0.25">
      <c r="A32" s="194"/>
      <c r="B32" s="696"/>
      <c r="C32" s="702"/>
      <c r="D32" s="204">
        <v>13</v>
      </c>
      <c r="E32" s="696"/>
      <c r="F32" s="696"/>
      <c r="G32" s="696"/>
      <c r="H32" s="696"/>
      <c r="I32" s="699"/>
      <c r="J32" s="699"/>
      <c r="K32" s="696"/>
      <c r="L32" s="696"/>
      <c r="M32" s="696"/>
      <c r="N32" s="696"/>
      <c r="O32" s="696"/>
      <c r="P32" s="693"/>
      <c r="Q32" s="195">
        <v>-112</v>
      </c>
      <c r="R32" s="693"/>
      <c r="S32" s="693"/>
      <c r="T32" s="693"/>
      <c r="U32" s="693"/>
      <c r="V32" s="693"/>
      <c r="W32" s="693"/>
      <c r="X32" s="693"/>
      <c r="Y32" s="693"/>
      <c r="Z32" s="705"/>
      <c r="AA32" s="693"/>
      <c r="AB32" s="705"/>
      <c r="AC32" s="237"/>
      <c r="AD32" s="237">
        <v>9</v>
      </c>
      <c r="AE32" s="708"/>
      <c r="AF32" s="696"/>
      <c r="AG32" s="693"/>
      <c r="AH32" s="693"/>
    </row>
    <row r="33" spans="1:34" x14ac:dyDescent="0.25">
      <c r="A33" s="194"/>
      <c r="B33" s="696"/>
      <c r="C33" s="702"/>
      <c r="D33" s="204">
        <v>14</v>
      </c>
      <c r="E33" s="696"/>
      <c r="F33" s="696"/>
      <c r="G33" s="696"/>
      <c r="H33" s="696"/>
      <c r="I33" s="699"/>
      <c r="J33" s="699"/>
      <c r="K33" s="696"/>
      <c r="L33" s="696"/>
      <c r="M33" s="696"/>
      <c r="N33" s="696"/>
      <c r="O33" s="696"/>
      <c r="P33" s="693"/>
      <c r="Q33" s="195">
        <v>-113</v>
      </c>
      <c r="R33" s="693"/>
      <c r="S33" s="693"/>
      <c r="T33" s="693"/>
      <c r="U33" s="693"/>
      <c r="V33" s="693"/>
      <c r="W33" s="693"/>
      <c r="X33" s="693"/>
      <c r="Y33" s="693"/>
      <c r="Z33" s="705"/>
      <c r="AA33" s="693"/>
      <c r="AB33" s="705"/>
      <c r="AC33" s="237"/>
      <c r="AD33" s="237">
        <v>9</v>
      </c>
      <c r="AE33" s="708"/>
      <c r="AF33" s="696"/>
      <c r="AG33" s="693"/>
      <c r="AH33" s="693"/>
    </row>
    <row r="34" spans="1:34" x14ac:dyDescent="0.25">
      <c r="A34" s="194"/>
      <c r="B34" s="696"/>
      <c r="C34" s="702"/>
      <c r="D34" s="204">
        <v>15</v>
      </c>
      <c r="E34" s="696"/>
      <c r="F34" s="696"/>
      <c r="G34" s="696"/>
      <c r="H34" s="696"/>
      <c r="I34" s="699"/>
      <c r="J34" s="699"/>
      <c r="K34" s="696"/>
      <c r="L34" s="696"/>
      <c r="M34" s="696"/>
      <c r="N34" s="696"/>
      <c r="O34" s="696"/>
      <c r="P34" s="693"/>
      <c r="Q34" s="195">
        <v>-114</v>
      </c>
      <c r="R34" s="693"/>
      <c r="S34" s="693"/>
      <c r="T34" s="693"/>
      <c r="U34" s="693"/>
      <c r="V34" s="693"/>
      <c r="W34" s="693"/>
      <c r="X34" s="693"/>
      <c r="Y34" s="693"/>
      <c r="Z34" s="705"/>
      <c r="AA34" s="693"/>
      <c r="AB34" s="705"/>
      <c r="AC34" s="237"/>
      <c r="AD34" s="237">
        <v>9</v>
      </c>
      <c r="AE34" s="708"/>
      <c r="AF34" s="696"/>
      <c r="AG34" s="693"/>
      <c r="AH34" s="693"/>
    </row>
    <row r="35" spans="1:34" x14ac:dyDescent="0.25">
      <c r="A35" s="194"/>
      <c r="B35" s="696"/>
      <c r="C35" s="702"/>
      <c r="D35" s="204">
        <v>16</v>
      </c>
      <c r="E35" s="696"/>
      <c r="F35" s="696"/>
      <c r="G35" s="696"/>
      <c r="H35" s="696"/>
      <c r="I35" s="699"/>
      <c r="J35" s="699"/>
      <c r="K35" s="696"/>
      <c r="L35" s="696"/>
      <c r="M35" s="696"/>
      <c r="N35" s="696"/>
      <c r="O35" s="696"/>
      <c r="P35" s="693"/>
      <c r="Q35" s="195">
        <v>-115</v>
      </c>
      <c r="R35" s="693"/>
      <c r="S35" s="693"/>
      <c r="T35" s="693"/>
      <c r="U35" s="693"/>
      <c r="V35" s="693"/>
      <c r="W35" s="693"/>
      <c r="X35" s="693"/>
      <c r="Y35" s="693"/>
      <c r="Z35" s="705"/>
      <c r="AA35" s="693"/>
      <c r="AB35" s="705"/>
      <c r="AC35" s="237"/>
      <c r="AD35" s="237">
        <v>9</v>
      </c>
      <c r="AE35" s="708"/>
      <c r="AF35" s="696"/>
      <c r="AG35" s="693"/>
      <c r="AH35" s="693"/>
    </row>
    <row r="36" spans="1:34" x14ac:dyDescent="0.25">
      <c r="A36" s="194"/>
      <c r="B36" s="696"/>
      <c r="C36" s="702"/>
      <c r="D36" s="204">
        <v>17</v>
      </c>
      <c r="E36" s="696"/>
      <c r="F36" s="696"/>
      <c r="G36" s="696"/>
      <c r="H36" s="696"/>
      <c r="I36" s="699"/>
      <c r="J36" s="699"/>
      <c r="K36" s="696"/>
      <c r="L36" s="696"/>
      <c r="M36" s="696"/>
      <c r="N36" s="696"/>
      <c r="O36" s="696"/>
      <c r="P36" s="693"/>
      <c r="Q36" s="195">
        <v>-115.5</v>
      </c>
      <c r="R36" s="693"/>
      <c r="S36" s="693"/>
      <c r="T36" s="693"/>
      <c r="U36" s="693"/>
      <c r="V36" s="693"/>
      <c r="W36" s="693"/>
      <c r="X36" s="693"/>
      <c r="Y36" s="693"/>
      <c r="Z36" s="705"/>
      <c r="AA36" s="693"/>
      <c r="AB36" s="705"/>
      <c r="AC36" s="237"/>
      <c r="AD36" s="237">
        <v>9</v>
      </c>
      <c r="AE36" s="708"/>
      <c r="AF36" s="696"/>
      <c r="AG36" s="693"/>
      <c r="AH36" s="693"/>
    </row>
    <row r="37" spans="1:34" x14ac:dyDescent="0.25">
      <c r="A37" s="194"/>
      <c r="B37" s="696"/>
      <c r="C37" s="702"/>
      <c r="D37" s="204">
        <v>18</v>
      </c>
      <c r="E37" s="696"/>
      <c r="F37" s="696"/>
      <c r="G37" s="696"/>
      <c r="H37" s="696"/>
      <c r="I37" s="699"/>
      <c r="J37" s="699"/>
      <c r="K37" s="696"/>
      <c r="L37" s="696"/>
      <c r="M37" s="696"/>
      <c r="N37" s="696"/>
      <c r="O37" s="696"/>
      <c r="P37" s="693"/>
      <c r="Q37" s="195">
        <v>-116</v>
      </c>
      <c r="R37" s="693"/>
      <c r="S37" s="693"/>
      <c r="T37" s="693"/>
      <c r="U37" s="693"/>
      <c r="V37" s="693"/>
      <c r="W37" s="693"/>
      <c r="X37" s="693"/>
      <c r="Y37" s="693"/>
      <c r="Z37" s="705"/>
      <c r="AA37" s="693"/>
      <c r="AB37" s="705"/>
      <c r="AC37" s="237"/>
      <c r="AD37" s="237">
        <v>9</v>
      </c>
      <c r="AE37" s="708"/>
      <c r="AF37" s="696"/>
      <c r="AG37" s="693"/>
      <c r="AH37" s="693"/>
    </row>
    <row r="38" spans="1:34" x14ac:dyDescent="0.25">
      <c r="A38" s="194"/>
      <c r="B38" s="696"/>
      <c r="C38" s="702"/>
      <c r="D38" s="204">
        <v>19</v>
      </c>
      <c r="E38" s="696"/>
      <c r="F38" s="696"/>
      <c r="G38" s="696"/>
      <c r="H38" s="696"/>
      <c r="I38" s="699"/>
      <c r="J38" s="699"/>
      <c r="K38" s="696"/>
      <c r="L38" s="696"/>
      <c r="M38" s="696"/>
      <c r="N38" s="696"/>
      <c r="O38" s="696"/>
      <c r="P38" s="693"/>
      <c r="Q38" s="195">
        <v>-116.5</v>
      </c>
      <c r="R38" s="693"/>
      <c r="S38" s="693"/>
      <c r="T38" s="693"/>
      <c r="U38" s="693"/>
      <c r="V38" s="693"/>
      <c r="W38" s="693"/>
      <c r="X38" s="693"/>
      <c r="Y38" s="693"/>
      <c r="Z38" s="705"/>
      <c r="AA38" s="693"/>
      <c r="AB38" s="705"/>
      <c r="AC38" s="237"/>
      <c r="AD38" s="237">
        <v>9</v>
      </c>
      <c r="AE38" s="708"/>
      <c r="AF38" s="696"/>
      <c r="AG38" s="693"/>
      <c r="AH38" s="693"/>
    </row>
    <row r="39" spans="1:34" x14ac:dyDescent="0.25">
      <c r="A39" s="194"/>
      <c r="B39" s="696"/>
      <c r="C39" s="702"/>
      <c r="D39" s="204">
        <v>20</v>
      </c>
      <c r="E39" s="696"/>
      <c r="F39" s="696"/>
      <c r="G39" s="696"/>
      <c r="H39" s="696"/>
      <c r="I39" s="699"/>
      <c r="J39" s="699"/>
      <c r="K39" s="696"/>
      <c r="L39" s="696"/>
      <c r="M39" s="696"/>
      <c r="N39" s="696"/>
      <c r="O39" s="696"/>
      <c r="P39" s="693"/>
      <c r="Q39" s="195">
        <v>-117</v>
      </c>
      <c r="R39" s="693"/>
      <c r="S39" s="693"/>
      <c r="T39" s="693"/>
      <c r="U39" s="693"/>
      <c r="V39" s="693"/>
      <c r="W39" s="693"/>
      <c r="X39" s="693"/>
      <c r="Y39" s="693"/>
      <c r="Z39" s="705"/>
      <c r="AA39" s="693"/>
      <c r="AB39" s="705"/>
      <c r="AC39" s="237"/>
      <c r="AD39" s="237">
        <v>9</v>
      </c>
      <c r="AE39" s="708"/>
      <c r="AF39" s="696"/>
      <c r="AG39" s="693"/>
      <c r="AH39" s="693"/>
    </row>
    <row r="40" spans="1:34" x14ac:dyDescent="0.25">
      <c r="A40" s="194"/>
      <c r="B40" s="696"/>
      <c r="C40" s="702"/>
      <c r="D40" s="204">
        <v>21</v>
      </c>
      <c r="E40" s="696"/>
      <c r="F40" s="696"/>
      <c r="G40" s="696"/>
      <c r="H40" s="696"/>
      <c r="I40" s="699"/>
      <c r="J40" s="699"/>
      <c r="K40" s="696"/>
      <c r="L40" s="696"/>
      <c r="M40" s="696"/>
      <c r="N40" s="696"/>
      <c r="O40" s="696"/>
      <c r="P40" s="693"/>
      <c r="Q40" s="195">
        <v>-117.5</v>
      </c>
      <c r="R40" s="693"/>
      <c r="S40" s="693"/>
      <c r="T40" s="693"/>
      <c r="U40" s="693"/>
      <c r="V40" s="693"/>
      <c r="W40" s="693"/>
      <c r="X40" s="693"/>
      <c r="Y40" s="693"/>
      <c r="Z40" s="705"/>
      <c r="AA40" s="693"/>
      <c r="AB40" s="705"/>
      <c r="AC40" s="237"/>
      <c r="AD40" s="237">
        <v>9</v>
      </c>
      <c r="AE40" s="708"/>
      <c r="AF40" s="696"/>
      <c r="AG40" s="693"/>
      <c r="AH40" s="693"/>
    </row>
    <row r="41" spans="1:34" x14ac:dyDescent="0.25">
      <c r="A41" s="194"/>
      <c r="B41" s="696"/>
      <c r="C41" s="702"/>
      <c r="D41" s="204">
        <v>22</v>
      </c>
      <c r="E41" s="696"/>
      <c r="F41" s="696"/>
      <c r="G41" s="696"/>
      <c r="H41" s="696"/>
      <c r="I41" s="699"/>
      <c r="J41" s="699"/>
      <c r="K41" s="696"/>
      <c r="L41" s="696"/>
      <c r="M41" s="696"/>
      <c r="N41" s="696"/>
      <c r="O41" s="696"/>
      <c r="P41" s="693"/>
      <c r="Q41" s="195">
        <v>-118</v>
      </c>
      <c r="R41" s="693"/>
      <c r="S41" s="693"/>
      <c r="T41" s="693"/>
      <c r="U41" s="693"/>
      <c r="V41" s="693"/>
      <c r="W41" s="693"/>
      <c r="X41" s="693"/>
      <c r="Y41" s="693"/>
      <c r="Z41" s="705"/>
      <c r="AA41" s="693"/>
      <c r="AB41" s="705"/>
      <c r="AC41" s="237"/>
      <c r="AD41" s="237">
        <v>9</v>
      </c>
      <c r="AE41" s="708"/>
      <c r="AF41" s="696"/>
      <c r="AG41" s="693"/>
      <c r="AH41" s="693"/>
    </row>
    <row r="42" spans="1:34" x14ac:dyDescent="0.25">
      <c r="A42" s="194"/>
      <c r="B42" s="696"/>
      <c r="C42" s="702"/>
      <c r="D42" s="204">
        <v>23</v>
      </c>
      <c r="E42" s="696"/>
      <c r="F42" s="696"/>
      <c r="G42" s="696"/>
      <c r="H42" s="696"/>
      <c r="I42" s="699"/>
      <c r="J42" s="699"/>
      <c r="K42" s="696"/>
      <c r="L42" s="696"/>
      <c r="M42" s="696"/>
      <c r="N42" s="696"/>
      <c r="O42" s="696"/>
      <c r="P42" s="693"/>
      <c r="Q42" s="195">
        <v>-118.5</v>
      </c>
      <c r="R42" s="693"/>
      <c r="S42" s="693"/>
      <c r="T42" s="693"/>
      <c r="U42" s="693"/>
      <c r="V42" s="693"/>
      <c r="W42" s="693"/>
      <c r="X42" s="693"/>
      <c r="Y42" s="693"/>
      <c r="Z42" s="705"/>
      <c r="AA42" s="693"/>
      <c r="AB42" s="705"/>
      <c r="AC42" s="237"/>
      <c r="AD42" s="237">
        <v>9</v>
      </c>
      <c r="AE42" s="708"/>
      <c r="AF42" s="696"/>
      <c r="AG42" s="693"/>
      <c r="AH42" s="693"/>
    </row>
    <row r="43" spans="1:34" x14ac:dyDescent="0.25">
      <c r="A43" s="194"/>
      <c r="B43" s="696"/>
      <c r="C43" s="702"/>
      <c r="D43" s="204">
        <v>24</v>
      </c>
      <c r="E43" s="696"/>
      <c r="F43" s="696"/>
      <c r="G43" s="696"/>
      <c r="H43" s="696"/>
      <c r="I43" s="699"/>
      <c r="J43" s="699"/>
      <c r="K43" s="696"/>
      <c r="L43" s="696"/>
      <c r="M43" s="696"/>
      <c r="N43" s="696"/>
      <c r="O43" s="696"/>
      <c r="P43" s="693"/>
      <c r="Q43" s="195">
        <v>-119</v>
      </c>
      <c r="R43" s="693"/>
      <c r="S43" s="693"/>
      <c r="T43" s="693"/>
      <c r="U43" s="693"/>
      <c r="V43" s="693"/>
      <c r="W43" s="693"/>
      <c r="X43" s="693"/>
      <c r="Y43" s="693"/>
      <c r="Z43" s="705"/>
      <c r="AA43" s="693"/>
      <c r="AB43" s="705"/>
      <c r="AC43" s="237"/>
      <c r="AD43" s="237">
        <v>9</v>
      </c>
      <c r="AE43" s="708"/>
      <c r="AF43" s="696"/>
      <c r="AG43" s="693"/>
      <c r="AH43" s="693"/>
    </row>
    <row r="44" spans="1:34" x14ac:dyDescent="0.25">
      <c r="A44" s="194"/>
      <c r="B44" s="696"/>
      <c r="C44" s="702"/>
      <c r="D44" s="204">
        <v>25</v>
      </c>
      <c r="E44" s="696"/>
      <c r="F44" s="696"/>
      <c r="G44" s="696"/>
      <c r="H44" s="696"/>
      <c r="I44" s="699"/>
      <c r="J44" s="699"/>
      <c r="K44" s="696"/>
      <c r="L44" s="696"/>
      <c r="M44" s="696"/>
      <c r="N44" s="696"/>
      <c r="O44" s="696"/>
      <c r="P44" s="693"/>
      <c r="Q44" s="195">
        <v>-119.5</v>
      </c>
      <c r="R44" s="693"/>
      <c r="S44" s="693"/>
      <c r="T44" s="693"/>
      <c r="U44" s="693"/>
      <c r="V44" s="693"/>
      <c r="W44" s="693"/>
      <c r="X44" s="693"/>
      <c r="Y44" s="693"/>
      <c r="Z44" s="705"/>
      <c r="AA44" s="693"/>
      <c r="AB44" s="705"/>
      <c r="AC44" s="237"/>
      <c r="AD44" s="237">
        <v>9</v>
      </c>
      <c r="AE44" s="708"/>
      <c r="AF44" s="696"/>
      <c r="AG44" s="693"/>
      <c r="AH44" s="693"/>
    </row>
    <row r="45" spans="1:34" x14ac:dyDescent="0.25">
      <c r="A45" s="194"/>
      <c r="B45" s="697"/>
      <c r="C45" s="703"/>
      <c r="D45" s="204">
        <v>26</v>
      </c>
      <c r="E45" s="697"/>
      <c r="F45" s="697"/>
      <c r="G45" s="697"/>
      <c r="H45" s="697"/>
      <c r="I45" s="700"/>
      <c r="J45" s="700"/>
      <c r="K45" s="697"/>
      <c r="L45" s="697"/>
      <c r="M45" s="697"/>
      <c r="N45" s="697"/>
      <c r="O45" s="697"/>
      <c r="P45" s="694"/>
      <c r="Q45" s="195">
        <v>-120</v>
      </c>
      <c r="R45" s="694"/>
      <c r="S45" s="694"/>
      <c r="T45" s="694"/>
      <c r="U45" s="694"/>
      <c r="V45" s="694"/>
      <c r="W45" s="694"/>
      <c r="X45" s="694"/>
      <c r="Y45" s="694"/>
      <c r="Z45" s="706"/>
      <c r="AA45" s="694"/>
      <c r="AB45" s="706"/>
      <c r="AC45" s="240"/>
      <c r="AD45" s="240">
        <v>9</v>
      </c>
      <c r="AE45" s="709"/>
      <c r="AF45" s="697"/>
      <c r="AG45" s="694"/>
      <c r="AH45" s="694"/>
    </row>
    <row r="46" spans="1:34" x14ac:dyDescent="0.25">
      <c r="A46" s="690"/>
      <c r="B46" s="690" t="s">
        <v>516</v>
      </c>
      <c r="C46" s="193">
        <v>210.02</v>
      </c>
      <c r="D46" s="204"/>
      <c r="E46" s="203">
        <v>4</v>
      </c>
      <c r="F46" s="203">
        <v>20</v>
      </c>
      <c r="G46" s="203" t="s">
        <v>263</v>
      </c>
      <c r="H46" s="203" t="s">
        <v>558</v>
      </c>
      <c r="I46" s="204">
        <v>60</v>
      </c>
      <c r="J46" s="204" t="s">
        <v>263</v>
      </c>
      <c r="K46" s="203">
        <v>2194</v>
      </c>
      <c r="L46" s="203" t="s">
        <v>263</v>
      </c>
      <c r="M46" s="203">
        <v>4</v>
      </c>
      <c r="N46" s="203">
        <v>13</v>
      </c>
      <c r="O46" s="203" t="s">
        <v>40</v>
      </c>
      <c r="P46" s="195" t="s">
        <v>21</v>
      </c>
      <c r="Q46" s="196">
        <v>-85</v>
      </c>
      <c r="R46" s="195" t="s">
        <v>41</v>
      </c>
      <c r="S46" s="195" t="s">
        <v>42</v>
      </c>
      <c r="T46" s="195">
        <v>1358</v>
      </c>
      <c r="U46" s="195" t="s">
        <v>43</v>
      </c>
      <c r="V46" s="195">
        <v>60</v>
      </c>
      <c r="W46" s="195">
        <v>3</v>
      </c>
      <c r="X46" s="195" t="s">
        <v>168</v>
      </c>
      <c r="Y46" s="195">
        <v>1</v>
      </c>
      <c r="Z46" s="198">
        <v>1</v>
      </c>
      <c r="AA46" s="195">
        <v>1</v>
      </c>
      <c r="AB46" s="198">
        <v>1</v>
      </c>
      <c r="AC46" s="198">
        <v>10</v>
      </c>
      <c r="AD46" s="198"/>
      <c r="AE46" s="197" t="s">
        <v>386</v>
      </c>
      <c r="AF46" s="203" t="s">
        <v>263</v>
      </c>
      <c r="AG46" s="195" t="s">
        <v>535</v>
      </c>
      <c r="AH46" s="195" t="s">
        <v>538</v>
      </c>
    </row>
    <row r="47" spans="1:34" x14ac:dyDescent="0.25">
      <c r="A47" s="691"/>
      <c r="B47" s="691"/>
      <c r="C47" s="193">
        <v>210.02100000000002</v>
      </c>
      <c r="D47" s="204"/>
      <c r="E47" s="203">
        <v>66</v>
      </c>
      <c r="F47" s="203">
        <v>15</v>
      </c>
      <c r="G47" s="203" t="s">
        <v>263</v>
      </c>
      <c r="H47" s="203" t="s">
        <v>558</v>
      </c>
      <c r="I47" s="204">
        <v>47</v>
      </c>
      <c r="J47" s="204" t="s">
        <v>263</v>
      </c>
      <c r="K47" s="203">
        <v>66804</v>
      </c>
      <c r="L47" s="203" t="s">
        <v>263</v>
      </c>
      <c r="M47" s="203">
        <v>4</v>
      </c>
      <c r="N47" s="203">
        <v>13</v>
      </c>
      <c r="O47" s="203" t="s">
        <v>40</v>
      </c>
      <c r="P47" s="195" t="s">
        <v>46</v>
      </c>
      <c r="Q47" s="196">
        <v>-78</v>
      </c>
      <c r="R47" s="195">
        <v>20</v>
      </c>
      <c r="S47" s="195" t="s">
        <v>47</v>
      </c>
      <c r="T47" s="195">
        <v>1358</v>
      </c>
      <c r="U47" s="195" t="s">
        <v>43</v>
      </c>
      <c r="V47" s="195">
        <v>60</v>
      </c>
      <c r="W47" s="195">
        <v>3</v>
      </c>
      <c r="X47" s="195" t="s">
        <v>168</v>
      </c>
      <c r="Y47" s="195">
        <v>1</v>
      </c>
      <c r="Z47" s="198">
        <v>1</v>
      </c>
      <c r="AA47" s="195">
        <v>1</v>
      </c>
      <c r="AB47" s="198">
        <v>1</v>
      </c>
      <c r="AC47" s="198"/>
      <c r="AD47" s="198"/>
      <c r="AE47" s="197" t="s">
        <v>386</v>
      </c>
      <c r="AF47" s="203" t="s">
        <v>263</v>
      </c>
      <c r="AG47" s="195" t="s">
        <v>535</v>
      </c>
      <c r="AH47" s="195" t="s">
        <v>538</v>
      </c>
    </row>
    <row r="48" spans="1:34" x14ac:dyDescent="0.25">
      <c r="A48" s="691"/>
      <c r="B48" s="691"/>
      <c r="C48" s="193">
        <v>210.02200000000002</v>
      </c>
      <c r="D48" s="204"/>
      <c r="E48" s="203">
        <v>4</v>
      </c>
      <c r="F48" s="203">
        <v>5</v>
      </c>
      <c r="G48" s="203" t="s">
        <v>263</v>
      </c>
      <c r="H48" s="203" t="s">
        <v>558</v>
      </c>
      <c r="I48" s="204">
        <v>17</v>
      </c>
      <c r="J48" s="204" t="s">
        <v>263</v>
      </c>
      <c r="K48" s="203">
        <v>2184</v>
      </c>
      <c r="L48" s="203" t="s">
        <v>263</v>
      </c>
      <c r="M48" s="203">
        <v>4</v>
      </c>
      <c r="N48" s="203">
        <v>13</v>
      </c>
      <c r="O48" s="203" t="s">
        <v>40</v>
      </c>
      <c r="P48" s="195" t="s">
        <v>46</v>
      </c>
      <c r="Q48" s="196">
        <v>-88</v>
      </c>
      <c r="R48" s="195">
        <v>10</v>
      </c>
      <c r="S48" s="195" t="s">
        <v>48</v>
      </c>
      <c r="T48" s="195">
        <v>1358</v>
      </c>
      <c r="U48" s="195" t="s">
        <v>43</v>
      </c>
      <c r="V48" s="195">
        <v>60</v>
      </c>
      <c r="W48" s="195">
        <v>3</v>
      </c>
      <c r="X48" s="195" t="s">
        <v>168</v>
      </c>
      <c r="Y48" s="195">
        <v>1</v>
      </c>
      <c r="Z48" s="198">
        <v>1</v>
      </c>
      <c r="AA48" s="195">
        <v>1</v>
      </c>
      <c r="AB48" s="198">
        <v>1</v>
      </c>
      <c r="AC48" s="198">
        <v>10</v>
      </c>
      <c r="AD48" s="198"/>
      <c r="AE48" s="197" t="s">
        <v>386</v>
      </c>
      <c r="AF48" s="203" t="s">
        <v>263</v>
      </c>
      <c r="AG48" s="195" t="s">
        <v>535</v>
      </c>
      <c r="AH48" s="195" t="s">
        <v>538</v>
      </c>
    </row>
    <row r="49" spans="1:34" x14ac:dyDescent="0.25">
      <c r="A49" s="690"/>
      <c r="B49" s="690" t="s">
        <v>517</v>
      </c>
      <c r="C49" s="193">
        <v>210.023</v>
      </c>
      <c r="D49" s="204"/>
      <c r="E49" s="203">
        <v>4</v>
      </c>
      <c r="F49" s="203">
        <v>20</v>
      </c>
      <c r="G49" s="203" t="s">
        <v>263</v>
      </c>
      <c r="H49" s="203" t="s">
        <v>558</v>
      </c>
      <c r="I49" s="204">
        <v>60</v>
      </c>
      <c r="J49" s="204" t="s">
        <v>263</v>
      </c>
      <c r="K49" s="203">
        <v>2194</v>
      </c>
      <c r="L49" s="203" t="s">
        <v>263</v>
      </c>
      <c r="M49" s="203">
        <v>4</v>
      </c>
      <c r="N49" s="203">
        <v>13</v>
      </c>
      <c r="O49" s="203" t="s">
        <v>54</v>
      </c>
      <c r="P49" s="195" t="s">
        <v>21</v>
      </c>
      <c r="Q49" s="196">
        <v>-85</v>
      </c>
      <c r="R49" s="195" t="s">
        <v>41</v>
      </c>
      <c r="S49" s="195" t="s">
        <v>42</v>
      </c>
      <c r="T49" s="195">
        <v>1358</v>
      </c>
      <c r="U49" s="195" t="s">
        <v>43</v>
      </c>
      <c r="V49" s="195">
        <v>60</v>
      </c>
      <c r="W49" s="195">
        <v>3</v>
      </c>
      <c r="X49" s="195" t="s">
        <v>168</v>
      </c>
      <c r="Y49" s="195">
        <v>1</v>
      </c>
      <c r="Z49" s="198">
        <v>1</v>
      </c>
      <c r="AA49" s="195">
        <v>1</v>
      </c>
      <c r="AB49" s="198">
        <v>1</v>
      </c>
      <c r="AC49" s="198">
        <v>10</v>
      </c>
      <c r="AD49" s="198"/>
      <c r="AE49" s="197" t="s">
        <v>386</v>
      </c>
      <c r="AF49" s="203" t="s">
        <v>263</v>
      </c>
      <c r="AG49" s="195" t="s">
        <v>535</v>
      </c>
      <c r="AH49" s="195" t="s">
        <v>538</v>
      </c>
    </row>
    <row r="50" spans="1:34" x14ac:dyDescent="0.25">
      <c r="A50" s="691"/>
      <c r="B50" s="691"/>
      <c r="C50" s="193">
        <v>210.024</v>
      </c>
      <c r="D50" s="204"/>
      <c r="E50" s="203">
        <v>4</v>
      </c>
      <c r="F50" s="203">
        <v>10</v>
      </c>
      <c r="G50" s="203" t="s">
        <v>263</v>
      </c>
      <c r="H50" s="203" t="s">
        <v>558</v>
      </c>
      <c r="I50" s="204">
        <v>30</v>
      </c>
      <c r="J50" s="204" t="s">
        <v>263</v>
      </c>
      <c r="K50" s="203">
        <v>2185</v>
      </c>
      <c r="L50" s="203" t="s">
        <v>263</v>
      </c>
      <c r="M50" s="203">
        <v>4</v>
      </c>
      <c r="N50" s="203">
        <v>13</v>
      </c>
      <c r="O50" s="203" t="s">
        <v>54</v>
      </c>
      <c r="P50" s="195" t="s">
        <v>46</v>
      </c>
      <c r="Q50" s="196">
        <v>-78</v>
      </c>
      <c r="R50" s="195">
        <v>20</v>
      </c>
      <c r="S50" s="195" t="s">
        <v>47</v>
      </c>
      <c r="T50" s="195">
        <v>1358</v>
      </c>
      <c r="U50" s="195" t="s">
        <v>43</v>
      </c>
      <c r="V50" s="195">
        <v>60</v>
      </c>
      <c r="W50" s="195">
        <v>3</v>
      </c>
      <c r="X50" s="195" t="s">
        <v>168</v>
      </c>
      <c r="Y50" s="195">
        <v>1</v>
      </c>
      <c r="Z50" s="198">
        <v>1</v>
      </c>
      <c r="AA50" s="195">
        <v>1</v>
      </c>
      <c r="AB50" s="198">
        <v>1</v>
      </c>
      <c r="AC50" s="198">
        <v>10</v>
      </c>
      <c r="AD50" s="198"/>
      <c r="AE50" s="197" t="s">
        <v>386</v>
      </c>
      <c r="AF50" s="203" t="s">
        <v>263</v>
      </c>
      <c r="AG50" s="195" t="s">
        <v>535</v>
      </c>
      <c r="AH50" s="195" t="s">
        <v>538</v>
      </c>
    </row>
    <row r="51" spans="1:34" x14ac:dyDescent="0.25">
      <c r="A51" s="691"/>
      <c r="B51" s="691"/>
      <c r="C51" s="193">
        <v>210.02500000000001</v>
      </c>
      <c r="D51" s="204"/>
      <c r="E51" s="203">
        <v>66</v>
      </c>
      <c r="F51" s="203">
        <v>20</v>
      </c>
      <c r="G51" s="203" t="s">
        <v>263</v>
      </c>
      <c r="H51" s="203" t="s">
        <v>558</v>
      </c>
      <c r="I51" s="204">
        <v>60</v>
      </c>
      <c r="J51" s="204" t="s">
        <v>263</v>
      </c>
      <c r="K51" s="203">
        <v>66805</v>
      </c>
      <c r="L51" s="203" t="s">
        <v>263</v>
      </c>
      <c r="M51" s="203">
        <v>4</v>
      </c>
      <c r="N51" s="203">
        <v>13</v>
      </c>
      <c r="O51" s="203" t="s">
        <v>54</v>
      </c>
      <c r="P51" s="195" t="s">
        <v>46</v>
      </c>
      <c r="Q51" s="196">
        <v>-88</v>
      </c>
      <c r="R51" s="195">
        <v>10</v>
      </c>
      <c r="S51" s="195" t="s">
        <v>48</v>
      </c>
      <c r="T51" s="195">
        <v>1358</v>
      </c>
      <c r="U51" s="195" t="s">
        <v>43</v>
      </c>
      <c r="V51" s="195">
        <v>60</v>
      </c>
      <c r="W51" s="195">
        <v>3</v>
      </c>
      <c r="X51" s="195" t="s">
        <v>168</v>
      </c>
      <c r="Y51" s="195">
        <v>1</v>
      </c>
      <c r="Z51" s="198">
        <v>1</v>
      </c>
      <c r="AA51" s="195">
        <v>1</v>
      </c>
      <c r="AB51" s="198">
        <v>1</v>
      </c>
      <c r="AC51" s="198"/>
      <c r="AD51" s="198"/>
      <c r="AE51" s="197" t="s">
        <v>386</v>
      </c>
      <c r="AF51" s="203" t="s">
        <v>263</v>
      </c>
      <c r="AG51" s="195" t="s">
        <v>535</v>
      </c>
      <c r="AH51" s="195" t="s">
        <v>538</v>
      </c>
    </row>
    <row r="52" spans="1:34" x14ac:dyDescent="0.25">
      <c r="A52" s="690"/>
      <c r="B52" s="690" t="s">
        <v>518</v>
      </c>
      <c r="C52" s="193">
        <v>210.02600000000001</v>
      </c>
      <c r="D52" s="204"/>
      <c r="E52" s="203">
        <v>4</v>
      </c>
      <c r="F52" s="203">
        <v>20</v>
      </c>
      <c r="G52" s="203" t="s">
        <v>263</v>
      </c>
      <c r="H52" s="203" t="s">
        <v>558</v>
      </c>
      <c r="I52" s="204">
        <v>60</v>
      </c>
      <c r="J52" s="204" t="s">
        <v>263</v>
      </c>
      <c r="K52" s="203">
        <v>2194</v>
      </c>
      <c r="L52" s="203" t="s">
        <v>263</v>
      </c>
      <c r="M52" s="203">
        <v>4</v>
      </c>
      <c r="N52" s="203">
        <v>13</v>
      </c>
      <c r="O52" s="203" t="s">
        <v>40</v>
      </c>
      <c r="P52" s="195" t="s">
        <v>21</v>
      </c>
      <c r="Q52" s="196">
        <v>-85</v>
      </c>
      <c r="R52" s="195" t="s">
        <v>41</v>
      </c>
      <c r="S52" s="195" t="s">
        <v>42</v>
      </c>
      <c r="T52" s="195">
        <v>1358</v>
      </c>
      <c r="U52" s="195" t="s">
        <v>66</v>
      </c>
      <c r="V52" s="195">
        <v>60</v>
      </c>
      <c r="W52" s="195">
        <v>3</v>
      </c>
      <c r="X52" s="195" t="s">
        <v>168</v>
      </c>
      <c r="Y52" s="195">
        <v>1</v>
      </c>
      <c r="Z52" s="198">
        <v>1</v>
      </c>
      <c r="AA52" s="195">
        <v>1</v>
      </c>
      <c r="AB52" s="198">
        <v>1</v>
      </c>
      <c r="AC52" s="198">
        <v>17</v>
      </c>
      <c r="AD52" s="198"/>
      <c r="AE52" s="197" t="s">
        <v>386</v>
      </c>
      <c r="AF52" s="203" t="s">
        <v>263</v>
      </c>
      <c r="AG52" s="195" t="s">
        <v>535</v>
      </c>
      <c r="AH52" s="195" t="s">
        <v>538</v>
      </c>
    </row>
    <row r="53" spans="1:34" x14ac:dyDescent="0.25">
      <c r="A53" s="691"/>
      <c r="B53" s="691"/>
      <c r="C53" s="193">
        <v>210.02700000000002</v>
      </c>
      <c r="D53" s="204"/>
      <c r="E53" s="203">
        <v>4</v>
      </c>
      <c r="F53" s="203">
        <v>15</v>
      </c>
      <c r="G53" s="203" t="s">
        <v>263</v>
      </c>
      <c r="H53" s="203" t="s">
        <v>558</v>
      </c>
      <c r="I53" s="204">
        <v>47</v>
      </c>
      <c r="J53" s="204" t="s">
        <v>263</v>
      </c>
      <c r="K53" s="203">
        <v>2193</v>
      </c>
      <c r="L53" s="203" t="s">
        <v>263</v>
      </c>
      <c r="M53" s="203">
        <v>4</v>
      </c>
      <c r="N53" s="203">
        <v>13</v>
      </c>
      <c r="O53" s="203" t="s">
        <v>40</v>
      </c>
      <c r="P53" s="195" t="s">
        <v>46</v>
      </c>
      <c r="Q53" s="196">
        <v>-78</v>
      </c>
      <c r="R53" s="195">
        <v>20</v>
      </c>
      <c r="S53" s="195" t="s">
        <v>47</v>
      </c>
      <c r="T53" s="195">
        <v>1358</v>
      </c>
      <c r="U53" s="195" t="s">
        <v>66</v>
      </c>
      <c r="V53" s="195">
        <v>60</v>
      </c>
      <c r="W53" s="195">
        <v>3</v>
      </c>
      <c r="X53" s="195" t="s">
        <v>168</v>
      </c>
      <c r="Y53" s="195">
        <v>1</v>
      </c>
      <c r="Z53" s="198">
        <v>1</v>
      </c>
      <c r="AA53" s="195">
        <v>1</v>
      </c>
      <c r="AB53" s="198">
        <v>1</v>
      </c>
      <c r="AC53" s="198">
        <v>18</v>
      </c>
      <c r="AD53" s="198"/>
      <c r="AE53" s="197" t="s">
        <v>386</v>
      </c>
      <c r="AF53" s="203" t="s">
        <v>263</v>
      </c>
      <c r="AG53" s="195" t="s">
        <v>535</v>
      </c>
      <c r="AH53" s="195" t="s">
        <v>538</v>
      </c>
    </row>
    <row r="54" spans="1:34" x14ac:dyDescent="0.25">
      <c r="A54" s="691"/>
      <c r="B54" s="691"/>
      <c r="C54" s="193">
        <v>210.02800000000002</v>
      </c>
      <c r="D54" s="204"/>
      <c r="E54" s="203">
        <v>66</v>
      </c>
      <c r="F54" s="203">
        <v>5</v>
      </c>
      <c r="G54" s="203" t="s">
        <v>263</v>
      </c>
      <c r="H54" s="203" t="s">
        <v>558</v>
      </c>
      <c r="I54" s="204">
        <v>17</v>
      </c>
      <c r="J54" s="204" t="s">
        <v>263</v>
      </c>
      <c r="K54" s="203">
        <v>66795</v>
      </c>
      <c r="L54" s="203" t="s">
        <v>263</v>
      </c>
      <c r="M54" s="203">
        <v>4</v>
      </c>
      <c r="N54" s="203">
        <v>13</v>
      </c>
      <c r="O54" s="203" t="s">
        <v>40</v>
      </c>
      <c r="P54" s="195" t="s">
        <v>46</v>
      </c>
      <c r="Q54" s="196">
        <v>-88</v>
      </c>
      <c r="R54" s="195">
        <v>10</v>
      </c>
      <c r="S54" s="195" t="s">
        <v>48</v>
      </c>
      <c r="T54" s="195">
        <v>1358</v>
      </c>
      <c r="U54" s="195" t="s">
        <v>66</v>
      </c>
      <c r="V54" s="195">
        <v>60</v>
      </c>
      <c r="W54" s="195">
        <v>3</v>
      </c>
      <c r="X54" s="195" t="s">
        <v>168</v>
      </c>
      <c r="Y54" s="195">
        <v>1</v>
      </c>
      <c r="Z54" s="198">
        <v>1</v>
      </c>
      <c r="AA54" s="195">
        <v>1</v>
      </c>
      <c r="AB54" s="198">
        <v>1</v>
      </c>
      <c r="AC54" s="198"/>
      <c r="AD54" s="198"/>
      <c r="AE54" s="197" t="s">
        <v>386</v>
      </c>
      <c r="AF54" s="203" t="s">
        <v>263</v>
      </c>
      <c r="AG54" s="195" t="s">
        <v>535</v>
      </c>
      <c r="AH54" s="195" t="s">
        <v>538</v>
      </c>
    </row>
    <row r="55" spans="1:34" x14ac:dyDescent="0.25">
      <c r="A55" s="690"/>
      <c r="B55" s="690" t="s">
        <v>519</v>
      </c>
      <c r="C55" s="193">
        <v>210.029</v>
      </c>
      <c r="D55" s="204"/>
      <c r="E55" s="203">
        <v>4</v>
      </c>
      <c r="F55" s="203">
        <v>5</v>
      </c>
      <c r="G55" s="203" t="s">
        <v>263</v>
      </c>
      <c r="H55" s="203" t="s">
        <v>558</v>
      </c>
      <c r="I55" s="204">
        <v>17</v>
      </c>
      <c r="J55" s="204" t="s">
        <v>263</v>
      </c>
      <c r="K55" s="203">
        <v>2184</v>
      </c>
      <c r="L55" s="203" t="s">
        <v>263</v>
      </c>
      <c r="M55" s="203">
        <v>4</v>
      </c>
      <c r="N55" s="203">
        <v>13</v>
      </c>
      <c r="O55" s="203" t="s">
        <v>54</v>
      </c>
      <c r="P55" s="195" t="s">
        <v>21</v>
      </c>
      <c r="Q55" s="196">
        <v>-85</v>
      </c>
      <c r="R55" s="195" t="s">
        <v>41</v>
      </c>
      <c r="S55" s="195" t="s">
        <v>42</v>
      </c>
      <c r="T55" s="195">
        <v>1358</v>
      </c>
      <c r="U55" s="195" t="s">
        <v>66</v>
      </c>
      <c r="V55" s="195">
        <v>60</v>
      </c>
      <c r="W55" s="195">
        <v>3</v>
      </c>
      <c r="X55" s="195" t="s">
        <v>168</v>
      </c>
      <c r="Y55" s="195">
        <v>1</v>
      </c>
      <c r="Z55" s="198">
        <v>1</v>
      </c>
      <c r="AA55" s="195">
        <v>1</v>
      </c>
      <c r="AB55" s="198">
        <v>1</v>
      </c>
      <c r="AC55" s="198">
        <v>18</v>
      </c>
      <c r="AD55" s="198"/>
      <c r="AE55" s="197" t="s">
        <v>386</v>
      </c>
      <c r="AF55" s="203" t="s">
        <v>263</v>
      </c>
      <c r="AG55" s="195" t="s">
        <v>535</v>
      </c>
      <c r="AH55" s="195" t="s">
        <v>538</v>
      </c>
    </row>
    <row r="56" spans="1:34" x14ac:dyDescent="0.25">
      <c r="A56" s="691"/>
      <c r="B56" s="691"/>
      <c r="C56" s="193">
        <v>210.03</v>
      </c>
      <c r="D56" s="204"/>
      <c r="E56" s="203">
        <v>66</v>
      </c>
      <c r="F56" s="203">
        <v>20</v>
      </c>
      <c r="G56" s="203" t="s">
        <v>263</v>
      </c>
      <c r="H56" s="203" t="s">
        <v>558</v>
      </c>
      <c r="I56" s="204">
        <v>60</v>
      </c>
      <c r="J56" s="204" t="s">
        <v>263</v>
      </c>
      <c r="K56" s="203">
        <v>66805</v>
      </c>
      <c r="L56" s="203" t="s">
        <v>263</v>
      </c>
      <c r="M56" s="203">
        <v>4</v>
      </c>
      <c r="N56" s="203">
        <v>13</v>
      </c>
      <c r="O56" s="203" t="s">
        <v>54</v>
      </c>
      <c r="P56" s="195" t="s">
        <v>46</v>
      </c>
      <c r="Q56" s="196">
        <v>-78</v>
      </c>
      <c r="R56" s="195">
        <v>20</v>
      </c>
      <c r="S56" s="195" t="s">
        <v>47</v>
      </c>
      <c r="T56" s="195">
        <v>1358</v>
      </c>
      <c r="U56" s="195" t="s">
        <v>66</v>
      </c>
      <c r="V56" s="195">
        <v>60</v>
      </c>
      <c r="W56" s="195">
        <v>3</v>
      </c>
      <c r="X56" s="195" t="s">
        <v>168</v>
      </c>
      <c r="Y56" s="195">
        <v>1</v>
      </c>
      <c r="Z56" s="198">
        <v>1</v>
      </c>
      <c r="AA56" s="195">
        <v>1</v>
      </c>
      <c r="AB56" s="198">
        <v>1</v>
      </c>
      <c r="AC56" s="198"/>
      <c r="AD56" s="198"/>
      <c r="AE56" s="197" t="s">
        <v>386</v>
      </c>
      <c r="AF56" s="203" t="s">
        <v>263</v>
      </c>
      <c r="AG56" s="195" t="s">
        <v>535</v>
      </c>
      <c r="AH56" s="195" t="s">
        <v>538</v>
      </c>
    </row>
    <row r="57" spans="1:34" x14ac:dyDescent="0.25">
      <c r="A57" s="691"/>
      <c r="B57" s="691"/>
      <c r="C57" s="193">
        <v>210.03100000000001</v>
      </c>
      <c r="D57" s="204"/>
      <c r="E57" s="203">
        <v>4</v>
      </c>
      <c r="F57" s="203">
        <v>20</v>
      </c>
      <c r="G57" s="203" t="s">
        <v>263</v>
      </c>
      <c r="H57" s="203" t="s">
        <v>558</v>
      </c>
      <c r="I57" s="204">
        <v>60</v>
      </c>
      <c r="J57" s="204" t="s">
        <v>263</v>
      </c>
      <c r="K57" s="203">
        <v>2194</v>
      </c>
      <c r="L57" s="203" t="s">
        <v>263</v>
      </c>
      <c r="M57" s="203">
        <v>4</v>
      </c>
      <c r="N57" s="203">
        <v>13</v>
      </c>
      <c r="O57" s="203" t="s">
        <v>54</v>
      </c>
      <c r="P57" s="195" t="s">
        <v>46</v>
      </c>
      <c r="Q57" s="196">
        <v>-88</v>
      </c>
      <c r="R57" s="195">
        <v>10</v>
      </c>
      <c r="S57" s="195" t="s">
        <v>48</v>
      </c>
      <c r="T57" s="195">
        <v>1358</v>
      </c>
      <c r="U57" s="195" t="s">
        <v>66</v>
      </c>
      <c r="V57" s="195">
        <v>60</v>
      </c>
      <c r="W57" s="195">
        <v>3</v>
      </c>
      <c r="X57" s="195" t="s">
        <v>168</v>
      </c>
      <c r="Y57" s="195">
        <v>1</v>
      </c>
      <c r="Z57" s="198">
        <v>1</v>
      </c>
      <c r="AA57" s="195">
        <v>1</v>
      </c>
      <c r="AB57" s="198">
        <v>1</v>
      </c>
      <c r="AC57" s="198">
        <v>17</v>
      </c>
      <c r="AD57" s="198"/>
      <c r="AE57" s="197" t="s">
        <v>386</v>
      </c>
      <c r="AF57" s="203" t="s">
        <v>263</v>
      </c>
      <c r="AG57" s="195" t="s">
        <v>535</v>
      </c>
      <c r="AH57" s="195" t="s">
        <v>538</v>
      </c>
    </row>
    <row r="58" spans="1:34" x14ac:dyDescent="0.25">
      <c r="A58" s="194"/>
      <c r="B58" s="194" t="s">
        <v>520</v>
      </c>
      <c r="C58" s="193">
        <v>210.03200000000001</v>
      </c>
      <c r="D58" s="204"/>
      <c r="E58" s="203">
        <v>66</v>
      </c>
      <c r="F58" s="203">
        <v>15</v>
      </c>
      <c r="G58" s="203" t="s">
        <v>263</v>
      </c>
      <c r="H58" s="203" t="s">
        <v>558</v>
      </c>
      <c r="I58" s="204">
        <v>47</v>
      </c>
      <c r="J58" s="204" t="s">
        <v>263</v>
      </c>
      <c r="K58" s="203">
        <v>66804</v>
      </c>
      <c r="L58" s="203" t="s">
        <v>263</v>
      </c>
      <c r="M58" s="203">
        <v>4</v>
      </c>
      <c r="N58" s="203">
        <v>13</v>
      </c>
      <c r="O58" s="203" t="s">
        <v>40</v>
      </c>
      <c r="P58" s="195" t="s">
        <v>21</v>
      </c>
      <c r="Q58" s="196">
        <v>-85</v>
      </c>
      <c r="R58" s="195" t="s">
        <v>41</v>
      </c>
      <c r="S58" s="195" t="s">
        <v>42</v>
      </c>
      <c r="T58" s="195">
        <v>1358</v>
      </c>
      <c r="U58" s="195" t="s">
        <v>186</v>
      </c>
      <c r="V58" s="195">
        <v>60</v>
      </c>
      <c r="W58" s="195">
        <v>3</v>
      </c>
      <c r="X58" s="195" t="s">
        <v>168</v>
      </c>
      <c r="Y58" s="195">
        <v>1</v>
      </c>
      <c r="Z58" s="198">
        <v>1</v>
      </c>
      <c r="AA58" s="195">
        <v>1</v>
      </c>
      <c r="AB58" s="198">
        <v>1</v>
      </c>
      <c r="AC58" s="198"/>
      <c r="AD58" s="198"/>
      <c r="AE58" s="197" t="s">
        <v>386</v>
      </c>
      <c r="AF58" s="203" t="s">
        <v>263</v>
      </c>
      <c r="AG58" s="195" t="s">
        <v>535</v>
      </c>
      <c r="AH58" s="195" t="s">
        <v>538</v>
      </c>
    </row>
    <row r="59" spans="1:34" x14ac:dyDescent="0.25">
      <c r="A59" s="194"/>
      <c r="B59" s="194" t="s">
        <v>521</v>
      </c>
      <c r="C59" s="193">
        <v>210.03300000000002</v>
      </c>
      <c r="D59" s="204"/>
      <c r="E59" s="203">
        <v>4</v>
      </c>
      <c r="F59" s="203">
        <v>15</v>
      </c>
      <c r="G59" s="203" t="s">
        <v>263</v>
      </c>
      <c r="H59" s="203" t="s">
        <v>558</v>
      </c>
      <c r="I59" s="204">
        <v>47</v>
      </c>
      <c r="J59" s="204" t="s">
        <v>263</v>
      </c>
      <c r="K59" s="203">
        <v>2193</v>
      </c>
      <c r="L59" s="203" t="s">
        <v>263</v>
      </c>
      <c r="M59" s="203">
        <v>4</v>
      </c>
      <c r="N59" s="203">
        <v>13</v>
      </c>
      <c r="O59" s="203" t="s">
        <v>40</v>
      </c>
      <c r="P59" s="195" t="s">
        <v>21</v>
      </c>
      <c r="Q59" s="196">
        <v>-85</v>
      </c>
      <c r="R59" s="195" t="s">
        <v>41</v>
      </c>
      <c r="S59" s="195" t="s">
        <v>42</v>
      </c>
      <c r="T59" s="195">
        <v>1358</v>
      </c>
      <c r="U59" s="195" t="s">
        <v>187</v>
      </c>
      <c r="V59" s="195">
        <v>60</v>
      </c>
      <c r="W59" s="195">
        <v>3</v>
      </c>
      <c r="X59" s="195" t="s">
        <v>168</v>
      </c>
      <c r="Y59" s="195">
        <v>1</v>
      </c>
      <c r="Z59" s="198">
        <v>1</v>
      </c>
      <c r="AA59" s="195">
        <v>1</v>
      </c>
      <c r="AB59" s="198">
        <v>1</v>
      </c>
      <c r="AC59" s="198"/>
      <c r="AD59" s="198">
        <v>9</v>
      </c>
      <c r="AE59" s="197" t="s">
        <v>386</v>
      </c>
      <c r="AF59" s="203" t="s">
        <v>263</v>
      </c>
      <c r="AG59" s="195" t="s">
        <v>535</v>
      </c>
      <c r="AH59" s="195" t="s">
        <v>538</v>
      </c>
    </row>
    <row r="60" spans="1:34" x14ac:dyDescent="0.25">
      <c r="A60" s="194"/>
      <c r="B60" s="194" t="s">
        <v>522</v>
      </c>
      <c r="C60" s="193">
        <v>210.03400000000002</v>
      </c>
      <c r="D60" s="204"/>
      <c r="E60" s="203">
        <v>4</v>
      </c>
      <c r="F60" s="203">
        <v>15</v>
      </c>
      <c r="G60" s="203" t="s">
        <v>263</v>
      </c>
      <c r="H60" s="203" t="s">
        <v>558</v>
      </c>
      <c r="I60" s="204">
        <v>47</v>
      </c>
      <c r="J60" s="204" t="s">
        <v>263</v>
      </c>
      <c r="K60" s="203">
        <v>2193</v>
      </c>
      <c r="L60" s="203" t="s">
        <v>263</v>
      </c>
      <c r="M60" s="203">
        <v>4</v>
      </c>
      <c r="N60" s="203">
        <v>13</v>
      </c>
      <c r="O60" s="203" t="s">
        <v>54</v>
      </c>
      <c r="P60" s="195" t="s">
        <v>21</v>
      </c>
      <c r="Q60" s="196">
        <v>-85</v>
      </c>
      <c r="R60" s="195" t="s">
        <v>41</v>
      </c>
      <c r="S60" s="195" t="s">
        <v>42</v>
      </c>
      <c r="T60" s="195">
        <v>1358</v>
      </c>
      <c r="U60" s="195" t="s">
        <v>246</v>
      </c>
      <c r="V60" s="195">
        <v>60</v>
      </c>
      <c r="W60" s="195">
        <v>3</v>
      </c>
      <c r="X60" s="195" t="s">
        <v>168</v>
      </c>
      <c r="Y60" s="195">
        <v>1</v>
      </c>
      <c r="Z60" s="198">
        <v>1</v>
      </c>
      <c r="AA60" s="195">
        <v>1</v>
      </c>
      <c r="AB60" s="198">
        <v>1</v>
      </c>
      <c r="AC60" s="198">
        <v>8</v>
      </c>
      <c r="AD60" s="198">
        <v>9</v>
      </c>
      <c r="AE60" s="197" t="s">
        <v>386</v>
      </c>
      <c r="AF60" s="203" t="s">
        <v>263</v>
      </c>
      <c r="AG60" s="195" t="s">
        <v>535</v>
      </c>
      <c r="AH60" s="195" t="s">
        <v>538</v>
      </c>
    </row>
    <row r="61" spans="1:34" x14ac:dyDescent="0.25">
      <c r="A61" s="194"/>
      <c r="B61" s="194" t="s">
        <v>523</v>
      </c>
      <c r="C61" s="193">
        <v>210.035</v>
      </c>
      <c r="D61" s="204"/>
      <c r="E61" s="203">
        <v>4</v>
      </c>
      <c r="F61" s="203">
        <v>15</v>
      </c>
      <c r="G61" s="203" t="s">
        <v>263</v>
      </c>
      <c r="H61" s="203" t="s">
        <v>525</v>
      </c>
      <c r="I61" s="204" t="s">
        <v>263</v>
      </c>
      <c r="J61" s="204" t="s">
        <v>263</v>
      </c>
      <c r="K61" s="203">
        <v>2103</v>
      </c>
      <c r="L61" s="203" t="s">
        <v>263</v>
      </c>
      <c r="M61" s="203">
        <v>4</v>
      </c>
      <c r="N61" s="203">
        <v>13</v>
      </c>
      <c r="O61" s="203" t="s">
        <v>40</v>
      </c>
      <c r="P61" s="195" t="s">
        <v>21</v>
      </c>
      <c r="Q61" s="196">
        <v>-85</v>
      </c>
      <c r="R61" s="195" t="s">
        <v>41</v>
      </c>
      <c r="S61" s="195" t="s">
        <v>42</v>
      </c>
      <c r="T61" s="195">
        <v>1358</v>
      </c>
      <c r="U61" s="195" t="s">
        <v>43</v>
      </c>
      <c r="V61" s="195">
        <v>60</v>
      </c>
      <c r="W61" s="195">
        <v>3</v>
      </c>
      <c r="X61" s="195" t="s">
        <v>168</v>
      </c>
      <c r="Y61" s="195">
        <v>1</v>
      </c>
      <c r="Z61" s="198">
        <v>1</v>
      </c>
      <c r="AA61" s="195">
        <v>1</v>
      </c>
      <c r="AB61" s="198">
        <v>1</v>
      </c>
      <c r="AC61" s="198">
        <v>10</v>
      </c>
      <c r="AD61" s="198"/>
      <c r="AE61" s="197" t="s">
        <v>386</v>
      </c>
      <c r="AF61" s="203" t="s">
        <v>263</v>
      </c>
      <c r="AG61" s="195" t="s">
        <v>535</v>
      </c>
      <c r="AH61" s="195" t="s">
        <v>538</v>
      </c>
    </row>
    <row r="62" spans="1:34" x14ac:dyDescent="0.25">
      <c r="A62" s="194"/>
      <c r="B62" s="194" t="s">
        <v>520</v>
      </c>
      <c r="C62" s="193">
        <v>210.036</v>
      </c>
      <c r="D62" s="204"/>
      <c r="E62" s="203">
        <v>66</v>
      </c>
      <c r="F62" s="203">
        <v>10</v>
      </c>
      <c r="G62" s="203" t="s">
        <v>263</v>
      </c>
      <c r="H62" s="203" t="s">
        <v>558</v>
      </c>
      <c r="I62" s="204">
        <v>30</v>
      </c>
      <c r="J62" s="204" t="s">
        <v>263</v>
      </c>
      <c r="K62" s="203">
        <v>66796</v>
      </c>
      <c r="L62" s="203" t="s">
        <v>263</v>
      </c>
      <c r="M62" s="203">
        <v>4</v>
      </c>
      <c r="N62" s="203">
        <v>13</v>
      </c>
      <c r="O62" s="203" t="s">
        <v>40</v>
      </c>
      <c r="P62" s="195" t="s">
        <v>21</v>
      </c>
      <c r="Q62" s="196">
        <v>-85</v>
      </c>
      <c r="R62" s="195" t="s">
        <v>41</v>
      </c>
      <c r="S62" s="195" t="s">
        <v>42</v>
      </c>
      <c r="T62" s="195">
        <v>1358</v>
      </c>
      <c r="U62" s="195" t="s">
        <v>186</v>
      </c>
      <c r="V62" s="195">
        <v>60</v>
      </c>
      <c r="W62" s="195">
        <v>3</v>
      </c>
      <c r="X62" s="195" t="s">
        <v>168</v>
      </c>
      <c r="Y62" s="195">
        <v>1</v>
      </c>
      <c r="Z62" s="198">
        <v>1</v>
      </c>
      <c r="AA62" s="195">
        <v>1</v>
      </c>
      <c r="AB62" s="198">
        <v>1</v>
      </c>
      <c r="AC62" s="198"/>
      <c r="AD62" s="198"/>
      <c r="AE62" s="197" t="s">
        <v>386</v>
      </c>
      <c r="AF62" s="203" t="s">
        <v>263</v>
      </c>
      <c r="AG62" s="195" t="s">
        <v>535</v>
      </c>
      <c r="AH62" s="195" t="s">
        <v>538</v>
      </c>
    </row>
    <row r="63" spans="1:34" x14ac:dyDescent="0.25">
      <c r="A63" s="194"/>
      <c r="B63" s="194" t="s">
        <v>521</v>
      </c>
      <c r="C63" s="193">
        <v>210.03700000000001</v>
      </c>
      <c r="D63" s="204"/>
      <c r="E63" s="203">
        <v>4</v>
      </c>
      <c r="F63" s="203">
        <v>10</v>
      </c>
      <c r="G63" s="203" t="s">
        <v>263</v>
      </c>
      <c r="H63" s="203" t="s">
        <v>558</v>
      </c>
      <c r="I63" s="204">
        <v>30</v>
      </c>
      <c r="J63" s="204" t="s">
        <v>263</v>
      </c>
      <c r="K63" s="203">
        <v>2185</v>
      </c>
      <c r="L63" s="203" t="s">
        <v>263</v>
      </c>
      <c r="M63" s="203">
        <v>4</v>
      </c>
      <c r="N63" s="203">
        <v>13</v>
      </c>
      <c r="O63" s="203" t="s">
        <v>40</v>
      </c>
      <c r="P63" s="195" t="s">
        <v>21</v>
      </c>
      <c r="Q63" s="196">
        <v>-85</v>
      </c>
      <c r="R63" s="195" t="s">
        <v>41</v>
      </c>
      <c r="S63" s="195" t="s">
        <v>42</v>
      </c>
      <c r="T63" s="195">
        <v>1358</v>
      </c>
      <c r="U63" s="195" t="s">
        <v>187</v>
      </c>
      <c r="V63" s="195">
        <v>60</v>
      </c>
      <c r="W63" s="195">
        <v>3</v>
      </c>
      <c r="X63" s="195" t="s">
        <v>168</v>
      </c>
      <c r="Y63" s="195">
        <v>1</v>
      </c>
      <c r="Z63" s="198">
        <v>1</v>
      </c>
      <c r="AA63" s="195">
        <v>1</v>
      </c>
      <c r="AB63" s="198">
        <v>1</v>
      </c>
      <c r="AC63" s="198"/>
      <c r="AD63" s="198">
        <v>9</v>
      </c>
      <c r="AE63" s="197" t="s">
        <v>386</v>
      </c>
      <c r="AF63" s="203" t="s">
        <v>263</v>
      </c>
      <c r="AG63" s="195" t="s">
        <v>535</v>
      </c>
      <c r="AH63" s="195" t="s">
        <v>538</v>
      </c>
    </row>
    <row r="64" spans="1:34" x14ac:dyDescent="0.25">
      <c r="A64" s="194"/>
      <c r="B64" s="194" t="s">
        <v>523</v>
      </c>
      <c r="C64" s="193">
        <v>210.03800000000001</v>
      </c>
      <c r="D64" s="204"/>
      <c r="E64" s="203">
        <v>4</v>
      </c>
      <c r="F64" s="203">
        <v>10</v>
      </c>
      <c r="G64" s="203" t="s">
        <v>263</v>
      </c>
      <c r="H64" s="203" t="s">
        <v>558</v>
      </c>
      <c r="I64" s="204">
        <v>30</v>
      </c>
      <c r="J64" s="204" t="s">
        <v>263</v>
      </c>
      <c r="K64" s="203">
        <v>2185</v>
      </c>
      <c r="L64" s="203" t="s">
        <v>263</v>
      </c>
      <c r="M64" s="203">
        <v>4</v>
      </c>
      <c r="N64" s="203">
        <v>13</v>
      </c>
      <c r="O64" s="203" t="s">
        <v>40</v>
      </c>
      <c r="P64" s="195" t="s">
        <v>21</v>
      </c>
      <c r="Q64" s="196">
        <v>-85</v>
      </c>
      <c r="R64" s="195" t="s">
        <v>41</v>
      </c>
      <c r="S64" s="195" t="s">
        <v>42</v>
      </c>
      <c r="T64" s="195">
        <v>1358</v>
      </c>
      <c r="U64" s="195" t="s">
        <v>43</v>
      </c>
      <c r="V64" s="195">
        <v>60</v>
      </c>
      <c r="W64" s="195">
        <v>3</v>
      </c>
      <c r="X64" s="195" t="s">
        <v>168</v>
      </c>
      <c r="Y64" s="195">
        <v>1</v>
      </c>
      <c r="Z64" s="198">
        <v>1</v>
      </c>
      <c r="AA64" s="195">
        <v>1</v>
      </c>
      <c r="AB64" s="198">
        <v>1</v>
      </c>
      <c r="AC64" s="198">
        <v>10</v>
      </c>
      <c r="AD64" s="198"/>
      <c r="AE64" s="197" t="s">
        <v>386</v>
      </c>
      <c r="AF64" s="203" t="s">
        <v>263</v>
      </c>
      <c r="AG64" s="195" t="s">
        <v>535</v>
      </c>
      <c r="AH64" s="195" t="s">
        <v>538</v>
      </c>
    </row>
    <row r="65" spans="1:34" x14ac:dyDescent="0.25">
      <c r="A65" s="194"/>
      <c r="B65" s="194" t="s">
        <v>520</v>
      </c>
      <c r="C65" s="193">
        <v>210.03900000000002</v>
      </c>
      <c r="D65" s="204"/>
      <c r="E65" s="203">
        <v>4</v>
      </c>
      <c r="F65" s="203">
        <v>10</v>
      </c>
      <c r="G65" s="203" t="s">
        <v>263</v>
      </c>
      <c r="H65" s="203" t="s">
        <v>525</v>
      </c>
      <c r="I65" s="204" t="s">
        <v>263</v>
      </c>
      <c r="J65" s="204" t="s">
        <v>263</v>
      </c>
      <c r="K65" s="203">
        <v>2129</v>
      </c>
      <c r="L65" s="203" t="s">
        <v>263</v>
      </c>
      <c r="M65" s="203">
        <v>4</v>
      </c>
      <c r="N65" s="203">
        <v>13</v>
      </c>
      <c r="O65" s="203" t="s">
        <v>40</v>
      </c>
      <c r="P65" s="195" t="s">
        <v>21</v>
      </c>
      <c r="Q65" s="196">
        <v>-85</v>
      </c>
      <c r="R65" s="195" t="s">
        <v>41</v>
      </c>
      <c r="S65" s="195" t="s">
        <v>42</v>
      </c>
      <c r="T65" s="195">
        <v>1358</v>
      </c>
      <c r="U65" s="195" t="s">
        <v>186</v>
      </c>
      <c r="V65" s="195">
        <v>60</v>
      </c>
      <c r="W65" s="195">
        <v>3</v>
      </c>
      <c r="X65" s="195" t="s">
        <v>168</v>
      </c>
      <c r="Y65" s="195">
        <v>1</v>
      </c>
      <c r="Z65" s="198">
        <v>1</v>
      </c>
      <c r="AA65" s="195">
        <v>1</v>
      </c>
      <c r="AB65" s="198">
        <v>1</v>
      </c>
      <c r="AC65" s="198"/>
      <c r="AD65" s="198">
        <v>9</v>
      </c>
      <c r="AE65" s="197" t="s">
        <v>386</v>
      </c>
      <c r="AF65" s="203" t="s">
        <v>263</v>
      </c>
      <c r="AG65" s="195" t="s">
        <v>535</v>
      </c>
      <c r="AH65" s="195" t="s">
        <v>538</v>
      </c>
    </row>
    <row r="66" spans="1:34" x14ac:dyDescent="0.25">
      <c r="A66" s="194"/>
      <c r="B66" s="194" t="s">
        <v>521</v>
      </c>
      <c r="C66" s="193">
        <v>210.04000000000002</v>
      </c>
      <c r="D66" s="204"/>
      <c r="E66" s="203">
        <v>66</v>
      </c>
      <c r="F66" s="203">
        <v>15</v>
      </c>
      <c r="G66" s="203" t="s">
        <v>263</v>
      </c>
      <c r="H66" s="203" t="s">
        <v>558</v>
      </c>
      <c r="I66" s="204">
        <v>47</v>
      </c>
      <c r="J66" s="204" t="s">
        <v>263</v>
      </c>
      <c r="K66" s="203">
        <v>66804</v>
      </c>
      <c r="L66" s="203" t="s">
        <v>263</v>
      </c>
      <c r="M66" s="203">
        <v>4</v>
      </c>
      <c r="N66" s="203">
        <v>13</v>
      </c>
      <c r="O66" s="203" t="s">
        <v>40</v>
      </c>
      <c r="P66" s="195" t="s">
        <v>21</v>
      </c>
      <c r="Q66" s="196">
        <v>-85</v>
      </c>
      <c r="R66" s="195" t="s">
        <v>41</v>
      </c>
      <c r="S66" s="195" t="s">
        <v>42</v>
      </c>
      <c r="T66" s="195">
        <v>1358</v>
      </c>
      <c r="U66" s="195" t="s">
        <v>187</v>
      </c>
      <c r="V66" s="195">
        <v>60</v>
      </c>
      <c r="W66" s="195">
        <v>3</v>
      </c>
      <c r="X66" s="195" t="s">
        <v>168</v>
      </c>
      <c r="Y66" s="195">
        <v>1</v>
      </c>
      <c r="Z66" s="198">
        <v>1</v>
      </c>
      <c r="AA66" s="195">
        <v>1</v>
      </c>
      <c r="AB66" s="198">
        <v>1</v>
      </c>
      <c r="AC66" s="198"/>
      <c r="AD66" s="198"/>
      <c r="AE66" s="197" t="s">
        <v>386</v>
      </c>
      <c r="AF66" s="203" t="s">
        <v>263</v>
      </c>
      <c r="AG66" s="195" t="s">
        <v>535</v>
      </c>
      <c r="AH66" s="195" t="s">
        <v>538</v>
      </c>
    </row>
    <row r="67" spans="1:34" x14ac:dyDescent="0.25">
      <c r="A67" s="194"/>
      <c r="B67" s="194" t="s">
        <v>523</v>
      </c>
      <c r="C67" s="193">
        <v>210.041</v>
      </c>
      <c r="D67" s="204"/>
      <c r="E67" s="203">
        <v>4</v>
      </c>
      <c r="F67" s="203">
        <v>15</v>
      </c>
      <c r="G67" s="203" t="s">
        <v>263</v>
      </c>
      <c r="H67" s="203" t="s">
        <v>558</v>
      </c>
      <c r="I67" s="204">
        <v>47</v>
      </c>
      <c r="J67" s="204" t="s">
        <v>263</v>
      </c>
      <c r="K67" s="203">
        <v>2193</v>
      </c>
      <c r="L67" s="203" t="s">
        <v>263</v>
      </c>
      <c r="M67" s="203">
        <v>4</v>
      </c>
      <c r="N67" s="203">
        <v>13</v>
      </c>
      <c r="O67" s="203" t="s">
        <v>40</v>
      </c>
      <c r="P67" s="195" t="s">
        <v>21</v>
      </c>
      <c r="Q67" s="196">
        <v>-85</v>
      </c>
      <c r="R67" s="195" t="s">
        <v>41</v>
      </c>
      <c r="S67" s="195" t="s">
        <v>42</v>
      </c>
      <c r="T67" s="195">
        <v>1358</v>
      </c>
      <c r="U67" s="195" t="s">
        <v>43</v>
      </c>
      <c r="V67" s="195">
        <v>60</v>
      </c>
      <c r="W67" s="195">
        <v>3</v>
      </c>
      <c r="X67" s="195" t="s">
        <v>168</v>
      </c>
      <c r="Y67" s="195">
        <v>1</v>
      </c>
      <c r="Z67" s="198">
        <v>1</v>
      </c>
      <c r="AA67" s="195">
        <v>1</v>
      </c>
      <c r="AB67" s="198">
        <v>1</v>
      </c>
      <c r="AC67" s="198">
        <v>10</v>
      </c>
      <c r="AD67" s="198"/>
      <c r="AE67" s="197" t="s">
        <v>386</v>
      </c>
      <c r="AF67" s="203" t="s">
        <v>263</v>
      </c>
      <c r="AG67" s="195" t="s">
        <v>535</v>
      </c>
      <c r="AH67" s="195" t="s">
        <v>538</v>
      </c>
    </row>
    <row r="68" spans="1:34" x14ac:dyDescent="0.25">
      <c r="A68" s="194"/>
      <c r="B68" s="194" t="s">
        <v>520</v>
      </c>
      <c r="C68" s="193">
        <v>210.042</v>
      </c>
      <c r="D68" s="204"/>
      <c r="E68" s="203">
        <v>4</v>
      </c>
      <c r="F68" s="203">
        <v>20</v>
      </c>
      <c r="G68" s="203" t="s">
        <v>263</v>
      </c>
      <c r="H68" s="203" t="s">
        <v>525</v>
      </c>
      <c r="I68" s="204" t="s">
        <v>263</v>
      </c>
      <c r="J68" s="204" t="s">
        <v>263</v>
      </c>
      <c r="K68" s="203">
        <v>2084</v>
      </c>
      <c r="L68" s="203" t="s">
        <v>263</v>
      </c>
      <c r="M68" s="203">
        <v>4</v>
      </c>
      <c r="N68" s="203">
        <v>13</v>
      </c>
      <c r="O68" s="203" t="s">
        <v>40</v>
      </c>
      <c r="P68" s="195" t="s">
        <v>21</v>
      </c>
      <c r="Q68" s="196">
        <v>-85</v>
      </c>
      <c r="R68" s="195" t="s">
        <v>41</v>
      </c>
      <c r="S68" s="195" t="s">
        <v>42</v>
      </c>
      <c r="T68" s="195">
        <v>1358</v>
      </c>
      <c r="U68" s="195" t="s">
        <v>186</v>
      </c>
      <c r="V68" s="195">
        <v>60</v>
      </c>
      <c r="W68" s="195">
        <v>3</v>
      </c>
      <c r="X68" s="195" t="s">
        <v>168</v>
      </c>
      <c r="Y68" s="195">
        <v>1</v>
      </c>
      <c r="Z68" s="198">
        <v>1</v>
      </c>
      <c r="AA68" s="195">
        <v>1</v>
      </c>
      <c r="AB68" s="198">
        <v>1</v>
      </c>
      <c r="AC68" s="198"/>
      <c r="AD68" s="198">
        <v>6</v>
      </c>
      <c r="AE68" s="197" t="s">
        <v>386</v>
      </c>
      <c r="AF68" s="203" t="s">
        <v>263</v>
      </c>
      <c r="AG68" s="195" t="s">
        <v>535</v>
      </c>
      <c r="AH68" s="195" t="s">
        <v>538</v>
      </c>
    </row>
    <row r="69" spans="1:34" x14ac:dyDescent="0.25">
      <c r="A69" s="194"/>
      <c r="B69" s="194" t="s">
        <v>521</v>
      </c>
      <c r="C69" s="193">
        <v>210.04300000000001</v>
      </c>
      <c r="D69" s="204"/>
      <c r="E69" s="203">
        <v>4</v>
      </c>
      <c r="F69" s="203">
        <v>20</v>
      </c>
      <c r="G69" s="203" t="s">
        <v>263</v>
      </c>
      <c r="H69" s="203" t="s">
        <v>525</v>
      </c>
      <c r="I69" s="204" t="s">
        <v>263</v>
      </c>
      <c r="J69" s="204" t="s">
        <v>263</v>
      </c>
      <c r="K69" s="203">
        <v>2084</v>
      </c>
      <c r="L69" s="203" t="s">
        <v>263</v>
      </c>
      <c r="M69" s="203">
        <v>4</v>
      </c>
      <c r="N69" s="203">
        <v>13</v>
      </c>
      <c r="O69" s="203" t="s">
        <v>40</v>
      </c>
      <c r="P69" s="195" t="s">
        <v>21</v>
      </c>
      <c r="Q69" s="196">
        <v>-85</v>
      </c>
      <c r="R69" s="195" t="s">
        <v>41</v>
      </c>
      <c r="S69" s="195" t="s">
        <v>42</v>
      </c>
      <c r="T69" s="195">
        <v>1358</v>
      </c>
      <c r="U69" s="195" t="s">
        <v>187</v>
      </c>
      <c r="V69" s="195">
        <v>60</v>
      </c>
      <c r="W69" s="195">
        <v>3</v>
      </c>
      <c r="X69" s="195" t="s">
        <v>168</v>
      </c>
      <c r="Y69" s="195">
        <v>1</v>
      </c>
      <c r="Z69" s="198">
        <v>1</v>
      </c>
      <c r="AA69" s="195">
        <v>1</v>
      </c>
      <c r="AB69" s="198">
        <v>1</v>
      </c>
      <c r="AC69" s="198"/>
      <c r="AD69" s="198">
        <v>9</v>
      </c>
      <c r="AE69" s="197" t="s">
        <v>386</v>
      </c>
      <c r="AF69" s="203" t="s">
        <v>263</v>
      </c>
      <c r="AG69" s="195" t="s">
        <v>535</v>
      </c>
      <c r="AH69" s="195" t="s">
        <v>538</v>
      </c>
    </row>
    <row r="70" spans="1:34" x14ac:dyDescent="0.25">
      <c r="A70" s="194"/>
      <c r="B70" s="696" t="s">
        <v>547</v>
      </c>
      <c r="C70" s="701">
        <v>210.04400000000001</v>
      </c>
      <c r="D70" s="204">
        <v>1</v>
      </c>
      <c r="E70" s="695">
        <v>71</v>
      </c>
      <c r="F70" s="695">
        <v>10</v>
      </c>
      <c r="G70" s="695" t="s">
        <v>263</v>
      </c>
      <c r="H70" s="695" t="s">
        <v>558</v>
      </c>
      <c r="I70" s="698">
        <v>30</v>
      </c>
      <c r="J70" s="698" t="s">
        <v>263</v>
      </c>
      <c r="K70" s="695">
        <v>68771</v>
      </c>
      <c r="L70" s="695" t="s">
        <v>263</v>
      </c>
      <c r="M70" s="695">
        <v>4</v>
      </c>
      <c r="N70" s="695">
        <v>13</v>
      </c>
      <c r="O70" s="695" t="s">
        <v>40</v>
      </c>
      <c r="P70" s="692" t="s">
        <v>21</v>
      </c>
      <c r="Q70" s="195">
        <v>-100</v>
      </c>
      <c r="R70" s="692" t="s">
        <v>41</v>
      </c>
      <c r="S70" s="692" t="s">
        <v>42</v>
      </c>
      <c r="T70" s="692">
        <v>1358</v>
      </c>
      <c r="U70" s="692" t="s">
        <v>187</v>
      </c>
      <c r="V70" s="692">
        <v>60</v>
      </c>
      <c r="W70" s="692">
        <v>1</v>
      </c>
      <c r="X70" s="692" t="s">
        <v>168</v>
      </c>
      <c r="Y70" s="692">
        <v>1</v>
      </c>
      <c r="Z70" s="704">
        <v>1</v>
      </c>
      <c r="AA70" s="692">
        <v>1</v>
      </c>
      <c r="AB70" s="704">
        <v>1</v>
      </c>
      <c r="AC70" s="239"/>
      <c r="AD70" s="239">
        <v>1</v>
      </c>
      <c r="AE70" s="707" t="s">
        <v>307</v>
      </c>
      <c r="AF70" s="695" t="s">
        <v>263</v>
      </c>
      <c r="AG70" s="692" t="s">
        <v>535</v>
      </c>
      <c r="AH70" s="718" t="s">
        <v>538</v>
      </c>
    </row>
    <row r="71" spans="1:34" x14ac:dyDescent="0.25">
      <c r="A71" s="194"/>
      <c r="B71" s="696"/>
      <c r="C71" s="702"/>
      <c r="D71" s="204">
        <v>2</v>
      </c>
      <c r="E71" s="696"/>
      <c r="F71" s="696"/>
      <c r="G71" s="696"/>
      <c r="H71" s="696"/>
      <c r="I71" s="699"/>
      <c r="J71" s="699"/>
      <c r="K71" s="696"/>
      <c r="L71" s="696"/>
      <c r="M71" s="696"/>
      <c r="N71" s="696"/>
      <c r="O71" s="696"/>
      <c r="P71" s="693"/>
      <c r="Q71" s="195">
        <v>-101</v>
      </c>
      <c r="R71" s="693"/>
      <c r="S71" s="693"/>
      <c r="T71" s="693"/>
      <c r="U71" s="693"/>
      <c r="V71" s="693"/>
      <c r="W71" s="693"/>
      <c r="X71" s="693"/>
      <c r="Y71" s="693"/>
      <c r="Z71" s="705"/>
      <c r="AA71" s="693"/>
      <c r="AB71" s="705"/>
      <c r="AC71" s="237"/>
      <c r="AD71" s="237">
        <v>1</v>
      </c>
      <c r="AE71" s="708"/>
      <c r="AF71" s="696"/>
      <c r="AG71" s="693"/>
      <c r="AH71" s="718"/>
    </row>
    <row r="72" spans="1:34" x14ac:dyDescent="0.25">
      <c r="A72" s="194"/>
      <c r="B72" s="696"/>
      <c r="C72" s="702"/>
      <c r="D72" s="204">
        <v>3</v>
      </c>
      <c r="E72" s="696"/>
      <c r="F72" s="696"/>
      <c r="G72" s="696"/>
      <c r="H72" s="696"/>
      <c r="I72" s="699"/>
      <c r="J72" s="699"/>
      <c r="K72" s="696"/>
      <c r="L72" s="696"/>
      <c r="M72" s="696"/>
      <c r="N72" s="696"/>
      <c r="O72" s="696"/>
      <c r="P72" s="693"/>
      <c r="Q72" s="195">
        <v>-102</v>
      </c>
      <c r="R72" s="693"/>
      <c r="S72" s="693"/>
      <c r="T72" s="693"/>
      <c r="U72" s="693"/>
      <c r="V72" s="693"/>
      <c r="W72" s="693"/>
      <c r="X72" s="693"/>
      <c r="Y72" s="693"/>
      <c r="Z72" s="705"/>
      <c r="AA72" s="693"/>
      <c r="AB72" s="705"/>
      <c r="AC72" s="237"/>
      <c r="AD72" s="237">
        <v>1</v>
      </c>
      <c r="AE72" s="708"/>
      <c r="AF72" s="696"/>
      <c r="AG72" s="693"/>
      <c r="AH72" s="718"/>
    </row>
    <row r="73" spans="1:34" x14ac:dyDescent="0.25">
      <c r="A73" s="194"/>
      <c r="B73" s="696"/>
      <c r="C73" s="702"/>
      <c r="D73" s="204">
        <v>4</v>
      </c>
      <c r="E73" s="696"/>
      <c r="F73" s="696"/>
      <c r="G73" s="696"/>
      <c r="H73" s="696"/>
      <c r="I73" s="699"/>
      <c r="J73" s="699"/>
      <c r="K73" s="696"/>
      <c r="L73" s="696"/>
      <c r="M73" s="696"/>
      <c r="N73" s="696"/>
      <c r="O73" s="696"/>
      <c r="P73" s="693"/>
      <c r="Q73" s="195">
        <v>-103</v>
      </c>
      <c r="R73" s="693"/>
      <c r="S73" s="693"/>
      <c r="T73" s="693"/>
      <c r="U73" s="693"/>
      <c r="V73" s="693"/>
      <c r="W73" s="693"/>
      <c r="X73" s="693"/>
      <c r="Y73" s="693"/>
      <c r="Z73" s="705"/>
      <c r="AA73" s="693"/>
      <c r="AB73" s="705"/>
      <c r="AC73" s="237"/>
      <c r="AD73" s="237">
        <v>1</v>
      </c>
      <c r="AE73" s="708"/>
      <c r="AF73" s="696"/>
      <c r="AG73" s="693"/>
      <c r="AH73" s="718"/>
    </row>
    <row r="74" spans="1:34" x14ac:dyDescent="0.25">
      <c r="A74" s="194"/>
      <c r="B74" s="696"/>
      <c r="C74" s="702"/>
      <c r="D74" s="204">
        <v>5</v>
      </c>
      <c r="E74" s="696"/>
      <c r="F74" s="696"/>
      <c r="G74" s="696"/>
      <c r="H74" s="696"/>
      <c r="I74" s="699"/>
      <c r="J74" s="699"/>
      <c r="K74" s="696"/>
      <c r="L74" s="696"/>
      <c r="M74" s="696"/>
      <c r="N74" s="696"/>
      <c r="O74" s="696"/>
      <c r="P74" s="693"/>
      <c r="Q74" s="195">
        <v>-104</v>
      </c>
      <c r="R74" s="693"/>
      <c r="S74" s="693"/>
      <c r="T74" s="693"/>
      <c r="U74" s="693"/>
      <c r="V74" s="693"/>
      <c r="W74" s="693"/>
      <c r="X74" s="693"/>
      <c r="Y74" s="693"/>
      <c r="Z74" s="705"/>
      <c r="AA74" s="693"/>
      <c r="AB74" s="705"/>
      <c r="AC74" s="237"/>
      <c r="AD74" s="237">
        <v>1</v>
      </c>
      <c r="AE74" s="708"/>
      <c r="AF74" s="696"/>
      <c r="AG74" s="693"/>
      <c r="AH74" s="718"/>
    </row>
    <row r="75" spans="1:34" x14ac:dyDescent="0.25">
      <c r="A75" s="194"/>
      <c r="B75" s="696"/>
      <c r="C75" s="702"/>
      <c r="D75" s="204">
        <v>6</v>
      </c>
      <c r="E75" s="696"/>
      <c r="F75" s="696"/>
      <c r="G75" s="696"/>
      <c r="H75" s="696"/>
      <c r="I75" s="699"/>
      <c r="J75" s="699"/>
      <c r="K75" s="696"/>
      <c r="L75" s="696"/>
      <c r="M75" s="696"/>
      <c r="N75" s="696"/>
      <c r="O75" s="696"/>
      <c r="P75" s="693"/>
      <c r="Q75" s="195">
        <v>-105</v>
      </c>
      <c r="R75" s="693"/>
      <c r="S75" s="693"/>
      <c r="T75" s="693"/>
      <c r="U75" s="693"/>
      <c r="V75" s="693"/>
      <c r="W75" s="693"/>
      <c r="X75" s="693"/>
      <c r="Y75" s="693"/>
      <c r="Z75" s="705"/>
      <c r="AA75" s="693"/>
      <c r="AB75" s="705"/>
      <c r="AC75" s="237"/>
      <c r="AD75" s="237">
        <v>1</v>
      </c>
      <c r="AE75" s="708"/>
      <c r="AF75" s="696"/>
      <c r="AG75" s="693"/>
      <c r="AH75" s="718"/>
    </row>
    <row r="76" spans="1:34" x14ac:dyDescent="0.25">
      <c r="A76" s="194"/>
      <c r="B76" s="696"/>
      <c r="C76" s="702"/>
      <c r="D76" s="204">
        <v>7</v>
      </c>
      <c r="E76" s="696"/>
      <c r="F76" s="696"/>
      <c r="G76" s="696"/>
      <c r="H76" s="696"/>
      <c r="I76" s="699"/>
      <c r="J76" s="699"/>
      <c r="K76" s="696"/>
      <c r="L76" s="696"/>
      <c r="M76" s="696"/>
      <c r="N76" s="696"/>
      <c r="O76" s="696"/>
      <c r="P76" s="693"/>
      <c r="Q76" s="195">
        <v>-106</v>
      </c>
      <c r="R76" s="693"/>
      <c r="S76" s="693"/>
      <c r="T76" s="693"/>
      <c r="U76" s="693"/>
      <c r="V76" s="693"/>
      <c r="W76" s="693"/>
      <c r="X76" s="693"/>
      <c r="Y76" s="693"/>
      <c r="Z76" s="705"/>
      <c r="AA76" s="693"/>
      <c r="AB76" s="705"/>
      <c r="AC76" s="237"/>
      <c r="AD76" s="237">
        <v>1</v>
      </c>
      <c r="AE76" s="708"/>
      <c r="AF76" s="696"/>
      <c r="AG76" s="693"/>
      <c r="AH76" s="718"/>
    </row>
    <row r="77" spans="1:34" x14ac:dyDescent="0.25">
      <c r="A77" s="194"/>
      <c r="B77" s="696"/>
      <c r="C77" s="702"/>
      <c r="D77" s="204">
        <v>8</v>
      </c>
      <c r="E77" s="696"/>
      <c r="F77" s="696"/>
      <c r="G77" s="696"/>
      <c r="H77" s="696"/>
      <c r="I77" s="699"/>
      <c r="J77" s="699"/>
      <c r="K77" s="696"/>
      <c r="L77" s="696"/>
      <c r="M77" s="696"/>
      <c r="N77" s="696"/>
      <c r="O77" s="696"/>
      <c r="P77" s="693"/>
      <c r="Q77" s="195">
        <v>-107</v>
      </c>
      <c r="R77" s="693"/>
      <c r="S77" s="693"/>
      <c r="T77" s="693"/>
      <c r="U77" s="693"/>
      <c r="V77" s="693"/>
      <c r="W77" s="693"/>
      <c r="X77" s="693"/>
      <c r="Y77" s="693"/>
      <c r="Z77" s="705"/>
      <c r="AA77" s="693"/>
      <c r="AB77" s="705"/>
      <c r="AC77" s="237"/>
      <c r="AD77" s="237">
        <v>1</v>
      </c>
      <c r="AE77" s="708"/>
      <c r="AF77" s="696"/>
      <c r="AG77" s="693"/>
      <c r="AH77" s="718"/>
    </row>
    <row r="78" spans="1:34" x14ac:dyDescent="0.25">
      <c r="A78" s="194"/>
      <c r="B78" s="696"/>
      <c r="C78" s="702"/>
      <c r="D78" s="204">
        <v>9</v>
      </c>
      <c r="E78" s="696"/>
      <c r="F78" s="696"/>
      <c r="G78" s="696"/>
      <c r="H78" s="696"/>
      <c r="I78" s="699"/>
      <c r="J78" s="699"/>
      <c r="K78" s="696"/>
      <c r="L78" s="696"/>
      <c r="M78" s="696"/>
      <c r="N78" s="696"/>
      <c r="O78" s="696"/>
      <c r="P78" s="693"/>
      <c r="Q78" s="195">
        <v>-108</v>
      </c>
      <c r="R78" s="693"/>
      <c r="S78" s="693"/>
      <c r="T78" s="693"/>
      <c r="U78" s="693"/>
      <c r="V78" s="693"/>
      <c r="W78" s="693"/>
      <c r="X78" s="693"/>
      <c r="Y78" s="693"/>
      <c r="Z78" s="705"/>
      <c r="AA78" s="693"/>
      <c r="AB78" s="705"/>
      <c r="AC78" s="237"/>
      <c r="AD78" s="237">
        <v>1</v>
      </c>
      <c r="AE78" s="708"/>
      <c r="AF78" s="696"/>
      <c r="AG78" s="693"/>
      <c r="AH78" s="718"/>
    </row>
    <row r="79" spans="1:34" x14ac:dyDescent="0.25">
      <c r="A79" s="194"/>
      <c r="B79" s="696"/>
      <c r="C79" s="702"/>
      <c r="D79" s="204">
        <v>10</v>
      </c>
      <c r="E79" s="696"/>
      <c r="F79" s="696"/>
      <c r="G79" s="696"/>
      <c r="H79" s="696"/>
      <c r="I79" s="699"/>
      <c r="J79" s="699"/>
      <c r="K79" s="696"/>
      <c r="L79" s="696"/>
      <c r="M79" s="696"/>
      <c r="N79" s="696"/>
      <c r="O79" s="696"/>
      <c r="P79" s="693"/>
      <c r="Q79" s="195">
        <v>-109</v>
      </c>
      <c r="R79" s="693"/>
      <c r="S79" s="693"/>
      <c r="T79" s="693"/>
      <c r="U79" s="693"/>
      <c r="V79" s="693"/>
      <c r="W79" s="693"/>
      <c r="X79" s="693"/>
      <c r="Y79" s="693"/>
      <c r="Z79" s="705"/>
      <c r="AA79" s="693"/>
      <c r="AB79" s="705"/>
      <c r="AC79" s="237"/>
      <c r="AD79" s="237">
        <v>1</v>
      </c>
      <c r="AE79" s="708"/>
      <c r="AF79" s="696"/>
      <c r="AG79" s="693"/>
      <c r="AH79" s="718"/>
    </row>
    <row r="80" spans="1:34" x14ac:dyDescent="0.25">
      <c r="A80" s="194"/>
      <c r="B80" s="696"/>
      <c r="C80" s="702"/>
      <c r="D80" s="204">
        <v>11</v>
      </c>
      <c r="E80" s="696"/>
      <c r="F80" s="696"/>
      <c r="G80" s="696"/>
      <c r="H80" s="696"/>
      <c r="I80" s="699"/>
      <c r="J80" s="699"/>
      <c r="K80" s="696"/>
      <c r="L80" s="696"/>
      <c r="M80" s="696"/>
      <c r="N80" s="696"/>
      <c r="O80" s="696"/>
      <c r="P80" s="693"/>
      <c r="Q80" s="195">
        <v>-110</v>
      </c>
      <c r="R80" s="693"/>
      <c r="S80" s="693"/>
      <c r="T80" s="693"/>
      <c r="U80" s="693"/>
      <c r="V80" s="693"/>
      <c r="W80" s="693"/>
      <c r="X80" s="693"/>
      <c r="Y80" s="693"/>
      <c r="Z80" s="705"/>
      <c r="AA80" s="693"/>
      <c r="AB80" s="705"/>
      <c r="AC80" s="237"/>
      <c r="AD80" s="237">
        <v>1</v>
      </c>
      <c r="AE80" s="708"/>
      <c r="AF80" s="696"/>
      <c r="AG80" s="693"/>
      <c r="AH80" s="718"/>
    </row>
    <row r="81" spans="1:34" x14ac:dyDescent="0.25">
      <c r="A81" s="194"/>
      <c r="B81" s="696"/>
      <c r="C81" s="702"/>
      <c r="D81" s="204">
        <v>12</v>
      </c>
      <c r="E81" s="696"/>
      <c r="F81" s="696"/>
      <c r="G81" s="696"/>
      <c r="H81" s="696"/>
      <c r="I81" s="699"/>
      <c r="J81" s="699"/>
      <c r="K81" s="696"/>
      <c r="L81" s="696"/>
      <c r="M81" s="696"/>
      <c r="N81" s="696"/>
      <c r="O81" s="696"/>
      <c r="P81" s="693"/>
      <c r="Q81" s="195">
        <v>-111</v>
      </c>
      <c r="R81" s="693"/>
      <c r="S81" s="693"/>
      <c r="T81" s="693"/>
      <c r="U81" s="693"/>
      <c r="V81" s="693"/>
      <c r="W81" s="693"/>
      <c r="X81" s="693"/>
      <c r="Y81" s="693"/>
      <c r="Z81" s="705"/>
      <c r="AA81" s="693"/>
      <c r="AB81" s="705"/>
      <c r="AC81" s="237"/>
      <c r="AD81" s="237">
        <v>1</v>
      </c>
      <c r="AE81" s="708"/>
      <c r="AF81" s="696"/>
      <c r="AG81" s="693"/>
      <c r="AH81" s="718"/>
    </row>
    <row r="82" spans="1:34" x14ac:dyDescent="0.25">
      <c r="A82" s="194"/>
      <c r="B82" s="696"/>
      <c r="C82" s="702"/>
      <c r="D82" s="204">
        <v>13</v>
      </c>
      <c r="E82" s="696"/>
      <c r="F82" s="696"/>
      <c r="G82" s="696"/>
      <c r="H82" s="696"/>
      <c r="I82" s="699"/>
      <c r="J82" s="699"/>
      <c r="K82" s="696"/>
      <c r="L82" s="696"/>
      <c r="M82" s="696"/>
      <c r="N82" s="696"/>
      <c r="O82" s="696"/>
      <c r="P82" s="693"/>
      <c r="Q82" s="195">
        <v>-112</v>
      </c>
      <c r="R82" s="693"/>
      <c r="S82" s="693"/>
      <c r="T82" s="693"/>
      <c r="U82" s="693"/>
      <c r="V82" s="693"/>
      <c r="W82" s="693"/>
      <c r="X82" s="693"/>
      <c r="Y82" s="693"/>
      <c r="Z82" s="705"/>
      <c r="AA82" s="693"/>
      <c r="AB82" s="705"/>
      <c r="AC82" s="237"/>
      <c r="AD82" s="237">
        <v>1</v>
      </c>
      <c r="AE82" s="708"/>
      <c r="AF82" s="696"/>
      <c r="AG82" s="693"/>
      <c r="AH82" s="718"/>
    </row>
    <row r="83" spans="1:34" x14ac:dyDescent="0.25">
      <c r="A83" s="194"/>
      <c r="B83" s="696"/>
      <c r="C83" s="702"/>
      <c r="D83" s="204">
        <v>14</v>
      </c>
      <c r="E83" s="696"/>
      <c r="F83" s="696"/>
      <c r="G83" s="696"/>
      <c r="H83" s="696"/>
      <c r="I83" s="699"/>
      <c r="J83" s="699"/>
      <c r="K83" s="696"/>
      <c r="L83" s="696"/>
      <c r="M83" s="696"/>
      <c r="N83" s="696"/>
      <c r="O83" s="696"/>
      <c r="P83" s="693"/>
      <c r="Q83" s="195">
        <v>-113</v>
      </c>
      <c r="R83" s="693"/>
      <c r="S83" s="693"/>
      <c r="T83" s="693"/>
      <c r="U83" s="693"/>
      <c r="V83" s="693"/>
      <c r="W83" s="693"/>
      <c r="X83" s="693"/>
      <c r="Y83" s="693"/>
      <c r="Z83" s="705"/>
      <c r="AA83" s="693"/>
      <c r="AB83" s="705"/>
      <c r="AC83" s="237"/>
      <c r="AD83" s="237">
        <v>1</v>
      </c>
      <c r="AE83" s="708"/>
      <c r="AF83" s="696"/>
      <c r="AG83" s="693"/>
      <c r="AH83" s="718"/>
    </row>
    <row r="84" spans="1:34" x14ac:dyDescent="0.25">
      <c r="A84" s="194"/>
      <c r="B84" s="696"/>
      <c r="C84" s="702"/>
      <c r="D84" s="204">
        <v>15</v>
      </c>
      <c r="E84" s="696"/>
      <c r="F84" s="696"/>
      <c r="G84" s="696"/>
      <c r="H84" s="696"/>
      <c r="I84" s="699"/>
      <c r="J84" s="699"/>
      <c r="K84" s="696"/>
      <c r="L84" s="696"/>
      <c r="M84" s="696"/>
      <c r="N84" s="696"/>
      <c r="O84" s="696"/>
      <c r="P84" s="693"/>
      <c r="Q84" s="195">
        <v>-114</v>
      </c>
      <c r="R84" s="693"/>
      <c r="S84" s="693"/>
      <c r="T84" s="693"/>
      <c r="U84" s="693"/>
      <c r="V84" s="693"/>
      <c r="W84" s="693"/>
      <c r="X84" s="693"/>
      <c r="Y84" s="693"/>
      <c r="Z84" s="705"/>
      <c r="AA84" s="693"/>
      <c r="AB84" s="705"/>
      <c r="AC84" s="237"/>
      <c r="AD84" s="237">
        <v>1</v>
      </c>
      <c r="AE84" s="708"/>
      <c r="AF84" s="696"/>
      <c r="AG84" s="693"/>
      <c r="AH84" s="718"/>
    </row>
    <row r="85" spans="1:34" x14ac:dyDescent="0.25">
      <c r="A85" s="194"/>
      <c r="B85" s="696"/>
      <c r="C85" s="702"/>
      <c r="D85" s="204">
        <v>16</v>
      </c>
      <c r="E85" s="696"/>
      <c r="F85" s="696"/>
      <c r="G85" s="696"/>
      <c r="H85" s="696"/>
      <c r="I85" s="699"/>
      <c r="J85" s="699"/>
      <c r="K85" s="696"/>
      <c r="L85" s="696"/>
      <c r="M85" s="696"/>
      <c r="N85" s="696"/>
      <c r="O85" s="696"/>
      <c r="P85" s="693"/>
      <c r="Q85" s="195">
        <v>-115</v>
      </c>
      <c r="R85" s="693"/>
      <c r="S85" s="693"/>
      <c r="T85" s="693"/>
      <c r="U85" s="693"/>
      <c r="V85" s="693"/>
      <c r="W85" s="693"/>
      <c r="X85" s="693"/>
      <c r="Y85" s="693"/>
      <c r="Z85" s="705"/>
      <c r="AA85" s="693"/>
      <c r="AB85" s="705"/>
      <c r="AC85" s="237"/>
      <c r="AD85" s="237">
        <v>1</v>
      </c>
      <c r="AE85" s="708"/>
      <c r="AF85" s="696"/>
      <c r="AG85" s="693"/>
      <c r="AH85" s="718"/>
    </row>
    <row r="86" spans="1:34" x14ac:dyDescent="0.25">
      <c r="A86" s="194"/>
      <c r="B86" s="696"/>
      <c r="C86" s="702"/>
      <c r="D86" s="204">
        <v>17</v>
      </c>
      <c r="E86" s="696"/>
      <c r="F86" s="696"/>
      <c r="G86" s="696"/>
      <c r="H86" s="696"/>
      <c r="I86" s="699"/>
      <c r="J86" s="699"/>
      <c r="K86" s="696"/>
      <c r="L86" s="696"/>
      <c r="M86" s="696"/>
      <c r="N86" s="696"/>
      <c r="O86" s="696"/>
      <c r="P86" s="693"/>
      <c r="Q86" s="195">
        <v>-115.5</v>
      </c>
      <c r="R86" s="693"/>
      <c r="S86" s="693"/>
      <c r="T86" s="693"/>
      <c r="U86" s="693"/>
      <c r="V86" s="693"/>
      <c r="W86" s="693"/>
      <c r="X86" s="693"/>
      <c r="Y86" s="693"/>
      <c r="Z86" s="705"/>
      <c r="AA86" s="693"/>
      <c r="AB86" s="705"/>
      <c r="AC86" s="237"/>
      <c r="AD86" s="237">
        <v>1</v>
      </c>
      <c r="AE86" s="708"/>
      <c r="AF86" s="696"/>
      <c r="AG86" s="693"/>
      <c r="AH86" s="718"/>
    </row>
    <row r="87" spans="1:34" x14ac:dyDescent="0.25">
      <c r="A87" s="194"/>
      <c r="B87" s="696"/>
      <c r="C87" s="702"/>
      <c r="D87" s="204">
        <v>18</v>
      </c>
      <c r="E87" s="696"/>
      <c r="F87" s="696"/>
      <c r="G87" s="696"/>
      <c r="H87" s="696"/>
      <c r="I87" s="699"/>
      <c r="J87" s="699"/>
      <c r="K87" s="696"/>
      <c r="L87" s="696"/>
      <c r="M87" s="696"/>
      <c r="N87" s="696"/>
      <c r="O87" s="696"/>
      <c r="P87" s="693"/>
      <c r="Q87" s="195">
        <v>-116</v>
      </c>
      <c r="R87" s="693"/>
      <c r="S87" s="693"/>
      <c r="T87" s="693"/>
      <c r="U87" s="693"/>
      <c r="V87" s="693"/>
      <c r="W87" s="693"/>
      <c r="X87" s="693"/>
      <c r="Y87" s="693"/>
      <c r="Z87" s="705"/>
      <c r="AA87" s="693"/>
      <c r="AB87" s="705"/>
      <c r="AC87" s="237"/>
      <c r="AD87" s="237">
        <v>1</v>
      </c>
      <c r="AE87" s="708"/>
      <c r="AF87" s="696"/>
      <c r="AG87" s="693"/>
      <c r="AH87" s="718"/>
    </row>
    <row r="88" spans="1:34" x14ac:dyDescent="0.25">
      <c r="A88" s="194"/>
      <c r="B88" s="696"/>
      <c r="C88" s="702"/>
      <c r="D88" s="204">
        <v>19</v>
      </c>
      <c r="E88" s="696"/>
      <c r="F88" s="696"/>
      <c r="G88" s="696"/>
      <c r="H88" s="696"/>
      <c r="I88" s="699"/>
      <c r="J88" s="699"/>
      <c r="K88" s="696"/>
      <c r="L88" s="696"/>
      <c r="M88" s="696"/>
      <c r="N88" s="696"/>
      <c r="O88" s="696"/>
      <c r="P88" s="693"/>
      <c r="Q88" s="195">
        <v>-116.5</v>
      </c>
      <c r="R88" s="693"/>
      <c r="S88" s="693"/>
      <c r="T88" s="693"/>
      <c r="U88" s="693"/>
      <c r="V88" s="693"/>
      <c r="W88" s="693"/>
      <c r="X88" s="693"/>
      <c r="Y88" s="693"/>
      <c r="Z88" s="705"/>
      <c r="AA88" s="693"/>
      <c r="AB88" s="705"/>
      <c r="AC88" s="237"/>
      <c r="AD88" s="237">
        <v>1</v>
      </c>
      <c r="AE88" s="708"/>
      <c r="AF88" s="696"/>
      <c r="AG88" s="693"/>
      <c r="AH88" s="718"/>
    </row>
    <row r="89" spans="1:34" x14ac:dyDescent="0.25">
      <c r="A89" s="194"/>
      <c r="B89" s="696"/>
      <c r="C89" s="702"/>
      <c r="D89" s="204">
        <v>20</v>
      </c>
      <c r="E89" s="696"/>
      <c r="F89" s="696"/>
      <c r="G89" s="696"/>
      <c r="H89" s="696"/>
      <c r="I89" s="699"/>
      <c r="J89" s="699"/>
      <c r="K89" s="696"/>
      <c r="L89" s="696"/>
      <c r="M89" s="696"/>
      <c r="N89" s="696"/>
      <c r="O89" s="696"/>
      <c r="P89" s="693"/>
      <c r="Q89" s="195">
        <v>-117</v>
      </c>
      <c r="R89" s="693"/>
      <c r="S89" s="693"/>
      <c r="T89" s="693"/>
      <c r="U89" s="693"/>
      <c r="V89" s="693"/>
      <c r="W89" s="693"/>
      <c r="X89" s="693"/>
      <c r="Y89" s="693"/>
      <c r="Z89" s="705"/>
      <c r="AA89" s="693"/>
      <c r="AB89" s="705"/>
      <c r="AC89" s="237"/>
      <c r="AD89" s="237">
        <v>1</v>
      </c>
      <c r="AE89" s="708"/>
      <c r="AF89" s="696"/>
      <c r="AG89" s="693"/>
      <c r="AH89" s="718"/>
    </row>
    <row r="90" spans="1:34" x14ac:dyDescent="0.25">
      <c r="A90" s="194"/>
      <c r="B90" s="696"/>
      <c r="C90" s="702"/>
      <c r="D90" s="204">
        <v>21</v>
      </c>
      <c r="E90" s="696"/>
      <c r="F90" s="696"/>
      <c r="G90" s="696"/>
      <c r="H90" s="696"/>
      <c r="I90" s="699"/>
      <c r="J90" s="699"/>
      <c r="K90" s="696"/>
      <c r="L90" s="696"/>
      <c r="M90" s="696"/>
      <c r="N90" s="696"/>
      <c r="O90" s="696"/>
      <c r="P90" s="693"/>
      <c r="Q90" s="195">
        <v>-117.5</v>
      </c>
      <c r="R90" s="693"/>
      <c r="S90" s="693"/>
      <c r="T90" s="693"/>
      <c r="U90" s="693"/>
      <c r="V90" s="693"/>
      <c r="W90" s="693"/>
      <c r="X90" s="693"/>
      <c r="Y90" s="693"/>
      <c r="Z90" s="705"/>
      <c r="AA90" s="693"/>
      <c r="AB90" s="705"/>
      <c r="AC90" s="237"/>
      <c r="AD90" s="237">
        <v>1</v>
      </c>
      <c r="AE90" s="708"/>
      <c r="AF90" s="696"/>
      <c r="AG90" s="693"/>
      <c r="AH90" s="718"/>
    </row>
    <row r="91" spans="1:34" x14ac:dyDescent="0.25">
      <c r="A91" s="194"/>
      <c r="B91" s="696"/>
      <c r="C91" s="702"/>
      <c r="D91" s="204">
        <v>22</v>
      </c>
      <c r="E91" s="696"/>
      <c r="F91" s="696"/>
      <c r="G91" s="696"/>
      <c r="H91" s="696"/>
      <c r="I91" s="699"/>
      <c r="J91" s="699"/>
      <c r="K91" s="696"/>
      <c r="L91" s="696"/>
      <c r="M91" s="696"/>
      <c r="N91" s="696"/>
      <c r="O91" s="696"/>
      <c r="P91" s="693"/>
      <c r="Q91" s="195">
        <v>-118</v>
      </c>
      <c r="R91" s="693"/>
      <c r="S91" s="693"/>
      <c r="T91" s="693"/>
      <c r="U91" s="693"/>
      <c r="V91" s="693"/>
      <c r="W91" s="693"/>
      <c r="X91" s="693"/>
      <c r="Y91" s="693"/>
      <c r="Z91" s="705"/>
      <c r="AA91" s="693"/>
      <c r="AB91" s="705"/>
      <c r="AC91" s="237"/>
      <c r="AD91" s="237">
        <v>1</v>
      </c>
      <c r="AE91" s="708"/>
      <c r="AF91" s="696"/>
      <c r="AG91" s="693"/>
      <c r="AH91" s="718"/>
    </row>
    <row r="92" spans="1:34" x14ac:dyDescent="0.25">
      <c r="A92" s="194"/>
      <c r="B92" s="696"/>
      <c r="C92" s="702"/>
      <c r="D92" s="204">
        <v>23</v>
      </c>
      <c r="E92" s="696"/>
      <c r="F92" s="696"/>
      <c r="G92" s="696"/>
      <c r="H92" s="696"/>
      <c r="I92" s="699"/>
      <c r="J92" s="699"/>
      <c r="K92" s="696"/>
      <c r="L92" s="696"/>
      <c r="M92" s="696"/>
      <c r="N92" s="696"/>
      <c r="O92" s="696"/>
      <c r="P92" s="693"/>
      <c r="Q92" s="195">
        <v>-118.5</v>
      </c>
      <c r="R92" s="693"/>
      <c r="S92" s="693"/>
      <c r="T92" s="693"/>
      <c r="U92" s="693"/>
      <c r="V92" s="693"/>
      <c r="W92" s="693"/>
      <c r="X92" s="693"/>
      <c r="Y92" s="693"/>
      <c r="Z92" s="705"/>
      <c r="AA92" s="693"/>
      <c r="AB92" s="705"/>
      <c r="AC92" s="237"/>
      <c r="AD92" s="237">
        <v>1</v>
      </c>
      <c r="AE92" s="708"/>
      <c r="AF92" s="696"/>
      <c r="AG92" s="693"/>
      <c r="AH92" s="718"/>
    </row>
    <row r="93" spans="1:34" x14ac:dyDescent="0.25">
      <c r="A93" s="194"/>
      <c r="B93" s="696"/>
      <c r="C93" s="702"/>
      <c r="D93" s="204">
        <v>24</v>
      </c>
      <c r="E93" s="696"/>
      <c r="F93" s="696"/>
      <c r="G93" s="696"/>
      <c r="H93" s="696"/>
      <c r="I93" s="699"/>
      <c r="J93" s="699"/>
      <c r="K93" s="696"/>
      <c r="L93" s="696"/>
      <c r="M93" s="696"/>
      <c r="N93" s="696"/>
      <c r="O93" s="696"/>
      <c r="P93" s="693"/>
      <c r="Q93" s="195">
        <v>-119</v>
      </c>
      <c r="R93" s="693"/>
      <c r="S93" s="693"/>
      <c r="T93" s="693"/>
      <c r="U93" s="693"/>
      <c r="V93" s="693"/>
      <c r="W93" s="693"/>
      <c r="X93" s="693"/>
      <c r="Y93" s="693"/>
      <c r="Z93" s="705"/>
      <c r="AA93" s="693"/>
      <c r="AB93" s="705"/>
      <c r="AC93" s="237"/>
      <c r="AD93" s="237">
        <v>1</v>
      </c>
      <c r="AE93" s="708"/>
      <c r="AF93" s="696"/>
      <c r="AG93" s="693"/>
      <c r="AH93" s="718"/>
    </row>
    <row r="94" spans="1:34" x14ac:dyDescent="0.25">
      <c r="A94" s="194"/>
      <c r="B94" s="696"/>
      <c r="C94" s="702"/>
      <c r="D94" s="204">
        <v>25</v>
      </c>
      <c r="E94" s="696"/>
      <c r="F94" s="696"/>
      <c r="G94" s="696"/>
      <c r="H94" s="696"/>
      <c r="I94" s="699"/>
      <c r="J94" s="699"/>
      <c r="K94" s="696"/>
      <c r="L94" s="696"/>
      <c r="M94" s="696"/>
      <c r="N94" s="696"/>
      <c r="O94" s="696"/>
      <c r="P94" s="693"/>
      <c r="Q94" s="195">
        <v>-119.5</v>
      </c>
      <c r="R94" s="693"/>
      <c r="S94" s="693"/>
      <c r="T94" s="693"/>
      <c r="U94" s="693"/>
      <c r="V94" s="693"/>
      <c r="W94" s="693"/>
      <c r="X94" s="693"/>
      <c r="Y94" s="693"/>
      <c r="Z94" s="705"/>
      <c r="AA94" s="693"/>
      <c r="AB94" s="705"/>
      <c r="AC94" s="237"/>
      <c r="AD94" s="237">
        <v>1</v>
      </c>
      <c r="AE94" s="708"/>
      <c r="AF94" s="696"/>
      <c r="AG94" s="693"/>
      <c r="AH94" s="718"/>
    </row>
    <row r="95" spans="1:34" x14ac:dyDescent="0.25">
      <c r="A95" s="194"/>
      <c r="B95" s="697"/>
      <c r="C95" s="703"/>
      <c r="D95" s="204">
        <v>26</v>
      </c>
      <c r="E95" s="697"/>
      <c r="F95" s="697"/>
      <c r="G95" s="697"/>
      <c r="H95" s="697"/>
      <c r="I95" s="700"/>
      <c r="J95" s="700"/>
      <c r="K95" s="697"/>
      <c r="L95" s="697"/>
      <c r="M95" s="697"/>
      <c r="N95" s="697"/>
      <c r="O95" s="697"/>
      <c r="P95" s="694"/>
      <c r="Q95" s="195">
        <v>-120</v>
      </c>
      <c r="R95" s="694"/>
      <c r="S95" s="694"/>
      <c r="T95" s="694"/>
      <c r="U95" s="694"/>
      <c r="V95" s="694"/>
      <c r="W95" s="694"/>
      <c r="X95" s="694"/>
      <c r="Y95" s="694"/>
      <c r="Z95" s="706"/>
      <c r="AA95" s="694"/>
      <c r="AB95" s="706"/>
      <c r="AC95" s="240"/>
      <c r="AD95" s="240">
        <v>1</v>
      </c>
      <c r="AE95" s="709"/>
      <c r="AF95" s="697"/>
      <c r="AG95" s="694"/>
      <c r="AH95" s="718"/>
    </row>
    <row r="96" spans="1:34" s="214" customFormat="1" ht="15.75" thickBot="1" x14ac:dyDescent="0.3">
      <c r="A96" s="224"/>
      <c r="B96" s="224" t="s">
        <v>520</v>
      </c>
      <c r="C96" s="225">
        <v>210.04499999999999</v>
      </c>
      <c r="D96" s="222"/>
      <c r="E96" s="205">
        <v>71</v>
      </c>
      <c r="F96" s="205">
        <v>20</v>
      </c>
      <c r="G96" s="205" t="s">
        <v>263</v>
      </c>
      <c r="H96" s="205" t="s">
        <v>525</v>
      </c>
      <c r="I96" s="222" t="s">
        <v>263</v>
      </c>
      <c r="J96" s="222" t="s">
        <v>263</v>
      </c>
      <c r="K96" s="205">
        <v>68670</v>
      </c>
      <c r="L96" s="205" t="s">
        <v>263</v>
      </c>
      <c r="M96" s="205">
        <v>4</v>
      </c>
      <c r="N96" s="205">
        <v>13</v>
      </c>
      <c r="O96" s="205" t="s">
        <v>40</v>
      </c>
      <c r="P96" s="211" t="s">
        <v>21</v>
      </c>
      <c r="Q96" s="226">
        <v>-85</v>
      </c>
      <c r="R96" s="211" t="s">
        <v>41</v>
      </c>
      <c r="S96" s="211" t="s">
        <v>42</v>
      </c>
      <c r="T96" s="211">
        <v>1358</v>
      </c>
      <c r="U96" s="211" t="s">
        <v>186</v>
      </c>
      <c r="V96" s="211">
        <v>60</v>
      </c>
      <c r="W96" s="211">
        <v>3</v>
      </c>
      <c r="X96" s="211" t="s">
        <v>168</v>
      </c>
      <c r="Y96" s="211">
        <v>1</v>
      </c>
      <c r="Z96" s="212">
        <v>1</v>
      </c>
      <c r="AA96" s="211">
        <v>1</v>
      </c>
      <c r="AB96" s="212">
        <v>1</v>
      </c>
      <c r="AC96" s="212"/>
      <c r="AD96" s="212">
        <v>1</v>
      </c>
      <c r="AE96" s="213" t="s">
        <v>386</v>
      </c>
      <c r="AF96" s="205" t="s">
        <v>263</v>
      </c>
      <c r="AG96" s="211" t="s">
        <v>535</v>
      </c>
      <c r="AH96" s="211" t="s">
        <v>538</v>
      </c>
    </row>
    <row r="97" spans="1:34" x14ac:dyDescent="0.25">
      <c r="B97" s="723" t="s">
        <v>577</v>
      </c>
      <c r="C97" s="723"/>
      <c r="D97" s="723"/>
      <c r="E97" s="723"/>
      <c r="F97" s="723"/>
      <c r="G97" s="723"/>
      <c r="H97" s="723"/>
      <c r="I97" s="723"/>
      <c r="J97" s="723"/>
      <c r="K97" s="723"/>
      <c r="L97" s="723"/>
      <c r="M97" s="723"/>
      <c r="N97" s="723"/>
      <c r="O97" s="723"/>
      <c r="P97" s="723"/>
      <c r="Q97" s="723"/>
      <c r="R97" s="723"/>
      <c r="S97" s="723"/>
      <c r="T97" s="723"/>
      <c r="U97" s="723"/>
      <c r="V97" s="723"/>
      <c r="W97" s="723"/>
      <c r="X97" s="723"/>
      <c r="Y97" s="723"/>
      <c r="Z97" s="723"/>
      <c r="AA97" s="723"/>
      <c r="AB97" s="723"/>
      <c r="AC97" s="723"/>
      <c r="AD97" s="723"/>
      <c r="AE97" s="723"/>
      <c r="AF97" s="723"/>
      <c r="AG97" s="723"/>
      <c r="AH97" s="723"/>
    </row>
    <row r="98" spans="1:34" x14ac:dyDescent="0.25">
      <c r="B98" s="724"/>
      <c r="C98" s="724"/>
      <c r="D98" s="724"/>
      <c r="E98" s="724"/>
      <c r="F98" s="724"/>
      <c r="G98" s="724"/>
      <c r="H98" s="724"/>
      <c r="I98" s="724"/>
      <c r="J98" s="724"/>
      <c r="K98" s="724"/>
      <c r="L98" s="724"/>
      <c r="M98" s="724"/>
      <c r="N98" s="724"/>
      <c r="O98" s="724"/>
      <c r="P98" s="724"/>
      <c r="Q98" s="724"/>
      <c r="R98" s="724"/>
      <c r="S98" s="724"/>
      <c r="T98" s="724"/>
      <c r="U98" s="724"/>
      <c r="V98" s="724"/>
      <c r="W98" s="724"/>
      <c r="X98" s="724"/>
      <c r="Y98" s="724"/>
      <c r="Z98" s="724"/>
      <c r="AA98" s="724"/>
      <c r="AB98" s="724"/>
      <c r="AC98" s="724"/>
      <c r="AD98" s="724"/>
      <c r="AE98" s="724"/>
      <c r="AF98" s="724"/>
      <c r="AG98" s="724"/>
      <c r="AH98" s="724"/>
    </row>
    <row r="99" spans="1:34" ht="15.75" thickBot="1" x14ac:dyDescent="0.3">
      <c r="B99" s="725"/>
      <c r="C99" s="724"/>
      <c r="D99" s="725"/>
      <c r="E99" s="725"/>
      <c r="F99" s="725"/>
      <c r="G99" s="725"/>
      <c r="H99" s="725"/>
      <c r="I99" s="725"/>
      <c r="J99" s="725"/>
      <c r="K99" s="725"/>
      <c r="L99" s="725"/>
      <c r="M99" s="725"/>
      <c r="N99" s="725"/>
      <c r="O99" s="725"/>
      <c r="P99" s="725"/>
      <c r="Q99" s="725"/>
      <c r="R99" s="725"/>
      <c r="S99" s="725"/>
      <c r="T99" s="725"/>
      <c r="U99" s="725"/>
      <c r="V99" s="725"/>
      <c r="W99" s="725"/>
      <c r="X99" s="725"/>
      <c r="Y99" s="725"/>
      <c r="Z99" s="725"/>
      <c r="AA99" s="725"/>
      <c r="AB99" s="725"/>
      <c r="AC99" s="725"/>
      <c r="AD99" s="725"/>
      <c r="AE99" s="725"/>
      <c r="AF99" s="725"/>
      <c r="AG99" s="725"/>
      <c r="AH99" s="725"/>
    </row>
    <row r="100" spans="1:34" x14ac:dyDescent="0.25">
      <c r="B100" s="171" t="s">
        <v>516</v>
      </c>
      <c r="C100" s="270">
        <v>210.04599999999999</v>
      </c>
      <c r="D100" s="271"/>
      <c r="E100" s="101">
        <v>71</v>
      </c>
      <c r="F100" s="101">
        <v>10</v>
      </c>
      <c r="G100" s="101">
        <v>0</v>
      </c>
      <c r="H100" s="227" t="s">
        <v>558</v>
      </c>
      <c r="I100" s="271">
        <v>30</v>
      </c>
      <c r="J100" s="271">
        <v>35</v>
      </c>
      <c r="K100" s="227">
        <v>68771</v>
      </c>
      <c r="L100" s="227">
        <v>68780</v>
      </c>
      <c r="M100" s="206">
        <v>4</v>
      </c>
      <c r="N100" s="227">
        <v>13</v>
      </c>
      <c r="O100" s="101" t="s">
        <v>40</v>
      </c>
      <c r="P100" s="101" t="s">
        <v>21</v>
      </c>
      <c r="Q100" s="101">
        <v>-85</v>
      </c>
      <c r="R100" s="101" t="s">
        <v>41</v>
      </c>
      <c r="S100" s="101" t="s">
        <v>567</v>
      </c>
      <c r="T100" s="207">
        <v>1358</v>
      </c>
      <c r="U100" s="101" t="s">
        <v>43</v>
      </c>
      <c r="V100" s="207">
        <v>60</v>
      </c>
      <c r="W100" s="207">
        <v>3</v>
      </c>
      <c r="X100" s="207" t="s">
        <v>168</v>
      </c>
      <c r="Y100" s="207">
        <v>1</v>
      </c>
      <c r="Z100" s="208">
        <v>1</v>
      </c>
      <c r="AA100" s="207">
        <v>1</v>
      </c>
      <c r="AB100" s="208">
        <v>1</v>
      </c>
      <c r="AC100" s="208">
        <v>1</v>
      </c>
      <c r="AD100" s="208"/>
      <c r="AE100" s="209" t="s">
        <v>386</v>
      </c>
      <c r="AF100" s="227" t="s">
        <v>263</v>
      </c>
      <c r="AG100" s="101" t="s">
        <v>535</v>
      </c>
      <c r="AH100" s="231" t="s">
        <v>538</v>
      </c>
    </row>
    <row r="101" spans="1:34" x14ac:dyDescent="0.25">
      <c r="A101" s="199" t="s">
        <v>108</v>
      </c>
      <c r="B101" s="171" t="s">
        <v>561</v>
      </c>
      <c r="C101" s="270">
        <v>210.047</v>
      </c>
      <c r="D101" s="271"/>
      <c r="E101" s="101">
        <v>71</v>
      </c>
      <c r="F101" s="101">
        <v>10</v>
      </c>
      <c r="G101" s="101">
        <v>0</v>
      </c>
      <c r="H101" s="203" t="s">
        <v>558</v>
      </c>
      <c r="I101" s="271">
        <v>30</v>
      </c>
      <c r="J101" s="271">
        <v>35</v>
      </c>
      <c r="K101" s="203">
        <v>68771</v>
      </c>
      <c r="L101" s="203">
        <v>68780</v>
      </c>
      <c r="M101" s="200">
        <v>4</v>
      </c>
      <c r="N101" s="203">
        <v>13</v>
      </c>
      <c r="O101" s="101" t="s">
        <v>40</v>
      </c>
      <c r="P101" s="101" t="s">
        <v>21</v>
      </c>
      <c r="Q101" s="101">
        <v>-85</v>
      </c>
      <c r="R101" s="101" t="s">
        <v>41</v>
      </c>
      <c r="S101" s="101" t="s">
        <v>567</v>
      </c>
      <c r="T101" s="195">
        <v>1358</v>
      </c>
      <c r="U101" s="101" t="s">
        <v>186</v>
      </c>
      <c r="V101" s="195">
        <v>60</v>
      </c>
      <c r="W101" s="195">
        <v>3</v>
      </c>
      <c r="X101" s="195" t="s">
        <v>168</v>
      </c>
      <c r="Y101" s="195">
        <v>1</v>
      </c>
      <c r="Z101" s="198">
        <v>1</v>
      </c>
      <c r="AA101" s="195">
        <v>1</v>
      </c>
      <c r="AB101" s="198">
        <v>1</v>
      </c>
      <c r="AC101" s="198"/>
      <c r="AD101" s="198">
        <v>1</v>
      </c>
      <c r="AE101" s="197" t="s">
        <v>386</v>
      </c>
      <c r="AF101" s="203" t="s">
        <v>263</v>
      </c>
      <c r="AG101" s="101" t="s">
        <v>535</v>
      </c>
      <c r="AH101" s="231" t="s">
        <v>538</v>
      </c>
    </row>
    <row r="102" spans="1:34" x14ac:dyDescent="0.25">
      <c r="A102" s="194" t="s">
        <v>109</v>
      </c>
      <c r="B102" s="171" t="s">
        <v>518</v>
      </c>
      <c r="C102" s="270">
        <v>210.048</v>
      </c>
      <c r="D102" s="271"/>
      <c r="E102" s="101">
        <v>71</v>
      </c>
      <c r="F102" s="101">
        <v>10</v>
      </c>
      <c r="G102" s="101">
        <v>0</v>
      </c>
      <c r="H102" s="203" t="s">
        <v>558</v>
      </c>
      <c r="I102" s="271">
        <v>30</v>
      </c>
      <c r="J102" s="271">
        <v>35</v>
      </c>
      <c r="K102" s="203">
        <v>68771</v>
      </c>
      <c r="L102" s="203">
        <v>68780</v>
      </c>
      <c r="M102" s="200">
        <v>4</v>
      </c>
      <c r="N102" s="203">
        <v>13</v>
      </c>
      <c r="O102" s="101" t="s">
        <v>40</v>
      </c>
      <c r="P102" s="101" t="s">
        <v>21</v>
      </c>
      <c r="Q102" s="101">
        <v>-85</v>
      </c>
      <c r="R102" s="101" t="s">
        <v>41</v>
      </c>
      <c r="S102" s="101" t="s">
        <v>567</v>
      </c>
      <c r="T102" s="195">
        <v>1358</v>
      </c>
      <c r="U102" s="101" t="s">
        <v>66</v>
      </c>
      <c r="V102" s="195">
        <v>60</v>
      </c>
      <c r="W102" s="195">
        <v>3</v>
      </c>
      <c r="X102" s="195" t="s">
        <v>168</v>
      </c>
      <c r="Y102" s="195">
        <v>1</v>
      </c>
      <c r="Z102" s="198">
        <v>1</v>
      </c>
      <c r="AA102" s="195">
        <v>1</v>
      </c>
      <c r="AB102" s="198">
        <v>1</v>
      </c>
      <c r="AC102" s="198">
        <v>1</v>
      </c>
      <c r="AD102" s="198"/>
      <c r="AE102" s="197" t="s">
        <v>386</v>
      </c>
      <c r="AF102" s="203" t="s">
        <v>263</v>
      </c>
      <c r="AG102" s="101" t="s">
        <v>535</v>
      </c>
      <c r="AH102" s="231" t="s">
        <v>538</v>
      </c>
    </row>
    <row r="103" spans="1:34" x14ac:dyDescent="0.25">
      <c r="A103" s="194" t="s">
        <v>111</v>
      </c>
      <c r="B103" s="171" t="s">
        <v>562</v>
      </c>
      <c r="C103" s="270">
        <v>210.04900000000001</v>
      </c>
      <c r="D103" s="271"/>
      <c r="E103" s="101">
        <v>71</v>
      </c>
      <c r="F103" s="101">
        <v>10</v>
      </c>
      <c r="G103" s="101">
        <v>0</v>
      </c>
      <c r="H103" s="203" t="s">
        <v>558</v>
      </c>
      <c r="I103" s="271">
        <v>30</v>
      </c>
      <c r="J103" s="271">
        <v>35</v>
      </c>
      <c r="K103" s="203">
        <v>68771</v>
      </c>
      <c r="L103" s="203">
        <v>68780</v>
      </c>
      <c r="M103" s="200">
        <v>4</v>
      </c>
      <c r="N103" s="203">
        <v>13</v>
      </c>
      <c r="O103" s="101" t="s">
        <v>40</v>
      </c>
      <c r="P103" s="101" t="s">
        <v>21</v>
      </c>
      <c r="Q103" s="101">
        <v>-85</v>
      </c>
      <c r="R103" s="101" t="s">
        <v>41</v>
      </c>
      <c r="S103" s="101" t="s">
        <v>567</v>
      </c>
      <c r="T103" s="195">
        <v>1358</v>
      </c>
      <c r="U103" s="101" t="s">
        <v>187</v>
      </c>
      <c r="V103" s="195">
        <v>60</v>
      </c>
      <c r="W103" s="195">
        <v>3</v>
      </c>
      <c r="X103" s="195" t="s">
        <v>168</v>
      </c>
      <c r="Y103" s="195">
        <v>1</v>
      </c>
      <c r="Z103" s="198">
        <v>1</v>
      </c>
      <c r="AA103" s="195">
        <v>1</v>
      </c>
      <c r="AB103" s="198">
        <v>1</v>
      </c>
      <c r="AC103" s="198"/>
      <c r="AD103" s="198">
        <v>1</v>
      </c>
      <c r="AE103" s="197" t="s">
        <v>386</v>
      </c>
      <c r="AF103" s="203" t="s">
        <v>263</v>
      </c>
      <c r="AG103" s="101" t="s">
        <v>535</v>
      </c>
      <c r="AH103" s="231" t="s">
        <v>538</v>
      </c>
    </row>
    <row r="104" spans="1:34" x14ac:dyDescent="0.25">
      <c r="A104" s="194" t="s">
        <v>112</v>
      </c>
      <c r="B104" s="171" t="s">
        <v>516</v>
      </c>
      <c r="C104" s="272" t="s">
        <v>595</v>
      </c>
      <c r="D104" s="271"/>
      <c r="E104" s="101">
        <v>71</v>
      </c>
      <c r="F104" s="101">
        <v>10</v>
      </c>
      <c r="G104" s="101">
        <v>0</v>
      </c>
      <c r="H104" s="203" t="s">
        <v>558</v>
      </c>
      <c r="I104" s="271">
        <v>30</v>
      </c>
      <c r="J104" s="271">
        <v>35</v>
      </c>
      <c r="K104" s="203">
        <v>68771</v>
      </c>
      <c r="L104" s="203">
        <v>68780</v>
      </c>
      <c r="M104" s="200">
        <v>4</v>
      </c>
      <c r="N104" s="203">
        <v>13</v>
      </c>
      <c r="O104" s="101" t="s">
        <v>40</v>
      </c>
      <c r="P104" s="101" t="s">
        <v>49</v>
      </c>
      <c r="Q104" s="101">
        <v>-85</v>
      </c>
      <c r="R104" s="101">
        <v>10</v>
      </c>
      <c r="S104" s="101" t="s">
        <v>568</v>
      </c>
      <c r="T104" s="195">
        <v>1358</v>
      </c>
      <c r="U104" s="101" t="s">
        <v>43</v>
      </c>
      <c r="V104" s="195">
        <v>60</v>
      </c>
      <c r="W104" s="195">
        <v>3</v>
      </c>
      <c r="X104" s="195" t="s">
        <v>168</v>
      </c>
      <c r="Y104" s="195">
        <v>1</v>
      </c>
      <c r="Z104" s="198">
        <v>1</v>
      </c>
      <c r="AA104" s="195">
        <v>1</v>
      </c>
      <c r="AB104" s="198">
        <v>1</v>
      </c>
      <c r="AC104" s="198">
        <v>1</v>
      </c>
      <c r="AD104" s="198"/>
      <c r="AE104" s="197" t="s">
        <v>386</v>
      </c>
      <c r="AF104" s="203" t="s">
        <v>263</v>
      </c>
      <c r="AG104" s="101" t="s">
        <v>535</v>
      </c>
      <c r="AH104" s="231" t="s">
        <v>538</v>
      </c>
    </row>
    <row r="105" spans="1:34" x14ac:dyDescent="0.25">
      <c r="A105" s="194" t="s">
        <v>114</v>
      </c>
      <c r="B105" s="171" t="s">
        <v>561</v>
      </c>
      <c r="C105" s="270">
        <v>210.05099999999999</v>
      </c>
      <c r="D105" s="271"/>
      <c r="E105" s="101">
        <v>71</v>
      </c>
      <c r="F105" s="101">
        <v>10</v>
      </c>
      <c r="G105" s="101">
        <v>0</v>
      </c>
      <c r="H105" s="203" t="s">
        <v>558</v>
      </c>
      <c r="I105" s="271">
        <v>30</v>
      </c>
      <c r="J105" s="271">
        <v>35</v>
      </c>
      <c r="K105" s="203">
        <v>68771</v>
      </c>
      <c r="L105" s="203">
        <v>68780</v>
      </c>
      <c r="M105" s="200">
        <v>4</v>
      </c>
      <c r="N105" s="203">
        <v>13</v>
      </c>
      <c r="O105" s="101" t="s">
        <v>40</v>
      </c>
      <c r="P105" s="101" t="s">
        <v>49</v>
      </c>
      <c r="Q105" s="101">
        <v>-85</v>
      </c>
      <c r="R105" s="101">
        <v>10</v>
      </c>
      <c r="S105" s="101" t="s">
        <v>568</v>
      </c>
      <c r="T105" s="195">
        <v>1358</v>
      </c>
      <c r="U105" s="101" t="s">
        <v>186</v>
      </c>
      <c r="V105" s="195">
        <v>60</v>
      </c>
      <c r="W105" s="195">
        <v>3</v>
      </c>
      <c r="X105" s="195" t="s">
        <v>168</v>
      </c>
      <c r="Y105" s="195">
        <v>1</v>
      </c>
      <c r="Z105" s="198">
        <v>1</v>
      </c>
      <c r="AA105" s="195">
        <v>1</v>
      </c>
      <c r="AB105" s="198">
        <v>1</v>
      </c>
      <c r="AC105" s="198"/>
      <c r="AD105" s="198">
        <v>1</v>
      </c>
      <c r="AE105" s="197" t="s">
        <v>386</v>
      </c>
      <c r="AF105" s="203" t="s">
        <v>263</v>
      </c>
      <c r="AG105" s="101" t="s">
        <v>535</v>
      </c>
      <c r="AH105" s="231" t="s">
        <v>538</v>
      </c>
    </row>
    <row r="106" spans="1:34" x14ac:dyDescent="0.25">
      <c r="A106" s="194" t="s">
        <v>116</v>
      </c>
      <c r="B106" s="171" t="s">
        <v>518</v>
      </c>
      <c r="C106" s="270">
        <v>210.05199999999999</v>
      </c>
      <c r="D106" s="271"/>
      <c r="E106" s="101">
        <v>71</v>
      </c>
      <c r="F106" s="101">
        <v>10</v>
      </c>
      <c r="G106" s="101">
        <v>0</v>
      </c>
      <c r="H106" s="203" t="s">
        <v>558</v>
      </c>
      <c r="I106" s="271">
        <v>30</v>
      </c>
      <c r="J106" s="271">
        <v>35</v>
      </c>
      <c r="K106" s="203">
        <v>68771</v>
      </c>
      <c r="L106" s="203">
        <v>68780</v>
      </c>
      <c r="M106" s="200">
        <v>4</v>
      </c>
      <c r="N106" s="203">
        <v>13</v>
      </c>
      <c r="O106" s="101" t="s">
        <v>40</v>
      </c>
      <c r="P106" s="101" t="s">
        <v>49</v>
      </c>
      <c r="Q106" s="101">
        <v>-85</v>
      </c>
      <c r="R106" s="101">
        <v>10</v>
      </c>
      <c r="S106" s="101" t="s">
        <v>568</v>
      </c>
      <c r="T106" s="195">
        <v>1358</v>
      </c>
      <c r="U106" s="101" t="s">
        <v>66</v>
      </c>
      <c r="V106" s="195">
        <v>60</v>
      </c>
      <c r="W106" s="195">
        <v>3</v>
      </c>
      <c r="X106" s="195" t="s">
        <v>168</v>
      </c>
      <c r="Y106" s="195">
        <v>1</v>
      </c>
      <c r="Z106" s="198">
        <v>1</v>
      </c>
      <c r="AA106" s="195">
        <v>1</v>
      </c>
      <c r="AB106" s="198">
        <v>1</v>
      </c>
      <c r="AC106" s="198">
        <v>1</v>
      </c>
      <c r="AD106" s="198"/>
      <c r="AE106" s="197" t="s">
        <v>386</v>
      </c>
      <c r="AF106" s="203" t="s">
        <v>263</v>
      </c>
      <c r="AG106" s="101" t="s">
        <v>535</v>
      </c>
      <c r="AH106" s="231" t="s">
        <v>538</v>
      </c>
    </row>
    <row r="107" spans="1:34" s="214" customFormat="1" ht="15.75" thickBot="1" x14ac:dyDescent="0.3">
      <c r="A107" s="224" t="s">
        <v>118</v>
      </c>
      <c r="B107" s="273" t="s">
        <v>562</v>
      </c>
      <c r="C107" s="270">
        <v>210.053</v>
      </c>
      <c r="D107" s="274"/>
      <c r="E107" s="230">
        <v>71</v>
      </c>
      <c r="F107" s="230">
        <v>10</v>
      </c>
      <c r="G107" s="230">
        <v>0</v>
      </c>
      <c r="H107" s="205" t="s">
        <v>558</v>
      </c>
      <c r="I107" s="274">
        <v>30</v>
      </c>
      <c r="J107" s="274">
        <v>35</v>
      </c>
      <c r="K107" s="205">
        <v>68771</v>
      </c>
      <c r="L107" s="205">
        <v>68780</v>
      </c>
      <c r="M107" s="210">
        <v>4</v>
      </c>
      <c r="N107" s="205">
        <v>13</v>
      </c>
      <c r="O107" s="230" t="s">
        <v>40</v>
      </c>
      <c r="P107" s="230" t="s">
        <v>49</v>
      </c>
      <c r="Q107" s="230">
        <v>-85</v>
      </c>
      <c r="R107" s="230">
        <v>10</v>
      </c>
      <c r="S107" s="230" t="s">
        <v>568</v>
      </c>
      <c r="T107" s="211">
        <v>1358</v>
      </c>
      <c r="U107" s="230" t="s">
        <v>187</v>
      </c>
      <c r="V107" s="211">
        <v>60</v>
      </c>
      <c r="W107" s="211">
        <v>3</v>
      </c>
      <c r="X107" s="211" t="s">
        <v>168</v>
      </c>
      <c r="Y107" s="211">
        <v>1</v>
      </c>
      <c r="Z107" s="212">
        <v>1</v>
      </c>
      <c r="AA107" s="211">
        <v>1</v>
      </c>
      <c r="AB107" s="212">
        <v>1</v>
      </c>
      <c r="AC107" s="212"/>
      <c r="AD107" s="212">
        <v>1</v>
      </c>
      <c r="AE107" s="213" t="s">
        <v>386</v>
      </c>
      <c r="AF107" s="205" t="s">
        <v>263</v>
      </c>
      <c r="AG107" s="101" t="s">
        <v>535</v>
      </c>
      <c r="AH107" s="231" t="s">
        <v>538</v>
      </c>
    </row>
    <row r="108" spans="1:34" x14ac:dyDescent="0.25">
      <c r="A108" s="275" t="s">
        <v>120</v>
      </c>
      <c r="B108" s="720" t="s">
        <v>563</v>
      </c>
      <c r="C108" s="726">
        <v>210.054</v>
      </c>
      <c r="D108" s="271">
        <v>1</v>
      </c>
      <c r="E108" s="720">
        <v>71</v>
      </c>
      <c r="F108" s="720">
        <v>10</v>
      </c>
      <c r="G108" s="101">
        <v>0</v>
      </c>
      <c r="H108" s="712" t="s">
        <v>525</v>
      </c>
      <c r="I108" s="727" t="s">
        <v>263</v>
      </c>
      <c r="J108" s="727" t="s">
        <v>263</v>
      </c>
      <c r="K108" s="712">
        <v>68715</v>
      </c>
      <c r="L108" s="712" t="s">
        <v>263</v>
      </c>
      <c r="M108" s="714">
        <v>4</v>
      </c>
      <c r="N108" s="712">
        <v>13</v>
      </c>
      <c r="O108" s="717" t="s">
        <v>40</v>
      </c>
      <c r="P108" s="720" t="s">
        <v>21</v>
      </c>
      <c r="Q108" s="720">
        <v>-85</v>
      </c>
      <c r="R108" s="720" t="s">
        <v>41</v>
      </c>
      <c r="S108" s="740" t="s">
        <v>567</v>
      </c>
      <c r="T108" s="710">
        <v>1358</v>
      </c>
      <c r="U108" s="710" t="s">
        <v>66</v>
      </c>
      <c r="V108" s="710">
        <v>60</v>
      </c>
      <c r="W108" s="710">
        <v>3</v>
      </c>
      <c r="X108" s="710" t="s">
        <v>168</v>
      </c>
      <c r="Y108" s="710">
        <v>1</v>
      </c>
      <c r="Z108" s="736">
        <v>1</v>
      </c>
      <c r="AA108" s="710">
        <v>1</v>
      </c>
      <c r="AB108" s="736">
        <v>1</v>
      </c>
      <c r="AC108" s="236">
        <v>1</v>
      </c>
      <c r="AD108" s="236"/>
      <c r="AE108" s="738" t="s">
        <v>307</v>
      </c>
      <c r="AF108" s="712" t="s">
        <v>263</v>
      </c>
      <c r="AG108" s="717" t="s">
        <v>535</v>
      </c>
      <c r="AH108" s="729" t="s">
        <v>538</v>
      </c>
    </row>
    <row r="109" spans="1:34" x14ac:dyDescent="0.25">
      <c r="A109" s="199" t="s">
        <v>122</v>
      </c>
      <c r="B109" s="721"/>
      <c r="C109" s="726"/>
      <c r="D109" s="271">
        <v>2</v>
      </c>
      <c r="E109" s="721"/>
      <c r="F109" s="721"/>
      <c r="G109" s="101">
        <v>1</v>
      </c>
      <c r="H109" s="696"/>
      <c r="I109" s="699"/>
      <c r="J109" s="699"/>
      <c r="K109" s="696"/>
      <c r="L109" s="696"/>
      <c r="M109" s="715"/>
      <c r="N109" s="696"/>
      <c r="O109" s="718"/>
      <c r="P109" s="721"/>
      <c r="Q109" s="721"/>
      <c r="R109" s="721"/>
      <c r="S109" s="741"/>
      <c r="T109" s="693"/>
      <c r="U109" s="693"/>
      <c r="V109" s="693"/>
      <c r="W109" s="693"/>
      <c r="X109" s="693"/>
      <c r="Y109" s="693"/>
      <c r="Z109" s="705"/>
      <c r="AA109" s="693"/>
      <c r="AB109" s="705"/>
      <c r="AC109" s="237">
        <v>1</v>
      </c>
      <c r="AD109" s="237"/>
      <c r="AE109" s="708"/>
      <c r="AF109" s="696"/>
      <c r="AG109" s="718"/>
      <c r="AH109" s="730"/>
    </row>
    <row r="110" spans="1:34" x14ac:dyDescent="0.25">
      <c r="A110" s="194" t="s">
        <v>123</v>
      </c>
      <c r="B110" s="721"/>
      <c r="C110" s="726"/>
      <c r="D110" s="271">
        <v>3</v>
      </c>
      <c r="E110" s="721"/>
      <c r="F110" s="721"/>
      <c r="G110" s="101">
        <v>2</v>
      </c>
      <c r="H110" s="696"/>
      <c r="I110" s="699"/>
      <c r="J110" s="699"/>
      <c r="K110" s="696"/>
      <c r="L110" s="696"/>
      <c r="M110" s="715"/>
      <c r="N110" s="696"/>
      <c r="O110" s="718"/>
      <c r="P110" s="721"/>
      <c r="Q110" s="721"/>
      <c r="R110" s="721"/>
      <c r="S110" s="741"/>
      <c r="T110" s="693"/>
      <c r="U110" s="693"/>
      <c r="V110" s="693"/>
      <c r="W110" s="693"/>
      <c r="X110" s="693"/>
      <c r="Y110" s="693"/>
      <c r="Z110" s="705"/>
      <c r="AA110" s="693"/>
      <c r="AB110" s="705"/>
      <c r="AC110" s="237">
        <v>1</v>
      </c>
      <c r="AD110" s="237"/>
      <c r="AE110" s="708"/>
      <c r="AF110" s="696"/>
      <c r="AG110" s="718"/>
      <c r="AH110" s="730"/>
    </row>
    <row r="111" spans="1:34" s="214" customFormat="1" ht="15.75" thickBot="1" x14ac:dyDescent="0.3">
      <c r="A111" s="224" t="s">
        <v>125</v>
      </c>
      <c r="B111" s="722"/>
      <c r="C111" s="726"/>
      <c r="D111" s="274">
        <v>4</v>
      </c>
      <c r="E111" s="722"/>
      <c r="F111" s="722"/>
      <c r="G111" s="230">
        <v>3</v>
      </c>
      <c r="H111" s="713"/>
      <c r="I111" s="728"/>
      <c r="J111" s="728"/>
      <c r="K111" s="713"/>
      <c r="L111" s="713"/>
      <c r="M111" s="716"/>
      <c r="N111" s="713"/>
      <c r="O111" s="719"/>
      <c r="P111" s="722"/>
      <c r="Q111" s="722"/>
      <c r="R111" s="722"/>
      <c r="S111" s="742"/>
      <c r="T111" s="711"/>
      <c r="U111" s="711"/>
      <c r="V111" s="711"/>
      <c r="W111" s="711"/>
      <c r="X111" s="711"/>
      <c r="Y111" s="711"/>
      <c r="Z111" s="737"/>
      <c r="AA111" s="711"/>
      <c r="AB111" s="737"/>
      <c r="AC111" s="238">
        <v>1</v>
      </c>
      <c r="AD111" s="238"/>
      <c r="AE111" s="739"/>
      <c r="AF111" s="713"/>
      <c r="AG111" s="719"/>
      <c r="AH111" s="731"/>
    </row>
    <row r="112" spans="1:34" s="215" customFormat="1" ht="15.75" thickBot="1" x14ac:dyDescent="0.3">
      <c r="B112" s="276" t="s">
        <v>576</v>
      </c>
      <c r="C112" s="270">
        <v>210.05500000000001</v>
      </c>
      <c r="D112" s="277"/>
      <c r="E112" s="278">
        <v>71</v>
      </c>
      <c r="F112" s="278">
        <v>10</v>
      </c>
      <c r="G112" s="278">
        <v>0</v>
      </c>
      <c r="H112" s="216" t="s">
        <v>558</v>
      </c>
      <c r="I112" s="277">
        <v>30</v>
      </c>
      <c r="J112" s="223" t="s">
        <v>263</v>
      </c>
      <c r="K112" s="216">
        <v>68771</v>
      </c>
      <c r="L112" s="216" t="s">
        <v>263</v>
      </c>
      <c r="M112" s="217">
        <v>4</v>
      </c>
      <c r="N112" s="216">
        <v>13</v>
      </c>
      <c r="O112" s="278" t="s">
        <v>40</v>
      </c>
      <c r="P112" s="278" t="s">
        <v>21</v>
      </c>
      <c r="Q112" s="278">
        <v>-85</v>
      </c>
      <c r="R112" s="278" t="s">
        <v>41</v>
      </c>
      <c r="S112" s="278" t="s">
        <v>567</v>
      </c>
      <c r="T112" s="218">
        <v>1358</v>
      </c>
      <c r="U112" s="278" t="s">
        <v>43</v>
      </c>
      <c r="V112" s="218">
        <v>60</v>
      </c>
      <c r="W112" s="218">
        <v>3</v>
      </c>
      <c r="X112" s="218" t="s">
        <v>168</v>
      </c>
      <c r="Y112" s="218">
        <v>1</v>
      </c>
      <c r="Z112" s="219">
        <v>1</v>
      </c>
      <c r="AA112" s="218">
        <v>1</v>
      </c>
      <c r="AB112" s="219">
        <v>1</v>
      </c>
      <c r="AC112" s="219">
        <v>1</v>
      </c>
      <c r="AD112" s="219"/>
      <c r="AE112" s="220" t="s">
        <v>386</v>
      </c>
      <c r="AF112" s="216" t="b">
        <v>1</v>
      </c>
      <c r="AG112" s="278" t="s">
        <v>535</v>
      </c>
      <c r="AH112" s="279" t="s">
        <v>538</v>
      </c>
    </row>
    <row r="113" spans="1:34" ht="15.75" thickBot="1" x14ac:dyDescent="0.3">
      <c r="B113" s="171" t="s">
        <v>516</v>
      </c>
      <c r="C113" s="270">
        <v>210.05600000000001</v>
      </c>
      <c r="D113" s="271"/>
      <c r="E113" s="101">
        <v>71</v>
      </c>
      <c r="F113" s="101">
        <v>10</v>
      </c>
      <c r="G113" s="101">
        <v>0</v>
      </c>
      <c r="H113" s="227" t="s">
        <v>558</v>
      </c>
      <c r="I113" s="271">
        <v>30</v>
      </c>
      <c r="J113" s="221" t="s">
        <v>263</v>
      </c>
      <c r="K113" s="227">
        <v>68771</v>
      </c>
      <c r="L113" s="227" t="s">
        <v>263</v>
      </c>
      <c r="M113" s="280">
        <v>16</v>
      </c>
      <c r="N113" s="227">
        <v>13</v>
      </c>
      <c r="O113" s="101" t="s">
        <v>40</v>
      </c>
      <c r="P113" s="101" t="s">
        <v>21</v>
      </c>
      <c r="Q113" s="281">
        <v>-122</v>
      </c>
      <c r="R113" s="101" t="s">
        <v>41</v>
      </c>
      <c r="S113" s="101" t="s">
        <v>567</v>
      </c>
      <c r="T113" s="207">
        <v>1358</v>
      </c>
      <c r="U113" s="101" t="s">
        <v>43</v>
      </c>
      <c r="V113" s="207">
        <v>60</v>
      </c>
      <c r="W113" s="207">
        <v>3</v>
      </c>
      <c r="X113" s="207" t="s">
        <v>168</v>
      </c>
      <c r="Y113" s="207">
        <v>1</v>
      </c>
      <c r="Z113" s="208">
        <v>1</v>
      </c>
      <c r="AA113" s="207">
        <v>1</v>
      </c>
      <c r="AB113" s="208">
        <v>1</v>
      </c>
      <c r="AC113" s="208">
        <v>1</v>
      </c>
      <c r="AD113" s="208"/>
      <c r="AE113" s="209" t="s">
        <v>386</v>
      </c>
      <c r="AF113" s="227" t="s">
        <v>263</v>
      </c>
      <c r="AG113" s="101" t="s">
        <v>536</v>
      </c>
      <c r="AH113" s="231" t="s">
        <v>548</v>
      </c>
    </row>
    <row r="114" spans="1:34" ht="15.75" thickBot="1" x14ac:dyDescent="0.3">
      <c r="A114" s="31"/>
      <c r="B114" s="171" t="s">
        <v>561</v>
      </c>
      <c r="C114" s="270">
        <v>210.05699999999999</v>
      </c>
      <c r="D114" s="271"/>
      <c r="E114" s="101">
        <v>71</v>
      </c>
      <c r="F114" s="101">
        <v>10</v>
      </c>
      <c r="G114" s="101">
        <v>0</v>
      </c>
      <c r="H114" s="203" t="s">
        <v>558</v>
      </c>
      <c r="I114" s="271">
        <v>30</v>
      </c>
      <c r="J114" s="204" t="s">
        <v>263</v>
      </c>
      <c r="K114" s="203">
        <v>68771</v>
      </c>
      <c r="L114" s="203" t="s">
        <v>263</v>
      </c>
      <c r="M114" s="280">
        <v>16</v>
      </c>
      <c r="N114" s="203">
        <v>13</v>
      </c>
      <c r="O114" s="101" t="s">
        <v>40</v>
      </c>
      <c r="P114" s="101" t="s">
        <v>21</v>
      </c>
      <c r="Q114" s="281">
        <v>-122</v>
      </c>
      <c r="R114" s="101" t="s">
        <v>41</v>
      </c>
      <c r="S114" s="101" t="s">
        <v>567</v>
      </c>
      <c r="T114" s="195">
        <v>1358</v>
      </c>
      <c r="U114" s="101" t="s">
        <v>186</v>
      </c>
      <c r="V114" s="195">
        <v>60</v>
      </c>
      <c r="W114" s="195">
        <v>3</v>
      </c>
      <c r="X114" s="195" t="s">
        <v>168</v>
      </c>
      <c r="Y114" s="195">
        <v>1</v>
      </c>
      <c r="Z114" s="198">
        <v>1</v>
      </c>
      <c r="AA114" s="195">
        <v>1</v>
      </c>
      <c r="AB114" s="198">
        <v>1</v>
      </c>
      <c r="AC114" s="198"/>
      <c r="AD114" s="198">
        <v>1</v>
      </c>
      <c r="AE114" s="197" t="s">
        <v>386</v>
      </c>
      <c r="AF114" s="203" t="s">
        <v>263</v>
      </c>
      <c r="AG114" s="101" t="s">
        <v>536</v>
      </c>
      <c r="AH114" s="231" t="s">
        <v>548</v>
      </c>
    </row>
    <row r="115" spans="1:34" ht="15.75" thickBot="1" x14ac:dyDescent="0.3">
      <c r="B115" s="171" t="s">
        <v>518</v>
      </c>
      <c r="C115" s="270">
        <v>210.05799999999999</v>
      </c>
      <c r="D115" s="271"/>
      <c r="E115" s="101">
        <v>71</v>
      </c>
      <c r="F115" s="101">
        <v>10</v>
      </c>
      <c r="G115" s="101">
        <v>0</v>
      </c>
      <c r="H115" s="203" t="s">
        <v>558</v>
      </c>
      <c r="I115" s="271">
        <v>30</v>
      </c>
      <c r="J115" s="204" t="s">
        <v>263</v>
      </c>
      <c r="K115" s="203">
        <v>68771</v>
      </c>
      <c r="L115" s="203" t="s">
        <v>263</v>
      </c>
      <c r="M115" s="280">
        <v>16</v>
      </c>
      <c r="N115" s="203">
        <v>13</v>
      </c>
      <c r="O115" s="101" t="s">
        <v>40</v>
      </c>
      <c r="P115" s="101" t="s">
        <v>21</v>
      </c>
      <c r="Q115" s="281">
        <v>-122</v>
      </c>
      <c r="R115" s="101" t="s">
        <v>41</v>
      </c>
      <c r="S115" s="101" t="s">
        <v>567</v>
      </c>
      <c r="T115" s="195">
        <v>1358</v>
      </c>
      <c r="U115" s="101" t="s">
        <v>66</v>
      </c>
      <c r="V115" s="195">
        <v>60</v>
      </c>
      <c r="W115" s="195">
        <v>3</v>
      </c>
      <c r="X115" s="195" t="s">
        <v>168</v>
      </c>
      <c r="Y115" s="195">
        <v>1</v>
      </c>
      <c r="Z115" s="198">
        <v>1</v>
      </c>
      <c r="AA115" s="195">
        <v>1</v>
      </c>
      <c r="AB115" s="198">
        <v>1</v>
      </c>
      <c r="AC115" s="198">
        <v>1</v>
      </c>
      <c r="AD115" s="198"/>
      <c r="AE115" s="197" t="s">
        <v>386</v>
      </c>
      <c r="AF115" s="203" t="s">
        <v>263</v>
      </c>
      <c r="AG115" s="101" t="s">
        <v>536</v>
      </c>
      <c r="AH115" s="231" t="s">
        <v>548</v>
      </c>
    </row>
    <row r="116" spans="1:34" s="214" customFormat="1" ht="15.75" thickBot="1" x14ac:dyDescent="0.3">
      <c r="B116" s="273" t="s">
        <v>562</v>
      </c>
      <c r="C116" s="270">
        <v>210.059</v>
      </c>
      <c r="D116" s="274"/>
      <c r="E116" s="230">
        <v>71</v>
      </c>
      <c r="F116" s="230">
        <v>10</v>
      </c>
      <c r="G116" s="230">
        <v>0</v>
      </c>
      <c r="H116" s="205" t="s">
        <v>558</v>
      </c>
      <c r="I116" s="274">
        <v>30</v>
      </c>
      <c r="J116" s="222" t="s">
        <v>263</v>
      </c>
      <c r="K116" s="205">
        <v>68771</v>
      </c>
      <c r="L116" s="205" t="s">
        <v>263</v>
      </c>
      <c r="M116" s="280">
        <v>16</v>
      </c>
      <c r="N116" s="205">
        <v>13</v>
      </c>
      <c r="O116" s="230" t="s">
        <v>40</v>
      </c>
      <c r="P116" s="230" t="s">
        <v>21</v>
      </c>
      <c r="Q116" s="281">
        <v>-122</v>
      </c>
      <c r="R116" s="230" t="s">
        <v>41</v>
      </c>
      <c r="S116" s="230" t="s">
        <v>567</v>
      </c>
      <c r="T116" s="211">
        <v>1358</v>
      </c>
      <c r="U116" s="230" t="s">
        <v>187</v>
      </c>
      <c r="V116" s="211">
        <v>60</v>
      </c>
      <c r="W116" s="211">
        <v>3</v>
      </c>
      <c r="X116" s="211" t="s">
        <v>168</v>
      </c>
      <c r="Y116" s="211">
        <v>1</v>
      </c>
      <c r="Z116" s="212">
        <v>1</v>
      </c>
      <c r="AA116" s="211">
        <v>1</v>
      </c>
      <c r="AB116" s="212">
        <v>1</v>
      </c>
      <c r="AC116" s="212"/>
      <c r="AD116" s="212">
        <v>1</v>
      </c>
      <c r="AE116" s="213" t="s">
        <v>386</v>
      </c>
      <c r="AF116" s="205" t="s">
        <v>263</v>
      </c>
      <c r="AG116" s="230" t="s">
        <v>536</v>
      </c>
      <c r="AH116" s="282" t="s">
        <v>548</v>
      </c>
    </row>
    <row r="117" spans="1:34" x14ac:dyDescent="0.25">
      <c r="B117" s="171" t="s">
        <v>561</v>
      </c>
      <c r="C117" s="272" t="s">
        <v>594</v>
      </c>
      <c r="D117" s="271"/>
      <c r="E117" s="101">
        <v>71</v>
      </c>
      <c r="F117" s="101">
        <v>10</v>
      </c>
      <c r="G117" s="101">
        <v>0</v>
      </c>
      <c r="H117" s="227" t="s">
        <v>558</v>
      </c>
      <c r="I117" s="271">
        <v>30</v>
      </c>
      <c r="J117" s="221" t="s">
        <v>263</v>
      </c>
      <c r="K117" s="227">
        <v>68771</v>
      </c>
      <c r="L117" s="227" t="s">
        <v>263</v>
      </c>
      <c r="M117" s="206">
        <v>4</v>
      </c>
      <c r="N117" s="227">
        <v>13</v>
      </c>
      <c r="O117" s="101" t="s">
        <v>40</v>
      </c>
      <c r="P117" s="101" t="s">
        <v>21</v>
      </c>
      <c r="Q117" s="101">
        <v>-85</v>
      </c>
      <c r="R117" s="101" t="s">
        <v>41</v>
      </c>
      <c r="S117" s="101" t="s">
        <v>567</v>
      </c>
      <c r="T117" s="207">
        <v>1358</v>
      </c>
      <c r="U117" s="101" t="s">
        <v>186</v>
      </c>
      <c r="V117" s="207">
        <v>60</v>
      </c>
      <c r="W117" s="207">
        <v>3</v>
      </c>
      <c r="X117" s="207" t="s">
        <v>168</v>
      </c>
      <c r="Y117" s="207">
        <v>1</v>
      </c>
      <c r="Z117" s="208">
        <v>1</v>
      </c>
      <c r="AA117" s="207">
        <v>1</v>
      </c>
      <c r="AB117" s="208">
        <v>1</v>
      </c>
      <c r="AC117" s="208"/>
      <c r="AD117" s="208">
        <v>1</v>
      </c>
      <c r="AE117" s="209" t="s">
        <v>386</v>
      </c>
      <c r="AF117" s="227" t="s">
        <v>263</v>
      </c>
      <c r="AG117" s="101" t="s">
        <v>535</v>
      </c>
      <c r="AH117" s="231" t="s">
        <v>560</v>
      </c>
    </row>
    <row r="118" spans="1:34" s="214" customFormat="1" ht="15.75" thickBot="1" x14ac:dyDescent="0.3">
      <c r="B118" s="273" t="s">
        <v>562</v>
      </c>
      <c r="C118" s="270">
        <v>210.06100000000001</v>
      </c>
      <c r="D118" s="274"/>
      <c r="E118" s="230">
        <v>71</v>
      </c>
      <c r="F118" s="230">
        <v>10</v>
      </c>
      <c r="G118" s="230">
        <v>0</v>
      </c>
      <c r="H118" s="205" t="s">
        <v>558</v>
      </c>
      <c r="I118" s="274">
        <v>30</v>
      </c>
      <c r="J118" s="222" t="s">
        <v>263</v>
      </c>
      <c r="K118" s="205">
        <v>68771</v>
      </c>
      <c r="L118" s="205" t="s">
        <v>263</v>
      </c>
      <c r="M118" s="210">
        <v>4</v>
      </c>
      <c r="N118" s="205">
        <v>13</v>
      </c>
      <c r="O118" s="230" t="s">
        <v>40</v>
      </c>
      <c r="P118" s="230" t="s">
        <v>21</v>
      </c>
      <c r="Q118" s="230">
        <v>-85</v>
      </c>
      <c r="R118" s="230" t="s">
        <v>41</v>
      </c>
      <c r="S118" s="230" t="s">
        <v>567</v>
      </c>
      <c r="T118" s="211">
        <v>1358</v>
      </c>
      <c r="U118" s="230" t="s">
        <v>187</v>
      </c>
      <c r="V118" s="211">
        <v>60</v>
      </c>
      <c r="W118" s="211">
        <v>3</v>
      </c>
      <c r="X118" s="211" t="s">
        <v>168</v>
      </c>
      <c r="Y118" s="211">
        <v>1</v>
      </c>
      <c r="Z118" s="212">
        <v>1</v>
      </c>
      <c r="AA118" s="211">
        <v>1</v>
      </c>
      <c r="AB118" s="212">
        <v>1</v>
      </c>
      <c r="AC118" s="212"/>
      <c r="AD118" s="212">
        <v>1</v>
      </c>
      <c r="AE118" s="213" t="s">
        <v>386</v>
      </c>
      <c r="AF118" s="205" t="s">
        <v>263</v>
      </c>
      <c r="AG118" s="230" t="s">
        <v>535</v>
      </c>
      <c r="AH118" s="282" t="s">
        <v>560</v>
      </c>
    </row>
    <row r="119" spans="1:34" x14ac:dyDescent="0.25">
      <c r="B119" s="171" t="s">
        <v>516</v>
      </c>
      <c r="C119" s="270">
        <v>210.06200000000001</v>
      </c>
      <c r="D119" s="271"/>
      <c r="E119" s="101">
        <v>4</v>
      </c>
      <c r="F119" s="101">
        <v>20</v>
      </c>
      <c r="G119" s="101">
        <v>0</v>
      </c>
      <c r="H119" s="227" t="s">
        <v>558</v>
      </c>
      <c r="I119" s="221">
        <v>60</v>
      </c>
      <c r="J119" s="221">
        <v>65</v>
      </c>
      <c r="K119" s="227">
        <v>2194</v>
      </c>
      <c r="L119" s="227">
        <v>2203</v>
      </c>
      <c r="M119" s="206">
        <v>4</v>
      </c>
      <c r="N119" s="227">
        <v>13</v>
      </c>
      <c r="O119" s="101" t="s">
        <v>40</v>
      </c>
      <c r="P119" s="101" t="s">
        <v>21</v>
      </c>
      <c r="Q119" s="101">
        <v>-85</v>
      </c>
      <c r="R119" s="101" t="s">
        <v>41</v>
      </c>
      <c r="S119" s="101" t="s">
        <v>567</v>
      </c>
      <c r="T119" s="207">
        <v>1358</v>
      </c>
      <c r="U119" s="101" t="s">
        <v>43</v>
      </c>
      <c r="V119" s="207">
        <v>60</v>
      </c>
      <c r="W119" s="207">
        <v>3</v>
      </c>
      <c r="X119" s="207" t="s">
        <v>168</v>
      </c>
      <c r="Y119" s="207">
        <v>1</v>
      </c>
      <c r="Z119" s="208">
        <v>1</v>
      </c>
      <c r="AA119" s="207">
        <v>1</v>
      </c>
      <c r="AB119" s="208">
        <v>1</v>
      </c>
      <c r="AC119" s="208">
        <v>10</v>
      </c>
      <c r="AD119" s="208"/>
      <c r="AE119" s="209" t="s">
        <v>386</v>
      </c>
      <c r="AF119" s="227" t="s">
        <v>263</v>
      </c>
      <c r="AG119" s="101" t="s">
        <v>535</v>
      </c>
      <c r="AH119" s="231" t="s">
        <v>538</v>
      </c>
    </row>
    <row r="120" spans="1:34" x14ac:dyDescent="0.25">
      <c r="B120" s="171" t="s">
        <v>561</v>
      </c>
      <c r="C120" s="270">
        <v>210.06299999999999</v>
      </c>
      <c r="D120" s="271"/>
      <c r="E120" s="101">
        <v>4</v>
      </c>
      <c r="F120" s="101">
        <v>20</v>
      </c>
      <c r="G120" s="101">
        <v>0</v>
      </c>
      <c r="H120" s="203" t="s">
        <v>558</v>
      </c>
      <c r="I120" s="204">
        <v>60</v>
      </c>
      <c r="J120" s="204">
        <v>65</v>
      </c>
      <c r="K120" s="203">
        <v>2194</v>
      </c>
      <c r="L120" s="203">
        <v>2203</v>
      </c>
      <c r="M120" s="200">
        <v>4</v>
      </c>
      <c r="N120" s="203">
        <v>13</v>
      </c>
      <c r="O120" s="101" t="s">
        <v>40</v>
      </c>
      <c r="P120" s="101" t="s">
        <v>21</v>
      </c>
      <c r="Q120" s="101">
        <v>-85</v>
      </c>
      <c r="R120" s="101" t="s">
        <v>41</v>
      </c>
      <c r="S120" s="101" t="s">
        <v>567</v>
      </c>
      <c r="T120" s="195">
        <v>1358</v>
      </c>
      <c r="U120" s="101" t="s">
        <v>186</v>
      </c>
      <c r="V120" s="195">
        <v>60</v>
      </c>
      <c r="W120" s="195">
        <v>3</v>
      </c>
      <c r="X120" s="195" t="s">
        <v>168</v>
      </c>
      <c r="Y120" s="195">
        <v>1</v>
      </c>
      <c r="Z120" s="198">
        <v>1</v>
      </c>
      <c r="AA120" s="195">
        <v>1</v>
      </c>
      <c r="AB120" s="198">
        <v>1</v>
      </c>
      <c r="AC120" s="198"/>
      <c r="AD120" s="198">
        <v>7</v>
      </c>
      <c r="AE120" s="197" t="s">
        <v>386</v>
      </c>
      <c r="AF120" s="203" t="s">
        <v>263</v>
      </c>
      <c r="AG120" s="101" t="s">
        <v>535</v>
      </c>
      <c r="AH120" s="231" t="s">
        <v>538</v>
      </c>
    </row>
    <row r="121" spans="1:34" x14ac:dyDescent="0.25">
      <c r="B121" s="171" t="s">
        <v>518</v>
      </c>
      <c r="C121" s="270">
        <v>210.06399999999999</v>
      </c>
      <c r="D121" s="271"/>
      <c r="E121" s="101">
        <v>4</v>
      </c>
      <c r="F121" s="101">
        <v>20</v>
      </c>
      <c r="G121" s="101">
        <v>0</v>
      </c>
      <c r="H121" s="203" t="s">
        <v>558</v>
      </c>
      <c r="I121" s="204">
        <v>60</v>
      </c>
      <c r="J121" s="204">
        <v>65</v>
      </c>
      <c r="K121" s="203">
        <v>2194</v>
      </c>
      <c r="L121" s="203">
        <v>2203</v>
      </c>
      <c r="M121" s="200">
        <v>4</v>
      </c>
      <c r="N121" s="203">
        <v>13</v>
      </c>
      <c r="O121" s="101" t="s">
        <v>40</v>
      </c>
      <c r="P121" s="101" t="s">
        <v>21</v>
      </c>
      <c r="Q121" s="101">
        <v>-85</v>
      </c>
      <c r="R121" s="101" t="s">
        <v>41</v>
      </c>
      <c r="S121" s="101" t="s">
        <v>567</v>
      </c>
      <c r="T121" s="195">
        <v>1358</v>
      </c>
      <c r="U121" s="101" t="s">
        <v>66</v>
      </c>
      <c r="V121" s="195">
        <v>60</v>
      </c>
      <c r="W121" s="195">
        <v>3</v>
      </c>
      <c r="X121" s="195" t="s">
        <v>168</v>
      </c>
      <c r="Y121" s="195">
        <v>1</v>
      </c>
      <c r="Z121" s="198">
        <v>1</v>
      </c>
      <c r="AA121" s="195">
        <v>1</v>
      </c>
      <c r="AB121" s="198">
        <v>1</v>
      </c>
      <c r="AC121" s="198">
        <v>16</v>
      </c>
      <c r="AD121" s="198"/>
      <c r="AE121" s="197" t="s">
        <v>386</v>
      </c>
      <c r="AF121" s="203" t="s">
        <v>263</v>
      </c>
      <c r="AG121" s="101" t="s">
        <v>535</v>
      </c>
      <c r="AH121" s="231" t="s">
        <v>538</v>
      </c>
    </row>
    <row r="122" spans="1:34" x14ac:dyDescent="0.25">
      <c r="B122" s="171" t="s">
        <v>562</v>
      </c>
      <c r="C122" s="270">
        <v>210.065</v>
      </c>
      <c r="D122" s="271"/>
      <c r="E122" s="101">
        <v>4</v>
      </c>
      <c r="F122" s="101">
        <v>20</v>
      </c>
      <c r="G122" s="101">
        <v>0</v>
      </c>
      <c r="H122" s="203" t="s">
        <v>558</v>
      </c>
      <c r="I122" s="204">
        <v>60</v>
      </c>
      <c r="J122" s="204">
        <v>65</v>
      </c>
      <c r="K122" s="203">
        <v>2194</v>
      </c>
      <c r="L122" s="203">
        <v>2203</v>
      </c>
      <c r="M122" s="200">
        <v>4</v>
      </c>
      <c r="N122" s="203">
        <v>13</v>
      </c>
      <c r="O122" s="101" t="s">
        <v>40</v>
      </c>
      <c r="P122" s="101" t="s">
        <v>21</v>
      </c>
      <c r="Q122" s="101">
        <v>-85</v>
      </c>
      <c r="R122" s="101" t="s">
        <v>41</v>
      </c>
      <c r="S122" s="101" t="s">
        <v>567</v>
      </c>
      <c r="T122" s="195">
        <v>1358</v>
      </c>
      <c r="U122" s="101" t="s">
        <v>187</v>
      </c>
      <c r="V122" s="195">
        <v>60</v>
      </c>
      <c r="W122" s="195">
        <v>3</v>
      </c>
      <c r="X122" s="195" t="s">
        <v>168</v>
      </c>
      <c r="Y122" s="195">
        <v>1</v>
      </c>
      <c r="Z122" s="198">
        <v>1</v>
      </c>
      <c r="AA122" s="195">
        <v>1</v>
      </c>
      <c r="AB122" s="198">
        <v>1</v>
      </c>
      <c r="AC122" s="198"/>
      <c r="AD122" s="198">
        <v>9</v>
      </c>
      <c r="AE122" s="197" t="s">
        <v>386</v>
      </c>
      <c r="AF122" s="203" t="s">
        <v>263</v>
      </c>
      <c r="AG122" s="101" t="s">
        <v>535</v>
      </c>
      <c r="AH122" s="231" t="s">
        <v>538</v>
      </c>
    </row>
    <row r="123" spans="1:34" x14ac:dyDescent="0.25">
      <c r="B123" s="171" t="s">
        <v>516</v>
      </c>
      <c r="C123" s="270">
        <v>210.066</v>
      </c>
      <c r="D123" s="271"/>
      <c r="E123" s="101">
        <v>4</v>
      </c>
      <c r="F123" s="101">
        <v>20</v>
      </c>
      <c r="G123" s="101">
        <v>0</v>
      </c>
      <c r="H123" s="203" t="s">
        <v>558</v>
      </c>
      <c r="I123" s="204">
        <v>60</v>
      </c>
      <c r="J123" s="204">
        <v>65</v>
      </c>
      <c r="K123" s="203">
        <v>2194</v>
      </c>
      <c r="L123" s="203">
        <v>2203</v>
      </c>
      <c r="M123" s="200">
        <v>4</v>
      </c>
      <c r="N123" s="203">
        <v>13</v>
      </c>
      <c r="O123" s="101" t="s">
        <v>40</v>
      </c>
      <c r="P123" s="101" t="s">
        <v>49</v>
      </c>
      <c r="Q123" s="101">
        <v>-85</v>
      </c>
      <c r="R123" s="101">
        <v>10</v>
      </c>
      <c r="S123" s="101" t="s">
        <v>568</v>
      </c>
      <c r="T123" s="195">
        <v>1358</v>
      </c>
      <c r="U123" s="101" t="s">
        <v>43</v>
      </c>
      <c r="V123" s="195">
        <v>60</v>
      </c>
      <c r="W123" s="195">
        <v>3</v>
      </c>
      <c r="X123" s="195" t="s">
        <v>168</v>
      </c>
      <c r="Y123" s="195">
        <v>1</v>
      </c>
      <c r="Z123" s="198">
        <v>1</v>
      </c>
      <c r="AA123" s="195">
        <v>1</v>
      </c>
      <c r="AB123" s="198">
        <v>1</v>
      </c>
      <c r="AC123" s="198">
        <v>10</v>
      </c>
      <c r="AD123" s="198"/>
      <c r="AE123" s="197" t="s">
        <v>386</v>
      </c>
      <c r="AF123" s="203" t="s">
        <v>263</v>
      </c>
      <c r="AG123" s="101" t="s">
        <v>535</v>
      </c>
      <c r="AH123" s="231" t="s">
        <v>538</v>
      </c>
    </row>
    <row r="124" spans="1:34" x14ac:dyDescent="0.25">
      <c r="B124" s="171" t="s">
        <v>561</v>
      </c>
      <c r="C124" s="270">
        <v>210.06700000000001</v>
      </c>
      <c r="D124" s="271"/>
      <c r="E124" s="101">
        <v>4</v>
      </c>
      <c r="F124" s="101">
        <v>20</v>
      </c>
      <c r="G124" s="101">
        <v>0</v>
      </c>
      <c r="H124" s="203" t="s">
        <v>558</v>
      </c>
      <c r="I124" s="204">
        <v>60</v>
      </c>
      <c r="J124" s="204">
        <v>65</v>
      </c>
      <c r="K124" s="203">
        <v>2194</v>
      </c>
      <c r="L124" s="203">
        <v>2203</v>
      </c>
      <c r="M124" s="200">
        <v>4</v>
      </c>
      <c r="N124" s="203">
        <v>13</v>
      </c>
      <c r="O124" s="101" t="s">
        <v>40</v>
      </c>
      <c r="P124" s="101" t="s">
        <v>49</v>
      </c>
      <c r="Q124" s="101">
        <v>-85</v>
      </c>
      <c r="R124" s="101">
        <v>10</v>
      </c>
      <c r="S124" s="101" t="s">
        <v>568</v>
      </c>
      <c r="T124" s="195">
        <v>1358</v>
      </c>
      <c r="U124" s="101" t="s">
        <v>186</v>
      </c>
      <c r="V124" s="195">
        <v>60</v>
      </c>
      <c r="W124" s="195">
        <v>3</v>
      </c>
      <c r="X124" s="195" t="s">
        <v>168</v>
      </c>
      <c r="Y124" s="195">
        <v>1</v>
      </c>
      <c r="Z124" s="198">
        <v>1</v>
      </c>
      <c r="AA124" s="195">
        <v>1</v>
      </c>
      <c r="AB124" s="198">
        <v>1</v>
      </c>
      <c r="AC124" s="198"/>
      <c r="AD124" s="198">
        <v>7</v>
      </c>
      <c r="AE124" s="197" t="s">
        <v>386</v>
      </c>
      <c r="AF124" s="203" t="s">
        <v>263</v>
      </c>
      <c r="AG124" s="101" t="s">
        <v>535</v>
      </c>
      <c r="AH124" s="231" t="s">
        <v>538</v>
      </c>
    </row>
    <row r="125" spans="1:34" x14ac:dyDescent="0.25">
      <c r="B125" s="171" t="s">
        <v>518</v>
      </c>
      <c r="C125" s="270">
        <v>210.06800000000001</v>
      </c>
      <c r="D125" s="271"/>
      <c r="E125" s="101">
        <v>4</v>
      </c>
      <c r="F125" s="101">
        <v>20</v>
      </c>
      <c r="G125" s="101">
        <v>0</v>
      </c>
      <c r="H125" s="203" t="s">
        <v>558</v>
      </c>
      <c r="I125" s="204">
        <v>60</v>
      </c>
      <c r="J125" s="204">
        <v>65</v>
      </c>
      <c r="K125" s="203">
        <v>2194</v>
      </c>
      <c r="L125" s="203">
        <v>2203</v>
      </c>
      <c r="M125" s="200">
        <v>4</v>
      </c>
      <c r="N125" s="203">
        <v>13</v>
      </c>
      <c r="O125" s="101" t="s">
        <v>40</v>
      </c>
      <c r="P125" s="101" t="s">
        <v>49</v>
      </c>
      <c r="Q125" s="101">
        <v>-85</v>
      </c>
      <c r="R125" s="101">
        <v>10</v>
      </c>
      <c r="S125" s="101" t="s">
        <v>568</v>
      </c>
      <c r="T125" s="195">
        <v>1358</v>
      </c>
      <c r="U125" s="101" t="s">
        <v>66</v>
      </c>
      <c r="V125" s="195">
        <v>60</v>
      </c>
      <c r="W125" s="195">
        <v>3</v>
      </c>
      <c r="X125" s="195" t="s">
        <v>168</v>
      </c>
      <c r="Y125" s="195">
        <v>1</v>
      </c>
      <c r="Z125" s="198">
        <v>1</v>
      </c>
      <c r="AA125" s="195">
        <v>1</v>
      </c>
      <c r="AB125" s="198">
        <v>1</v>
      </c>
      <c r="AC125" s="198">
        <v>16</v>
      </c>
      <c r="AD125" s="198"/>
      <c r="AE125" s="197" t="s">
        <v>386</v>
      </c>
      <c r="AF125" s="203" t="s">
        <v>263</v>
      </c>
      <c r="AG125" s="101" t="s">
        <v>535</v>
      </c>
      <c r="AH125" s="231" t="s">
        <v>538</v>
      </c>
    </row>
    <row r="126" spans="1:34" s="214" customFormat="1" ht="15.75" thickBot="1" x14ac:dyDescent="0.3">
      <c r="B126" s="273" t="s">
        <v>562</v>
      </c>
      <c r="C126" s="270">
        <v>210.06899999999999</v>
      </c>
      <c r="D126" s="274"/>
      <c r="E126" s="230">
        <v>4</v>
      </c>
      <c r="F126" s="230">
        <v>20</v>
      </c>
      <c r="G126" s="230">
        <v>0</v>
      </c>
      <c r="H126" s="205" t="s">
        <v>558</v>
      </c>
      <c r="I126" s="222">
        <v>60</v>
      </c>
      <c r="J126" s="222">
        <v>65</v>
      </c>
      <c r="K126" s="205">
        <v>2194</v>
      </c>
      <c r="L126" s="205">
        <v>2203</v>
      </c>
      <c r="M126" s="210">
        <v>4</v>
      </c>
      <c r="N126" s="205">
        <v>13</v>
      </c>
      <c r="O126" s="230" t="s">
        <v>40</v>
      </c>
      <c r="P126" s="230" t="s">
        <v>49</v>
      </c>
      <c r="Q126" s="230">
        <v>-85</v>
      </c>
      <c r="R126" s="230">
        <v>10</v>
      </c>
      <c r="S126" s="230" t="s">
        <v>568</v>
      </c>
      <c r="T126" s="211">
        <v>1358</v>
      </c>
      <c r="U126" s="230" t="s">
        <v>187</v>
      </c>
      <c r="V126" s="211">
        <v>60</v>
      </c>
      <c r="W126" s="211">
        <v>3</v>
      </c>
      <c r="X126" s="211" t="s">
        <v>168</v>
      </c>
      <c r="Y126" s="211">
        <v>1</v>
      </c>
      <c r="Z126" s="212">
        <v>1</v>
      </c>
      <c r="AA126" s="211">
        <v>1</v>
      </c>
      <c r="AB126" s="212">
        <v>1</v>
      </c>
      <c r="AC126" s="212"/>
      <c r="AD126" s="212">
        <v>9</v>
      </c>
      <c r="AE126" s="213" t="s">
        <v>386</v>
      </c>
      <c r="AF126" s="205" t="s">
        <v>263</v>
      </c>
      <c r="AG126" s="101" t="s">
        <v>535</v>
      </c>
      <c r="AH126" s="231" t="s">
        <v>538</v>
      </c>
    </row>
    <row r="127" spans="1:34" x14ac:dyDescent="0.25">
      <c r="B127" s="720" t="s">
        <v>563</v>
      </c>
      <c r="C127" s="732" t="s">
        <v>593</v>
      </c>
      <c r="D127" s="271">
        <v>1</v>
      </c>
      <c r="E127" s="720">
        <v>4</v>
      </c>
      <c r="F127" s="720">
        <v>20</v>
      </c>
      <c r="G127" s="101">
        <v>0</v>
      </c>
      <c r="H127" s="720" t="s">
        <v>525</v>
      </c>
      <c r="I127" s="733" t="s">
        <v>263</v>
      </c>
      <c r="J127" s="733" t="s">
        <v>263</v>
      </c>
      <c r="K127" s="720">
        <v>2084</v>
      </c>
      <c r="L127" s="720" t="s">
        <v>263</v>
      </c>
      <c r="M127" s="720">
        <v>4</v>
      </c>
      <c r="N127" s="720">
        <v>13</v>
      </c>
      <c r="O127" s="720" t="s">
        <v>40</v>
      </c>
      <c r="P127" s="720" t="s">
        <v>21</v>
      </c>
      <c r="Q127" s="720">
        <v>-85</v>
      </c>
      <c r="R127" s="720" t="s">
        <v>41</v>
      </c>
      <c r="S127" s="720" t="s">
        <v>567</v>
      </c>
      <c r="T127" s="720">
        <v>1358</v>
      </c>
      <c r="U127" s="720" t="s">
        <v>66</v>
      </c>
      <c r="V127" s="720">
        <v>60</v>
      </c>
      <c r="W127" s="720">
        <v>3</v>
      </c>
      <c r="X127" s="720" t="s">
        <v>168</v>
      </c>
      <c r="Y127" s="720">
        <v>1</v>
      </c>
      <c r="Z127" s="720">
        <v>1</v>
      </c>
      <c r="AA127" s="720">
        <v>1</v>
      </c>
      <c r="AB127" s="720">
        <v>1</v>
      </c>
      <c r="AC127" s="283">
        <v>16</v>
      </c>
      <c r="AD127" s="283"/>
      <c r="AE127" s="720" t="s">
        <v>307</v>
      </c>
      <c r="AF127" s="720" t="s">
        <v>263</v>
      </c>
      <c r="AG127" s="720" t="s">
        <v>535</v>
      </c>
      <c r="AH127" s="720" t="s">
        <v>538</v>
      </c>
    </row>
    <row r="128" spans="1:34" x14ac:dyDescent="0.25">
      <c r="B128" s="721"/>
      <c r="C128" s="726">
        <v>25</v>
      </c>
      <c r="D128" s="271">
        <v>2</v>
      </c>
      <c r="E128" s="721">
        <v>4</v>
      </c>
      <c r="F128" s="721">
        <v>20</v>
      </c>
      <c r="G128" s="101">
        <v>1</v>
      </c>
      <c r="H128" s="721" t="s">
        <v>525</v>
      </c>
      <c r="I128" s="734" t="s">
        <v>263</v>
      </c>
      <c r="J128" s="734" t="s">
        <v>263</v>
      </c>
      <c r="K128" s="721">
        <v>2084</v>
      </c>
      <c r="L128" s="721" t="s">
        <v>263</v>
      </c>
      <c r="M128" s="721">
        <v>4</v>
      </c>
      <c r="N128" s="721">
        <v>13</v>
      </c>
      <c r="O128" s="721" t="s">
        <v>40</v>
      </c>
      <c r="P128" s="721" t="s">
        <v>21</v>
      </c>
      <c r="Q128" s="721">
        <v>-85</v>
      </c>
      <c r="R128" s="721" t="s">
        <v>41</v>
      </c>
      <c r="S128" s="721" t="s">
        <v>567</v>
      </c>
      <c r="T128" s="721">
        <v>1358</v>
      </c>
      <c r="U128" s="721" t="s">
        <v>66</v>
      </c>
      <c r="V128" s="721">
        <v>60</v>
      </c>
      <c r="W128" s="721">
        <v>3</v>
      </c>
      <c r="X128" s="721" t="s">
        <v>168</v>
      </c>
      <c r="Y128" s="721">
        <v>1</v>
      </c>
      <c r="Z128" s="721">
        <v>1</v>
      </c>
      <c r="AA128" s="721">
        <v>1</v>
      </c>
      <c r="AB128" s="721">
        <v>1</v>
      </c>
      <c r="AC128" s="171">
        <v>13</v>
      </c>
      <c r="AD128" s="171"/>
      <c r="AE128" s="721" t="s">
        <v>307</v>
      </c>
      <c r="AF128" s="721" t="s">
        <v>263</v>
      </c>
      <c r="AG128" s="721" t="s">
        <v>535</v>
      </c>
      <c r="AH128" s="721" t="s">
        <v>548</v>
      </c>
    </row>
    <row r="129" spans="2:34" x14ac:dyDescent="0.25">
      <c r="B129" s="721"/>
      <c r="C129" s="726">
        <v>25</v>
      </c>
      <c r="D129" s="271">
        <v>3</v>
      </c>
      <c r="E129" s="721">
        <v>4</v>
      </c>
      <c r="F129" s="721">
        <v>20</v>
      </c>
      <c r="G129" s="101">
        <v>2</v>
      </c>
      <c r="H129" s="721" t="s">
        <v>525</v>
      </c>
      <c r="I129" s="734" t="s">
        <v>263</v>
      </c>
      <c r="J129" s="734" t="s">
        <v>263</v>
      </c>
      <c r="K129" s="721">
        <v>2084</v>
      </c>
      <c r="L129" s="721" t="s">
        <v>263</v>
      </c>
      <c r="M129" s="721">
        <v>4</v>
      </c>
      <c r="N129" s="721">
        <v>13</v>
      </c>
      <c r="O129" s="721" t="s">
        <v>40</v>
      </c>
      <c r="P129" s="721" t="s">
        <v>21</v>
      </c>
      <c r="Q129" s="721">
        <v>-85</v>
      </c>
      <c r="R129" s="721" t="s">
        <v>41</v>
      </c>
      <c r="S129" s="721" t="s">
        <v>567</v>
      </c>
      <c r="T129" s="721">
        <v>1358</v>
      </c>
      <c r="U129" s="721" t="s">
        <v>66</v>
      </c>
      <c r="V129" s="721">
        <v>60</v>
      </c>
      <c r="W129" s="721">
        <v>3</v>
      </c>
      <c r="X129" s="721" t="s">
        <v>168</v>
      </c>
      <c r="Y129" s="721">
        <v>1</v>
      </c>
      <c r="Z129" s="721">
        <v>1</v>
      </c>
      <c r="AA129" s="721">
        <v>1</v>
      </c>
      <c r="AB129" s="721">
        <v>1</v>
      </c>
      <c r="AC129" s="171">
        <v>11</v>
      </c>
      <c r="AD129" s="171"/>
      <c r="AE129" s="721" t="s">
        <v>307</v>
      </c>
      <c r="AF129" s="721" t="s">
        <v>263</v>
      </c>
      <c r="AG129" s="721" t="s">
        <v>535</v>
      </c>
      <c r="AH129" s="721" t="s">
        <v>548</v>
      </c>
    </row>
    <row r="130" spans="2:34" s="214" customFormat="1" ht="15.75" thickBot="1" x14ac:dyDescent="0.3">
      <c r="B130" s="722"/>
      <c r="C130" s="726">
        <v>25</v>
      </c>
      <c r="D130" s="274">
        <v>4</v>
      </c>
      <c r="E130" s="722">
        <v>4</v>
      </c>
      <c r="F130" s="722">
        <v>20</v>
      </c>
      <c r="G130" s="230">
        <v>3</v>
      </c>
      <c r="H130" s="722" t="s">
        <v>525</v>
      </c>
      <c r="I130" s="735" t="s">
        <v>263</v>
      </c>
      <c r="J130" s="735" t="s">
        <v>263</v>
      </c>
      <c r="K130" s="722">
        <v>2084</v>
      </c>
      <c r="L130" s="722" t="s">
        <v>263</v>
      </c>
      <c r="M130" s="722">
        <v>4</v>
      </c>
      <c r="N130" s="722">
        <v>13</v>
      </c>
      <c r="O130" s="722" t="s">
        <v>40</v>
      </c>
      <c r="P130" s="722" t="s">
        <v>21</v>
      </c>
      <c r="Q130" s="722">
        <v>-85</v>
      </c>
      <c r="R130" s="722" t="s">
        <v>41</v>
      </c>
      <c r="S130" s="722" t="s">
        <v>567</v>
      </c>
      <c r="T130" s="722">
        <v>1358</v>
      </c>
      <c r="U130" s="722" t="s">
        <v>66</v>
      </c>
      <c r="V130" s="722">
        <v>60</v>
      </c>
      <c r="W130" s="722">
        <v>3</v>
      </c>
      <c r="X130" s="722" t="s">
        <v>168</v>
      </c>
      <c r="Y130" s="722">
        <v>1</v>
      </c>
      <c r="Z130" s="722">
        <v>1</v>
      </c>
      <c r="AA130" s="722">
        <v>1</v>
      </c>
      <c r="AB130" s="722">
        <v>1</v>
      </c>
      <c r="AC130" s="273">
        <v>9</v>
      </c>
      <c r="AD130" s="273"/>
      <c r="AE130" s="722" t="s">
        <v>307</v>
      </c>
      <c r="AF130" s="722" t="s">
        <v>263</v>
      </c>
      <c r="AG130" s="722" t="s">
        <v>535</v>
      </c>
      <c r="AH130" s="722" t="s">
        <v>548</v>
      </c>
    </row>
    <row r="131" spans="2:34" s="215" customFormat="1" ht="15.75" thickBot="1" x14ac:dyDescent="0.3">
      <c r="B131" s="276" t="s">
        <v>576</v>
      </c>
      <c r="C131" s="270">
        <v>210.071</v>
      </c>
      <c r="D131" s="277"/>
      <c r="E131" s="278">
        <v>4</v>
      </c>
      <c r="F131" s="278">
        <v>20</v>
      </c>
      <c r="G131" s="278">
        <v>0</v>
      </c>
      <c r="H131" s="216" t="s">
        <v>558</v>
      </c>
      <c r="I131" s="223">
        <v>60</v>
      </c>
      <c r="J131" s="223" t="s">
        <v>263</v>
      </c>
      <c r="K131" s="216">
        <v>2194</v>
      </c>
      <c r="L131" s="216" t="s">
        <v>263</v>
      </c>
      <c r="M131" s="217">
        <v>4</v>
      </c>
      <c r="N131" s="216">
        <v>13</v>
      </c>
      <c r="O131" s="278" t="s">
        <v>40</v>
      </c>
      <c r="P131" s="278" t="s">
        <v>21</v>
      </c>
      <c r="Q131" s="278">
        <v>-85</v>
      </c>
      <c r="R131" s="278" t="s">
        <v>41</v>
      </c>
      <c r="S131" s="278" t="s">
        <v>567</v>
      </c>
      <c r="T131" s="218">
        <v>1358</v>
      </c>
      <c r="U131" s="278" t="s">
        <v>43</v>
      </c>
      <c r="V131" s="218">
        <v>60</v>
      </c>
      <c r="W131" s="218">
        <v>3</v>
      </c>
      <c r="X131" s="218" t="s">
        <v>168</v>
      </c>
      <c r="Y131" s="218">
        <v>1</v>
      </c>
      <c r="Z131" s="219">
        <v>1</v>
      </c>
      <c r="AA131" s="218">
        <v>1</v>
      </c>
      <c r="AB131" s="219">
        <v>1</v>
      </c>
      <c r="AC131" s="219">
        <v>10</v>
      </c>
      <c r="AD131" s="219"/>
      <c r="AE131" s="220" t="s">
        <v>386</v>
      </c>
      <c r="AF131" s="216" t="b">
        <v>1</v>
      </c>
      <c r="AG131" s="278" t="s">
        <v>535</v>
      </c>
      <c r="AH131" s="279" t="s">
        <v>538</v>
      </c>
    </row>
    <row r="132" spans="2:34" x14ac:dyDescent="0.25">
      <c r="B132" s="171" t="s">
        <v>516</v>
      </c>
      <c r="C132" s="270">
        <v>210.072</v>
      </c>
      <c r="D132" s="271"/>
      <c r="E132" s="101">
        <v>4</v>
      </c>
      <c r="F132" s="101">
        <v>20</v>
      </c>
      <c r="G132" s="101">
        <v>0</v>
      </c>
      <c r="H132" s="227" t="s">
        <v>558</v>
      </c>
      <c r="I132" s="221">
        <v>60</v>
      </c>
      <c r="J132" s="221" t="s">
        <v>263</v>
      </c>
      <c r="K132" s="227">
        <v>2194</v>
      </c>
      <c r="L132" s="227" t="s">
        <v>263</v>
      </c>
      <c r="M132" s="284">
        <v>16</v>
      </c>
      <c r="N132" s="227">
        <v>13</v>
      </c>
      <c r="O132" s="101" t="s">
        <v>40</v>
      </c>
      <c r="P132" s="101" t="s">
        <v>21</v>
      </c>
      <c r="Q132" s="281">
        <v>-122</v>
      </c>
      <c r="R132" s="101" t="s">
        <v>41</v>
      </c>
      <c r="S132" s="101" t="s">
        <v>567</v>
      </c>
      <c r="T132" s="207">
        <v>1358</v>
      </c>
      <c r="U132" s="101" t="s">
        <v>43</v>
      </c>
      <c r="V132" s="207">
        <v>60</v>
      </c>
      <c r="W132" s="207">
        <v>3</v>
      </c>
      <c r="X132" s="207" t="s">
        <v>168</v>
      </c>
      <c r="Y132" s="207">
        <v>1</v>
      </c>
      <c r="Z132" s="208">
        <v>1</v>
      </c>
      <c r="AA132" s="207">
        <v>1</v>
      </c>
      <c r="AB132" s="208">
        <v>1</v>
      </c>
      <c r="AC132" s="208"/>
      <c r="AD132" s="208"/>
      <c r="AE132" s="209" t="s">
        <v>386</v>
      </c>
      <c r="AF132" s="227" t="s">
        <v>263</v>
      </c>
      <c r="AG132" s="101" t="s">
        <v>536</v>
      </c>
      <c r="AH132" s="231" t="s">
        <v>548</v>
      </c>
    </row>
    <row r="133" spans="2:34" x14ac:dyDescent="0.25">
      <c r="B133" s="171" t="s">
        <v>561</v>
      </c>
      <c r="C133" s="270">
        <v>210.07300000000001</v>
      </c>
      <c r="D133" s="271"/>
      <c r="E133" s="101">
        <v>4</v>
      </c>
      <c r="F133" s="101">
        <v>20</v>
      </c>
      <c r="G133" s="101">
        <v>0</v>
      </c>
      <c r="H133" s="203" t="s">
        <v>558</v>
      </c>
      <c r="I133" s="204">
        <v>60</v>
      </c>
      <c r="J133" s="204" t="s">
        <v>263</v>
      </c>
      <c r="K133" s="203">
        <v>2194</v>
      </c>
      <c r="L133" s="203" t="s">
        <v>263</v>
      </c>
      <c r="M133" s="284">
        <v>16</v>
      </c>
      <c r="N133" s="203">
        <v>13</v>
      </c>
      <c r="O133" s="101" t="s">
        <v>40</v>
      </c>
      <c r="P133" s="101" t="s">
        <v>21</v>
      </c>
      <c r="Q133" s="281">
        <v>-122</v>
      </c>
      <c r="R133" s="101" t="s">
        <v>41</v>
      </c>
      <c r="S133" s="101" t="s">
        <v>567</v>
      </c>
      <c r="T133" s="195">
        <v>1358</v>
      </c>
      <c r="U133" s="101" t="s">
        <v>186</v>
      </c>
      <c r="V133" s="195">
        <v>60</v>
      </c>
      <c r="W133" s="195">
        <v>3</v>
      </c>
      <c r="X133" s="195" t="s">
        <v>168</v>
      </c>
      <c r="Y133" s="195">
        <v>1</v>
      </c>
      <c r="Z133" s="198">
        <v>1</v>
      </c>
      <c r="AA133" s="195">
        <v>1</v>
      </c>
      <c r="AB133" s="198">
        <v>1</v>
      </c>
      <c r="AC133" s="198"/>
      <c r="AD133" s="198"/>
      <c r="AE133" s="197" t="s">
        <v>386</v>
      </c>
      <c r="AF133" s="203" t="s">
        <v>263</v>
      </c>
      <c r="AG133" s="101" t="s">
        <v>536</v>
      </c>
      <c r="AH133" s="231" t="s">
        <v>548</v>
      </c>
    </row>
    <row r="134" spans="2:34" x14ac:dyDescent="0.25">
      <c r="B134" s="171" t="s">
        <v>518</v>
      </c>
      <c r="C134" s="270">
        <v>210.07400000000001</v>
      </c>
      <c r="D134" s="271"/>
      <c r="E134" s="101">
        <v>4</v>
      </c>
      <c r="F134" s="101">
        <v>20</v>
      </c>
      <c r="G134" s="101">
        <v>0</v>
      </c>
      <c r="H134" s="203" t="s">
        <v>558</v>
      </c>
      <c r="I134" s="204">
        <v>60</v>
      </c>
      <c r="J134" s="204" t="s">
        <v>263</v>
      </c>
      <c r="K134" s="203">
        <v>2194</v>
      </c>
      <c r="L134" s="203" t="s">
        <v>263</v>
      </c>
      <c r="M134" s="284">
        <v>16</v>
      </c>
      <c r="N134" s="203">
        <v>13</v>
      </c>
      <c r="O134" s="101" t="s">
        <v>40</v>
      </c>
      <c r="P134" s="101" t="s">
        <v>21</v>
      </c>
      <c r="Q134" s="281">
        <v>-122</v>
      </c>
      <c r="R134" s="101" t="s">
        <v>41</v>
      </c>
      <c r="S134" s="101" t="s">
        <v>567</v>
      </c>
      <c r="T134" s="195">
        <v>1358</v>
      </c>
      <c r="U134" s="101" t="s">
        <v>66</v>
      </c>
      <c r="V134" s="195">
        <v>60</v>
      </c>
      <c r="W134" s="195">
        <v>3</v>
      </c>
      <c r="X134" s="195" t="s">
        <v>168</v>
      </c>
      <c r="Y134" s="195">
        <v>1</v>
      </c>
      <c r="Z134" s="198">
        <v>1</v>
      </c>
      <c r="AA134" s="195">
        <v>1</v>
      </c>
      <c r="AB134" s="198">
        <v>1</v>
      </c>
      <c r="AC134" s="198"/>
      <c r="AD134" s="198"/>
      <c r="AE134" s="197" t="s">
        <v>386</v>
      </c>
      <c r="AF134" s="203" t="s">
        <v>263</v>
      </c>
      <c r="AG134" s="101" t="s">
        <v>536</v>
      </c>
      <c r="AH134" s="231" t="s">
        <v>548</v>
      </c>
    </row>
    <row r="135" spans="2:34" s="214" customFormat="1" ht="15.75" thickBot="1" x14ac:dyDescent="0.3">
      <c r="B135" s="273" t="s">
        <v>562</v>
      </c>
      <c r="C135" s="270">
        <v>210.07499999999999</v>
      </c>
      <c r="D135" s="274"/>
      <c r="E135" s="230">
        <v>4</v>
      </c>
      <c r="F135" s="230">
        <v>20</v>
      </c>
      <c r="G135" s="230">
        <v>0</v>
      </c>
      <c r="H135" s="205" t="s">
        <v>558</v>
      </c>
      <c r="I135" s="222">
        <v>60</v>
      </c>
      <c r="J135" s="222" t="s">
        <v>263</v>
      </c>
      <c r="K135" s="205">
        <v>2194</v>
      </c>
      <c r="L135" s="205" t="s">
        <v>263</v>
      </c>
      <c r="M135" s="284">
        <v>16</v>
      </c>
      <c r="N135" s="205">
        <v>13</v>
      </c>
      <c r="O135" s="230" t="s">
        <v>40</v>
      </c>
      <c r="P135" s="230" t="s">
        <v>21</v>
      </c>
      <c r="Q135" s="281">
        <v>-122</v>
      </c>
      <c r="R135" s="230" t="s">
        <v>41</v>
      </c>
      <c r="S135" s="230" t="s">
        <v>567</v>
      </c>
      <c r="T135" s="211">
        <v>1358</v>
      </c>
      <c r="U135" s="230" t="s">
        <v>187</v>
      </c>
      <c r="V135" s="211">
        <v>60</v>
      </c>
      <c r="W135" s="211">
        <v>3</v>
      </c>
      <c r="X135" s="211" t="s">
        <v>168</v>
      </c>
      <c r="Y135" s="211">
        <v>1</v>
      </c>
      <c r="Z135" s="212">
        <v>1</v>
      </c>
      <c r="AA135" s="211">
        <v>1</v>
      </c>
      <c r="AB135" s="212">
        <v>1</v>
      </c>
      <c r="AC135" s="212"/>
      <c r="AD135" s="212"/>
      <c r="AE135" s="213" t="s">
        <v>386</v>
      </c>
      <c r="AF135" s="205" t="s">
        <v>263</v>
      </c>
      <c r="AG135" s="230" t="s">
        <v>536</v>
      </c>
      <c r="AH135" s="282" t="s">
        <v>548</v>
      </c>
    </row>
    <row r="136" spans="2:34" x14ac:dyDescent="0.25">
      <c r="B136" s="171" t="s">
        <v>561</v>
      </c>
      <c r="C136" s="270">
        <v>210.07599999999999</v>
      </c>
      <c r="D136" s="271"/>
      <c r="E136" s="101">
        <v>4</v>
      </c>
      <c r="F136" s="101">
        <v>20</v>
      </c>
      <c r="G136" s="101">
        <v>0</v>
      </c>
      <c r="H136" s="227" t="s">
        <v>558</v>
      </c>
      <c r="I136" s="221">
        <v>60</v>
      </c>
      <c r="J136" s="221" t="s">
        <v>263</v>
      </c>
      <c r="K136" s="227">
        <v>2194</v>
      </c>
      <c r="L136" s="227" t="s">
        <v>263</v>
      </c>
      <c r="M136" s="206">
        <v>4</v>
      </c>
      <c r="N136" s="227">
        <v>13</v>
      </c>
      <c r="O136" s="101" t="s">
        <v>40</v>
      </c>
      <c r="P136" s="101" t="s">
        <v>21</v>
      </c>
      <c r="Q136" s="101">
        <v>-85</v>
      </c>
      <c r="R136" s="101" t="s">
        <v>41</v>
      </c>
      <c r="S136" s="101" t="s">
        <v>567</v>
      </c>
      <c r="T136" s="207">
        <v>1358</v>
      </c>
      <c r="U136" s="101" t="s">
        <v>186</v>
      </c>
      <c r="V136" s="207">
        <v>60</v>
      </c>
      <c r="W136" s="207">
        <v>3</v>
      </c>
      <c r="X136" s="207" t="s">
        <v>168</v>
      </c>
      <c r="Y136" s="207">
        <v>1</v>
      </c>
      <c r="Z136" s="208">
        <v>1</v>
      </c>
      <c r="AA136" s="207">
        <v>1</v>
      </c>
      <c r="AB136" s="208">
        <v>1</v>
      </c>
      <c r="AC136" s="208"/>
      <c r="AD136" s="208">
        <v>21</v>
      </c>
      <c r="AE136" s="209" t="s">
        <v>386</v>
      </c>
      <c r="AF136" s="227" t="s">
        <v>263</v>
      </c>
      <c r="AG136" s="101" t="s">
        <v>535</v>
      </c>
      <c r="AH136" s="231" t="s">
        <v>560</v>
      </c>
    </row>
    <row r="137" spans="2:34" s="214" customFormat="1" ht="15.75" thickBot="1" x14ac:dyDescent="0.3">
      <c r="B137" s="273" t="s">
        <v>562</v>
      </c>
      <c r="C137" s="270">
        <v>210.077</v>
      </c>
      <c r="D137" s="274"/>
      <c r="E137" s="230">
        <v>4</v>
      </c>
      <c r="F137" s="230">
        <v>20</v>
      </c>
      <c r="G137" s="230">
        <v>0</v>
      </c>
      <c r="H137" s="205" t="s">
        <v>558</v>
      </c>
      <c r="I137" s="222">
        <v>60</v>
      </c>
      <c r="J137" s="222" t="s">
        <v>263</v>
      </c>
      <c r="K137" s="205">
        <v>2194</v>
      </c>
      <c r="L137" s="205" t="s">
        <v>263</v>
      </c>
      <c r="M137" s="210">
        <v>4</v>
      </c>
      <c r="N137" s="205">
        <v>13</v>
      </c>
      <c r="O137" s="230" t="s">
        <v>40</v>
      </c>
      <c r="P137" s="230" t="s">
        <v>21</v>
      </c>
      <c r="Q137" s="230">
        <v>-85</v>
      </c>
      <c r="R137" s="230" t="s">
        <v>41</v>
      </c>
      <c r="S137" s="230" t="s">
        <v>567</v>
      </c>
      <c r="T137" s="211">
        <v>1358</v>
      </c>
      <c r="U137" s="230" t="s">
        <v>187</v>
      </c>
      <c r="V137" s="211">
        <v>60</v>
      </c>
      <c r="W137" s="211">
        <v>3</v>
      </c>
      <c r="X137" s="211" t="s">
        <v>168</v>
      </c>
      <c r="Y137" s="211">
        <v>1</v>
      </c>
      <c r="Z137" s="212">
        <v>1</v>
      </c>
      <c r="AA137" s="211">
        <v>1</v>
      </c>
      <c r="AB137" s="212">
        <v>1</v>
      </c>
      <c r="AC137" s="212"/>
      <c r="AD137" s="212">
        <v>32</v>
      </c>
      <c r="AE137" s="213" t="s">
        <v>386</v>
      </c>
      <c r="AF137" s="205" t="s">
        <v>263</v>
      </c>
      <c r="AG137" s="101" t="s">
        <v>535</v>
      </c>
      <c r="AH137" s="282" t="s">
        <v>560</v>
      </c>
    </row>
    <row r="138" spans="2:34" x14ac:dyDescent="0.25">
      <c r="B138" s="171" t="s">
        <v>516</v>
      </c>
      <c r="C138" s="270">
        <v>210.078</v>
      </c>
      <c r="D138" s="271"/>
      <c r="E138" s="101">
        <v>2</v>
      </c>
      <c r="F138" s="101">
        <v>15</v>
      </c>
      <c r="G138" s="101">
        <v>0</v>
      </c>
      <c r="H138" s="227" t="s">
        <v>558</v>
      </c>
      <c r="I138" s="221">
        <v>47</v>
      </c>
      <c r="J138" s="221">
        <v>52</v>
      </c>
      <c r="K138" s="227">
        <v>918</v>
      </c>
      <c r="L138" s="227">
        <v>927</v>
      </c>
      <c r="M138" s="206">
        <v>4</v>
      </c>
      <c r="N138" s="227">
        <v>13</v>
      </c>
      <c r="O138" s="101" t="s">
        <v>40</v>
      </c>
      <c r="P138" s="101" t="s">
        <v>21</v>
      </c>
      <c r="Q138" s="101">
        <v>-85</v>
      </c>
      <c r="R138" s="101" t="s">
        <v>41</v>
      </c>
      <c r="S138" s="101" t="s">
        <v>567</v>
      </c>
      <c r="T138" s="207">
        <v>1358</v>
      </c>
      <c r="U138" s="101" t="s">
        <v>43</v>
      </c>
      <c r="V138" s="207">
        <v>60</v>
      </c>
      <c r="W138" s="207">
        <v>3</v>
      </c>
      <c r="X138" s="207" t="s">
        <v>168</v>
      </c>
      <c r="Y138" s="207">
        <v>1</v>
      </c>
      <c r="Z138" s="208">
        <v>1</v>
      </c>
      <c r="AA138" s="207">
        <v>1</v>
      </c>
      <c r="AB138" s="208">
        <v>1</v>
      </c>
      <c r="AC138" s="208">
        <v>10</v>
      </c>
      <c r="AD138" s="208"/>
      <c r="AE138" s="209" t="s">
        <v>386</v>
      </c>
      <c r="AF138" s="227" t="s">
        <v>263</v>
      </c>
      <c r="AG138" s="101" t="s">
        <v>535</v>
      </c>
      <c r="AH138" s="231" t="s">
        <v>538</v>
      </c>
    </row>
    <row r="139" spans="2:34" x14ac:dyDescent="0.25">
      <c r="B139" s="171" t="s">
        <v>561</v>
      </c>
      <c r="C139" s="270">
        <v>210.07900000000001</v>
      </c>
      <c r="D139" s="271"/>
      <c r="E139" s="101">
        <v>2</v>
      </c>
      <c r="F139" s="101">
        <v>15</v>
      </c>
      <c r="G139" s="101">
        <v>0</v>
      </c>
      <c r="H139" s="203" t="s">
        <v>558</v>
      </c>
      <c r="I139" s="204">
        <v>47</v>
      </c>
      <c r="J139" s="204">
        <v>52</v>
      </c>
      <c r="K139" s="203">
        <v>918</v>
      </c>
      <c r="L139" s="203">
        <v>927</v>
      </c>
      <c r="M139" s="200">
        <v>4</v>
      </c>
      <c r="N139" s="203">
        <v>13</v>
      </c>
      <c r="O139" s="101" t="s">
        <v>40</v>
      </c>
      <c r="P139" s="101" t="s">
        <v>21</v>
      </c>
      <c r="Q139" s="101">
        <v>-85</v>
      </c>
      <c r="R139" s="101" t="s">
        <v>41</v>
      </c>
      <c r="S139" s="101" t="s">
        <v>567</v>
      </c>
      <c r="T139" s="195">
        <v>1358</v>
      </c>
      <c r="U139" s="101" t="s">
        <v>186</v>
      </c>
      <c r="V139" s="195">
        <v>60</v>
      </c>
      <c r="W139" s="195">
        <v>3</v>
      </c>
      <c r="X139" s="195" t="s">
        <v>168</v>
      </c>
      <c r="Y139" s="195">
        <v>1</v>
      </c>
      <c r="Z139" s="198">
        <v>1</v>
      </c>
      <c r="AA139" s="195">
        <v>1</v>
      </c>
      <c r="AB139" s="198">
        <v>1</v>
      </c>
      <c r="AC139" s="198"/>
      <c r="AD139" s="198">
        <v>7</v>
      </c>
      <c r="AE139" s="197" t="s">
        <v>386</v>
      </c>
      <c r="AF139" s="203" t="s">
        <v>263</v>
      </c>
      <c r="AG139" s="101" t="s">
        <v>535</v>
      </c>
      <c r="AH139" s="231" t="s">
        <v>538</v>
      </c>
    </row>
    <row r="140" spans="2:34" x14ac:dyDescent="0.25">
      <c r="B140" s="171" t="s">
        <v>518</v>
      </c>
      <c r="C140" s="272" t="s">
        <v>592</v>
      </c>
      <c r="D140" s="271"/>
      <c r="E140" s="101">
        <v>2</v>
      </c>
      <c r="F140" s="101">
        <v>15</v>
      </c>
      <c r="G140" s="101">
        <v>0</v>
      </c>
      <c r="H140" s="203" t="s">
        <v>558</v>
      </c>
      <c r="I140" s="204">
        <v>47</v>
      </c>
      <c r="J140" s="204">
        <v>52</v>
      </c>
      <c r="K140" s="203">
        <v>918</v>
      </c>
      <c r="L140" s="203">
        <v>927</v>
      </c>
      <c r="M140" s="200">
        <v>4</v>
      </c>
      <c r="N140" s="203">
        <v>13</v>
      </c>
      <c r="O140" s="101" t="s">
        <v>40</v>
      </c>
      <c r="P140" s="101" t="s">
        <v>21</v>
      </c>
      <c r="Q140" s="101">
        <v>-85</v>
      </c>
      <c r="R140" s="101" t="s">
        <v>41</v>
      </c>
      <c r="S140" s="101" t="s">
        <v>567</v>
      </c>
      <c r="T140" s="195">
        <v>1358</v>
      </c>
      <c r="U140" s="101" t="s">
        <v>66</v>
      </c>
      <c r="V140" s="195">
        <v>60</v>
      </c>
      <c r="W140" s="195">
        <v>3</v>
      </c>
      <c r="X140" s="195" t="s">
        <v>168</v>
      </c>
      <c r="Y140" s="195">
        <v>1</v>
      </c>
      <c r="Z140" s="198">
        <v>1</v>
      </c>
      <c r="AA140" s="195">
        <v>1</v>
      </c>
      <c r="AB140" s="198">
        <v>1</v>
      </c>
      <c r="AC140" s="198">
        <v>16</v>
      </c>
      <c r="AD140" s="198"/>
      <c r="AE140" s="197" t="s">
        <v>386</v>
      </c>
      <c r="AF140" s="203" t="s">
        <v>263</v>
      </c>
      <c r="AG140" s="101" t="s">
        <v>535</v>
      </c>
      <c r="AH140" s="231" t="s">
        <v>538</v>
      </c>
    </row>
    <row r="141" spans="2:34" x14ac:dyDescent="0.25">
      <c r="B141" s="171" t="s">
        <v>562</v>
      </c>
      <c r="C141" s="270">
        <v>210.08099999999999</v>
      </c>
      <c r="D141" s="271"/>
      <c r="E141" s="101">
        <v>2</v>
      </c>
      <c r="F141" s="101">
        <v>15</v>
      </c>
      <c r="G141" s="101">
        <v>0</v>
      </c>
      <c r="H141" s="203" t="s">
        <v>558</v>
      </c>
      <c r="I141" s="204">
        <v>47</v>
      </c>
      <c r="J141" s="204">
        <v>52</v>
      </c>
      <c r="K141" s="203">
        <v>918</v>
      </c>
      <c r="L141" s="203">
        <v>927</v>
      </c>
      <c r="M141" s="200">
        <v>4</v>
      </c>
      <c r="N141" s="203">
        <v>13</v>
      </c>
      <c r="O141" s="101" t="s">
        <v>40</v>
      </c>
      <c r="P141" s="101" t="s">
        <v>21</v>
      </c>
      <c r="Q141" s="101">
        <v>-85</v>
      </c>
      <c r="R141" s="101" t="s">
        <v>41</v>
      </c>
      <c r="S141" s="101" t="s">
        <v>567</v>
      </c>
      <c r="T141" s="195">
        <v>1358</v>
      </c>
      <c r="U141" s="101" t="s">
        <v>187</v>
      </c>
      <c r="V141" s="195">
        <v>60</v>
      </c>
      <c r="W141" s="195">
        <v>3</v>
      </c>
      <c r="X141" s="195" t="s">
        <v>168</v>
      </c>
      <c r="Y141" s="195">
        <v>1</v>
      </c>
      <c r="Z141" s="198">
        <v>1</v>
      </c>
      <c r="AA141" s="195">
        <v>1</v>
      </c>
      <c r="AB141" s="198">
        <v>1</v>
      </c>
      <c r="AC141" s="198"/>
      <c r="AD141" s="198">
        <v>9</v>
      </c>
      <c r="AE141" s="197" t="s">
        <v>386</v>
      </c>
      <c r="AF141" s="203" t="s">
        <v>263</v>
      </c>
      <c r="AG141" s="101" t="s">
        <v>535</v>
      </c>
      <c r="AH141" s="231" t="s">
        <v>538</v>
      </c>
    </row>
    <row r="142" spans="2:34" x14ac:dyDescent="0.25">
      <c r="B142" s="171" t="s">
        <v>516</v>
      </c>
      <c r="C142" s="270">
        <v>210.08199999999999</v>
      </c>
      <c r="D142" s="271"/>
      <c r="E142" s="101">
        <v>2</v>
      </c>
      <c r="F142" s="101">
        <v>15</v>
      </c>
      <c r="G142" s="101">
        <v>0</v>
      </c>
      <c r="H142" s="203" t="s">
        <v>558</v>
      </c>
      <c r="I142" s="204">
        <v>47</v>
      </c>
      <c r="J142" s="204">
        <v>52</v>
      </c>
      <c r="K142" s="203">
        <v>918</v>
      </c>
      <c r="L142" s="203">
        <v>927</v>
      </c>
      <c r="M142" s="200">
        <v>4</v>
      </c>
      <c r="N142" s="203">
        <v>13</v>
      </c>
      <c r="O142" s="101" t="s">
        <v>40</v>
      </c>
      <c r="P142" s="101" t="s">
        <v>49</v>
      </c>
      <c r="Q142" s="101">
        <v>-85</v>
      </c>
      <c r="R142" s="101">
        <v>10</v>
      </c>
      <c r="S142" s="101" t="s">
        <v>568</v>
      </c>
      <c r="T142" s="195">
        <v>1358</v>
      </c>
      <c r="U142" s="101" t="s">
        <v>43</v>
      </c>
      <c r="V142" s="195">
        <v>60</v>
      </c>
      <c r="W142" s="195">
        <v>3</v>
      </c>
      <c r="X142" s="195" t="s">
        <v>168</v>
      </c>
      <c r="Y142" s="195">
        <v>1</v>
      </c>
      <c r="Z142" s="198">
        <v>1</v>
      </c>
      <c r="AA142" s="195">
        <v>1</v>
      </c>
      <c r="AB142" s="198">
        <v>1</v>
      </c>
      <c r="AC142" s="198">
        <v>10</v>
      </c>
      <c r="AD142" s="198"/>
      <c r="AE142" s="197" t="s">
        <v>386</v>
      </c>
      <c r="AF142" s="203" t="s">
        <v>263</v>
      </c>
      <c r="AG142" s="101" t="s">
        <v>535</v>
      </c>
      <c r="AH142" s="231" t="s">
        <v>538</v>
      </c>
    </row>
    <row r="143" spans="2:34" x14ac:dyDescent="0.25">
      <c r="B143" s="171" t="s">
        <v>561</v>
      </c>
      <c r="C143" s="270">
        <v>210.083</v>
      </c>
      <c r="D143" s="271"/>
      <c r="E143" s="101">
        <v>2</v>
      </c>
      <c r="F143" s="101">
        <v>15</v>
      </c>
      <c r="G143" s="101">
        <v>0</v>
      </c>
      <c r="H143" s="203" t="s">
        <v>558</v>
      </c>
      <c r="I143" s="204">
        <v>47</v>
      </c>
      <c r="J143" s="204">
        <v>52</v>
      </c>
      <c r="K143" s="203">
        <v>918</v>
      </c>
      <c r="L143" s="203">
        <v>927</v>
      </c>
      <c r="M143" s="200">
        <v>4</v>
      </c>
      <c r="N143" s="203">
        <v>13</v>
      </c>
      <c r="O143" s="101" t="s">
        <v>40</v>
      </c>
      <c r="P143" s="101" t="s">
        <v>49</v>
      </c>
      <c r="Q143" s="101">
        <v>-85</v>
      </c>
      <c r="R143" s="101">
        <v>10</v>
      </c>
      <c r="S143" s="101" t="s">
        <v>568</v>
      </c>
      <c r="T143" s="195">
        <v>1358</v>
      </c>
      <c r="U143" s="101" t="s">
        <v>186</v>
      </c>
      <c r="V143" s="195">
        <v>60</v>
      </c>
      <c r="W143" s="195">
        <v>3</v>
      </c>
      <c r="X143" s="195" t="s">
        <v>168</v>
      </c>
      <c r="Y143" s="195">
        <v>1</v>
      </c>
      <c r="Z143" s="198">
        <v>1</v>
      </c>
      <c r="AA143" s="195">
        <v>1</v>
      </c>
      <c r="AB143" s="198">
        <v>1</v>
      </c>
      <c r="AC143" s="198"/>
      <c r="AD143" s="198">
        <v>7</v>
      </c>
      <c r="AE143" s="197" t="s">
        <v>386</v>
      </c>
      <c r="AF143" s="203" t="s">
        <v>263</v>
      </c>
      <c r="AG143" s="101" t="s">
        <v>535</v>
      </c>
      <c r="AH143" s="231" t="s">
        <v>538</v>
      </c>
    </row>
    <row r="144" spans="2:34" x14ac:dyDescent="0.25">
      <c r="B144" s="171" t="s">
        <v>518</v>
      </c>
      <c r="C144" s="270">
        <v>210.084</v>
      </c>
      <c r="D144" s="271"/>
      <c r="E144" s="101">
        <v>2</v>
      </c>
      <c r="F144" s="101">
        <v>15</v>
      </c>
      <c r="G144" s="101">
        <v>0</v>
      </c>
      <c r="H144" s="203" t="s">
        <v>558</v>
      </c>
      <c r="I144" s="204">
        <v>47</v>
      </c>
      <c r="J144" s="204">
        <v>52</v>
      </c>
      <c r="K144" s="203">
        <v>918</v>
      </c>
      <c r="L144" s="203">
        <v>927</v>
      </c>
      <c r="M144" s="200">
        <v>4</v>
      </c>
      <c r="N144" s="203">
        <v>13</v>
      </c>
      <c r="O144" s="101" t="s">
        <v>40</v>
      </c>
      <c r="P144" s="101" t="s">
        <v>49</v>
      </c>
      <c r="Q144" s="101">
        <v>-85</v>
      </c>
      <c r="R144" s="101">
        <v>10</v>
      </c>
      <c r="S144" s="101" t="s">
        <v>568</v>
      </c>
      <c r="T144" s="195">
        <v>1358</v>
      </c>
      <c r="U144" s="101" t="s">
        <v>66</v>
      </c>
      <c r="V144" s="195">
        <v>60</v>
      </c>
      <c r="W144" s="195">
        <v>3</v>
      </c>
      <c r="X144" s="195" t="s">
        <v>168</v>
      </c>
      <c r="Y144" s="195">
        <v>1</v>
      </c>
      <c r="Z144" s="198">
        <v>1</v>
      </c>
      <c r="AA144" s="195">
        <v>1</v>
      </c>
      <c r="AB144" s="198">
        <v>1</v>
      </c>
      <c r="AC144" s="198">
        <v>16</v>
      </c>
      <c r="AD144" s="198"/>
      <c r="AE144" s="197" t="s">
        <v>386</v>
      </c>
      <c r="AF144" s="203" t="s">
        <v>263</v>
      </c>
      <c r="AG144" s="101" t="s">
        <v>535</v>
      </c>
      <c r="AH144" s="231" t="s">
        <v>538</v>
      </c>
    </row>
    <row r="145" spans="2:34" s="214" customFormat="1" ht="15.75" thickBot="1" x14ac:dyDescent="0.3">
      <c r="B145" s="273" t="s">
        <v>562</v>
      </c>
      <c r="C145" s="270">
        <v>210.08500000000001</v>
      </c>
      <c r="D145" s="274"/>
      <c r="E145" s="230">
        <v>2</v>
      </c>
      <c r="F145" s="230">
        <v>15</v>
      </c>
      <c r="G145" s="230">
        <v>0</v>
      </c>
      <c r="H145" s="205" t="s">
        <v>558</v>
      </c>
      <c r="I145" s="222">
        <v>47</v>
      </c>
      <c r="J145" s="222">
        <v>52</v>
      </c>
      <c r="K145" s="205">
        <v>918</v>
      </c>
      <c r="L145" s="205">
        <v>927</v>
      </c>
      <c r="M145" s="210">
        <v>4</v>
      </c>
      <c r="N145" s="205">
        <v>13</v>
      </c>
      <c r="O145" s="230" t="s">
        <v>40</v>
      </c>
      <c r="P145" s="230" t="s">
        <v>49</v>
      </c>
      <c r="Q145" s="230">
        <v>-85</v>
      </c>
      <c r="R145" s="230">
        <v>10</v>
      </c>
      <c r="S145" s="230" t="s">
        <v>568</v>
      </c>
      <c r="T145" s="211">
        <v>1358</v>
      </c>
      <c r="U145" s="230" t="s">
        <v>187</v>
      </c>
      <c r="V145" s="211">
        <v>60</v>
      </c>
      <c r="W145" s="211">
        <v>3</v>
      </c>
      <c r="X145" s="211" t="s">
        <v>168</v>
      </c>
      <c r="Y145" s="211">
        <v>1</v>
      </c>
      <c r="Z145" s="212">
        <v>1</v>
      </c>
      <c r="AA145" s="211">
        <v>1</v>
      </c>
      <c r="AB145" s="212">
        <v>1</v>
      </c>
      <c r="AC145" s="212"/>
      <c r="AD145" s="212">
        <v>9</v>
      </c>
      <c r="AE145" s="213" t="s">
        <v>386</v>
      </c>
      <c r="AF145" s="205" t="s">
        <v>263</v>
      </c>
      <c r="AG145" s="101" t="s">
        <v>535</v>
      </c>
      <c r="AH145" s="231" t="s">
        <v>538</v>
      </c>
    </row>
    <row r="146" spans="2:34" x14ac:dyDescent="0.25">
      <c r="B146" s="720" t="s">
        <v>563</v>
      </c>
      <c r="C146" s="726">
        <v>210.08600000000001</v>
      </c>
      <c r="D146" s="271">
        <v>1</v>
      </c>
      <c r="E146" s="720">
        <v>2</v>
      </c>
      <c r="F146" s="720">
        <v>15</v>
      </c>
      <c r="G146" s="101">
        <v>0</v>
      </c>
      <c r="H146" s="720" t="s">
        <v>525</v>
      </c>
      <c r="I146" s="733" t="s">
        <v>263</v>
      </c>
      <c r="J146" s="733" t="s">
        <v>263</v>
      </c>
      <c r="K146" s="720">
        <v>828</v>
      </c>
      <c r="L146" s="720" t="s">
        <v>263</v>
      </c>
      <c r="M146" s="720">
        <v>4</v>
      </c>
      <c r="N146" s="720">
        <v>13</v>
      </c>
      <c r="O146" s="720" t="s">
        <v>40</v>
      </c>
      <c r="P146" s="720" t="s">
        <v>21</v>
      </c>
      <c r="Q146" s="720">
        <v>-85</v>
      </c>
      <c r="R146" s="720" t="s">
        <v>41</v>
      </c>
      <c r="S146" s="720" t="s">
        <v>567</v>
      </c>
      <c r="T146" s="720">
        <v>1358</v>
      </c>
      <c r="U146" s="720" t="s">
        <v>66</v>
      </c>
      <c r="V146" s="720">
        <v>60</v>
      </c>
      <c r="W146" s="720">
        <v>3</v>
      </c>
      <c r="X146" s="720" t="s">
        <v>168</v>
      </c>
      <c r="Y146" s="720">
        <v>1</v>
      </c>
      <c r="Z146" s="720">
        <v>1</v>
      </c>
      <c r="AA146" s="720">
        <v>1</v>
      </c>
      <c r="AB146" s="720">
        <v>1</v>
      </c>
      <c r="AC146" s="283">
        <v>16</v>
      </c>
      <c r="AD146" s="283"/>
      <c r="AE146" s="720" t="s">
        <v>307</v>
      </c>
      <c r="AF146" s="720" t="s">
        <v>263</v>
      </c>
      <c r="AG146" s="720" t="s">
        <v>535</v>
      </c>
      <c r="AH146" s="720" t="s">
        <v>538</v>
      </c>
    </row>
    <row r="147" spans="2:34" x14ac:dyDescent="0.25">
      <c r="B147" s="721"/>
      <c r="C147" s="726">
        <v>40</v>
      </c>
      <c r="D147" s="271">
        <v>2</v>
      </c>
      <c r="E147" s="721">
        <v>2</v>
      </c>
      <c r="F147" s="721">
        <v>15</v>
      </c>
      <c r="G147" s="101">
        <v>1</v>
      </c>
      <c r="H147" s="721" t="s">
        <v>525</v>
      </c>
      <c r="I147" s="734" t="s">
        <v>263</v>
      </c>
      <c r="J147" s="734" t="s">
        <v>263</v>
      </c>
      <c r="K147" s="721">
        <v>828</v>
      </c>
      <c r="L147" s="721" t="s">
        <v>263</v>
      </c>
      <c r="M147" s="721">
        <v>4</v>
      </c>
      <c r="N147" s="721">
        <v>13</v>
      </c>
      <c r="O147" s="721" t="s">
        <v>40</v>
      </c>
      <c r="P147" s="721" t="s">
        <v>21</v>
      </c>
      <c r="Q147" s="721">
        <v>-85</v>
      </c>
      <c r="R147" s="721" t="s">
        <v>41</v>
      </c>
      <c r="S147" s="721" t="s">
        <v>567</v>
      </c>
      <c r="T147" s="721">
        <v>1358</v>
      </c>
      <c r="U147" s="721" t="s">
        <v>66</v>
      </c>
      <c r="V147" s="721">
        <v>60</v>
      </c>
      <c r="W147" s="721">
        <v>3</v>
      </c>
      <c r="X147" s="721" t="s">
        <v>168</v>
      </c>
      <c r="Y147" s="721">
        <v>1</v>
      </c>
      <c r="Z147" s="721">
        <v>1</v>
      </c>
      <c r="AA147" s="721">
        <v>1</v>
      </c>
      <c r="AB147" s="721">
        <v>1</v>
      </c>
      <c r="AC147" s="171">
        <v>13</v>
      </c>
      <c r="AD147" s="171"/>
      <c r="AE147" s="721" t="s">
        <v>307</v>
      </c>
      <c r="AF147" s="721" t="s">
        <v>263</v>
      </c>
      <c r="AG147" s="721" t="s">
        <v>535</v>
      </c>
      <c r="AH147" s="721" t="s">
        <v>548</v>
      </c>
    </row>
    <row r="148" spans="2:34" x14ac:dyDescent="0.25">
      <c r="B148" s="721"/>
      <c r="C148" s="726">
        <v>40</v>
      </c>
      <c r="D148" s="271">
        <v>3</v>
      </c>
      <c r="E148" s="721">
        <v>2</v>
      </c>
      <c r="F148" s="721">
        <v>15</v>
      </c>
      <c r="G148" s="101">
        <v>2</v>
      </c>
      <c r="H148" s="721" t="s">
        <v>525</v>
      </c>
      <c r="I148" s="734" t="s">
        <v>263</v>
      </c>
      <c r="J148" s="734" t="s">
        <v>263</v>
      </c>
      <c r="K148" s="721">
        <v>828</v>
      </c>
      <c r="L148" s="721" t="s">
        <v>263</v>
      </c>
      <c r="M148" s="721">
        <v>4</v>
      </c>
      <c r="N148" s="721">
        <v>13</v>
      </c>
      <c r="O148" s="721" t="s">
        <v>40</v>
      </c>
      <c r="P148" s="721" t="s">
        <v>21</v>
      </c>
      <c r="Q148" s="721">
        <v>-85</v>
      </c>
      <c r="R148" s="721" t="s">
        <v>41</v>
      </c>
      <c r="S148" s="721" t="s">
        <v>567</v>
      </c>
      <c r="T148" s="721">
        <v>1358</v>
      </c>
      <c r="U148" s="721" t="s">
        <v>66</v>
      </c>
      <c r="V148" s="721">
        <v>60</v>
      </c>
      <c r="W148" s="721">
        <v>3</v>
      </c>
      <c r="X148" s="721" t="s">
        <v>168</v>
      </c>
      <c r="Y148" s="721">
        <v>1</v>
      </c>
      <c r="Z148" s="721">
        <v>1</v>
      </c>
      <c r="AA148" s="721">
        <v>1</v>
      </c>
      <c r="AB148" s="721">
        <v>1</v>
      </c>
      <c r="AC148" s="171">
        <v>11</v>
      </c>
      <c r="AD148" s="171"/>
      <c r="AE148" s="721" t="s">
        <v>307</v>
      </c>
      <c r="AF148" s="721" t="s">
        <v>263</v>
      </c>
      <c r="AG148" s="721" t="s">
        <v>535</v>
      </c>
      <c r="AH148" s="721" t="s">
        <v>548</v>
      </c>
    </row>
    <row r="149" spans="2:34" s="214" customFormat="1" ht="15.75" thickBot="1" x14ac:dyDescent="0.3">
      <c r="B149" s="722"/>
      <c r="C149" s="726">
        <v>40</v>
      </c>
      <c r="D149" s="274">
        <v>4</v>
      </c>
      <c r="E149" s="722">
        <v>2</v>
      </c>
      <c r="F149" s="722">
        <v>15</v>
      </c>
      <c r="G149" s="230">
        <v>3</v>
      </c>
      <c r="H149" s="722" t="s">
        <v>525</v>
      </c>
      <c r="I149" s="735" t="s">
        <v>263</v>
      </c>
      <c r="J149" s="735" t="s">
        <v>263</v>
      </c>
      <c r="K149" s="722">
        <v>828</v>
      </c>
      <c r="L149" s="722" t="s">
        <v>263</v>
      </c>
      <c r="M149" s="722">
        <v>4</v>
      </c>
      <c r="N149" s="722">
        <v>13</v>
      </c>
      <c r="O149" s="722" t="s">
        <v>40</v>
      </c>
      <c r="P149" s="722" t="s">
        <v>21</v>
      </c>
      <c r="Q149" s="722">
        <v>-85</v>
      </c>
      <c r="R149" s="722" t="s">
        <v>41</v>
      </c>
      <c r="S149" s="722" t="s">
        <v>567</v>
      </c>
      <c r="T149" s="722">
        <v>1358</v>
      </c>
      <c r="U149" s="722" t="s">
        <v>66</v>
      </c>
      <c r="V149" s="722">
        <v>60</v>
      </c>
      <c r="W149" s="722">
        <v>3</v>
      </c>
      <c r="X149" s="722" t="s">
        <v>168</v>
      </c>
      <c r="Y149" s="722">
        <v>1</v>
      </c>
      <c r="Z149" s="722">
        <v>1</v>
      </c>
      <c r="AA149" s="722">
        <v>1</v>
      </c>
      <c r="AB149" s="722">
        <v>1</v>
      </c>
      <c r="AC149" s="273">
        <v>9</v>
      </c>
      <c r="AD149" s="273"/>
      <c r="AE149" s="722" t="s">
        <v>307</v>
      </c>
      <c r="AF149" s="722" t="s">
        <v>263</v>
      </c>
      <c r="AG149" s="722" t="s">
        <v>535</v>
      </c>
      <c r="AH149" s="722" t="s">
        <v>548</v>
      </c>
    </row>
    <row r="150" spans="2:34" s="215" customFormat="1" ht="15.75" thickBot="1" x14ac:dyDescent="0.3">
      <c r="B150" s="276" t="s">
        <v>576</v>
      </c>
      <c r="C150" s="270">
        <v>210.08699999999999</v>
      </c>
      <c r="D150" s="277"/>
      <c r="E150" s="278">
        <v>2</v>
      </c>
      <c r="F150" s="278">
        <v>15</v>
      </c>
      <c r="G150" s="278">
        <v>0</v>
      </c>
      <c r="H150" s="216" t="s">
        <v>558</v>
      </c>
      <c r="I150" s="223">
        <v>47</v>
      </c>
      <c r="J150" s="223" t="s">
        <v>263</v>
      </c>
      <c r="K150" s="216">
        <v>918</v>
      </c>
      <c r="L150" s="216" t="s">
        <v>263</v>
      </c>
      <c r="M150" s="217">
        <v>4</v>
      </c>
      <c r="N150" s="216">
        <v>13</v>
      </c>
      <c r="O150" s="278" t="s">
        <v>40</v>
      </c>
      <c r="P150" s="278" t="s">
        <v>21</v>
      </c>
      <c r="Q150" s="278">
        <v>-85</v>
      </c>
      <c r="R150" s="278" t="s">
        <v>41</v>
      </c>
      <c r="S150" s="278" t="s">
        <v>567</v>
      </c>
      <c r="T150" s="218">
        <v>1358</v>
      </c>
      <c r="U150" s="278" t="s">
        <v>43</v>
      </c>
      <c r="V150" s="218">
        <v>60</v>
      </c>
      <c r="W150" s="218">
        <v>3</v>
      </c>
      <c r="X150" s="218" t="s">
        <v>168</v>
      </c>
      <c r="Y150" s="218">
        <v>1</v>
      </c>
      <c r="Z150" s="219">
        <v>1</v>
      </c>
      <c r="AA150" s="218">
        <v>1</v>
      </c>
      <c r="AB150" s="219">
        <v>1</v>
      </c>
      <c r="AC150" s="219">
        <v>10</v>
      </c>
      <c r="AD150" s="219"/>
      <c r="AE150" s="220" t="s">
        <v>386</v>
      </c>
      <c r="AF150" s="216" t="b">
        <v>1</v>
      </c>
      <c r="AG150" s="278" t="s">
        <v>535</v>
      </c>
      <c r="AH150" s="279" t="s">
        <v>538</v>
      </c>
    </row>
    <row r="151" spans="2:34" x14ac:dyDescent="0.25">
      <c r="B151" s="171" t="s">
        <v>516</v>
      </c>
      <c r="C151" s="270">
        <v>210.08799999999999</v>
      </c>
      <c r="D151" s="271"/>
      <c r="E151" s="101">
        <v>2</v>
      </c>
      <c r="F151" s="101">
        <v>15</v>
      </c>
      <c r="G151" s="101">
        <v>0</v>
      </c>
      <c r="H151" s="227" t="s">
        <v>558</v>
      </c>
      <c r="I151" s="221">
        <v>47</v>
      </c>
      <c r="J151" s="221" t="s">
        <v>263</v>
      </c>
      <c r="K151" s="227">
        <v>918</v>
      </c>
      <c r="L151" s="227" t="s">
        <v>263</v>
      </c>
      <c r="M151" s="284">
        <v>16</v>
      </c>
      <c r="N151" s="227">
        <v>13</v>
      </c>
      <c r="O151" s="101" t="s">
        <v>40</v>
      </c>
      <c r="P151" s="101" t="s">
        <v>21</v>
      </c>
      <c r="Q151" s="281">
        <v>-122</v>
      </c>
      <c r="R151" s="101" t="s">
        <v>41</v>
      </c>
      <c r="S151" s="101" t="s">
        <v>567</v>
      </c>
      <c r="T151" s="207">
        <v>1358</v>
      </c>
      <c r="U151" s="101" t="s">
        <v>43</v>
      </c>
      <c r="V151" s="207">
        <v>60</v>
      </c>
      <c r="W151" s="207">
        <v>3</v>
      </c>
      <c r="X151" s="207" t="s">
        <v>168</v>
      </c>
      <c r="Y151" s="207">
        <v>1</v>
      </c>
      <c r="Z151" s="208">
        <v>1</v>
      </c>
      <c r="AA151" s="207">
        <v>1</v>
      </c>
      <c r="AB151" s="208">
        <v>1</v>
      </c>
      <c r="AC151" s="208">
        <v>7</v>
      </c>
      <c r="AD151" s="208"/>
      <c r="AE151" s="209" t="s">
        <v>386</v>
      </c>
      <c r="AF151" s="227" t="s">
        <v>263</v>
      </c>
      <c r="AG151" s="101" t="s">
        <v>536</v>
      </c>
      <c r="AH151" s="231" t="s">
        <v>548</v>
      </c>
    </row>
    <row r="152" spans="2:34" x14ac:dyDescent="0.25">
      <c r="B152" s="171" t="s">
        <v>561</v>
      </c>
      <c r="C152" s="270">
        <v>210.089</v>
      </c>
      <c r="D152" s="271"/>
      <c r="E152" s="101">
        <v>2</v>
      </c>
      <c r="F152" s="101">
        <v>15</v>
      </c>
      <c r="G152" s="101">
        <v>0</v>
      </c>
      <c r="H152" s="203" t="s">
        <v>558</v>
      </c>
      <c r="I152" s="204">
        <v>47</v>
      </c>
      <c r="J152" s="204" t="s">
        <v>263</v>
      </c>
      <c r="K152" s="203">
        <v>918</v>
      </c>
      <c r="L152" s="203" t="s">
        <v>263</v>
      </c>
      <c r="M152" s="284">
        <v>16</v>
      </c>
      <c r="N152" s="203">
        <v>13</v>
      </c>
      <c r="O152" s="101" t="s">
        <v>40</v>
      </c>
      <c r="P152" s="101" t="s">
        <v>21</v>
      </c>
      <c r="Q152" s="281">
        <v>-122</v>
      </c>
      <c r="R152" s="101" t="s">
        <v>41</v>
      </c>
      <c r="S152" s="101" t="s">
        <v>567</v>
      </c>
      <c r="T152" s="195">
        <v>1358</v>
      </c>
      <c r="U152" s="101" t="s">
        <v>186</v>
      </c>
      <c r="V152" s="195">
        <v>60</v>
      </c>
      <c r="W152" s="195">
        <v>3</v>
      </c>
      <c r="X152" s="195" t="s">
        <v>168</v>
      </c>
      <c r="Y152" s="195">
        <v>1</v>
      </c>
      <c r="Z152" s="198">
        <v>1</v>
      </c>
      <c r="AA152" s="195">
        <v>1</v>
      </c>
      <c r="AB152" s="198">
        <v>1</v>
      </c>
      <c r="AC152" s="198"/>
      <c r="AD152" s="198">
        <v>1</v>
      </c>
      <c r="AE152" s="197" t="s">
        <v>386</v>
      </c>
      <c r="AF152" s="203" t="s">
        <v>263</v>
      </c>
      <c r="AG152" s="101" t="s">
        <v>536</v>
      </c>
      <c r="AH152" s="231" t="s">
        <v>548</v>
      </c>
    </row>
    <row r="153" spans="2:34" x14ac:dyDescent="0.25">
      <c r="B153" s="171" t="s">
        <v>518</v>
      </c>
      <c r="C153" s="272" t="s">
        <v>591</v>
      </c>
      <c r="D153" s="271"/>
      <c r="E153" s="101">
        <v>2</v>
      </c>
      <c r="F153" s="101">
        <v>15</v>
      </c>
      <c r="G153" s="101">
        <v>0</v>
      </c>
      <c r="H153" s="203" t="s">
        <v>558</v>
      </c>
      <c r="I153" s="204">
        <v>47</v>
      </c>
      <c r="J153" s="204" t="s">
        <v>263</v>
      </c>
      <c r="K153" s="203">
        <v>918</v>
      </c>
      <c r="L153" s="203" t="s">
        <v>263</v>
      </c>
      <c r="M153" s="284">
        <v>16</v>
      </c>
      <c r="N153" s="203">
        <v>13</v>
      </c>
      <c r="O153" s="101" t="s">
        <v>40</v>
      </c>
      <c r="P153" s="101" t="s">
        <v>21</v>
      </c>
      <c r="Q153" s="281">
        <v>-122</v>
      </c>
      <c r="R153" s="101" t="s">
        <v>41</v>
      </c>
      <c r="S153" s="101" t="s">
        <v>567</v>
      </c>
      <c r="T153" s="195">
        <v>1358</v>
      </c>
      <c r="U153" s="101" t="s">
        <v>66</v>
      </c>
      <c r="V153" s="195">
        <v>60</v>
      </c>
      <c r="W153" s="195">
        <v>3</v>
      </c>
      <c r="X153" s="195" t="s">
        <v>168</v>
      </c>
      <c r="Y153" s="195">
        <v>1</v>
      </c>
      <c r="Z153" s="198">
        <v>1</v>
      </c>
      <c r="AA153" s="195">
        <v>1</v>
      </c>
      <c r="AB153" s="198">
        <v>1</v>
      </c>
      <c r="AC153" s="198">
        <v>7</v>
      </c>
      <c r="AD153" s="198"/>
      <c r="AE153" s="197" t="s">
        <v>386</v>
      </c>
      <c r="AF153" s="203" t="s">
        <v>263</v>
      </c>
      <c r="AG153" s="101" t="s">
        <v>536</v>
      </c>
      <c r="AH153" s="231" t="s">
        <v>548</v>
      </c>
    </row>
    <row r="154" spans="2:34" s="214" customFormat="1" ht="15.75" thickBot="1" x14ac:dyDescent="0.3">
      <c r="B154" s="273" t="s">
        <v>562</v>
      </c>
      <c r="C154" s="270">
        <v>210.09100000000001</v>
      </c>
      <c r="D154" s="274"/>
      <c r="E154" s="230">
        <v>2</v>
      </c>
      <c r="F154" s="230">
        <v>15</v>
      </c>
      <c r="G154" s="230">
        <v>0</v>
      </c>
      <c r="H154" s="205" t="s">
        <v>558</v>
      </c>
      <c r="I154" s="222">
        <v>47</v>
      </c>
      <c r="J154" s="222" t="s">
        <v>263</v>
      </c>
      <c r="K154" s="205">
        <v>918</v>
      </c>
      <c r="L154" s="205" t="s">
        <v>263</v>
      </c>
      <c r="M154" s="284">
        <v>16</v>
      </c>
      <c r="N154" s="205">
        <v>13</v>
      </c>
      <c r="O154" s="230" t="s">
        <v>40</v>
      </c>
      <c r="P154" s="230" t="s">
        <v>21</v>
      </c>
      <c r="Q154" s="281">
        <v>-122</v>
      </c>
      <c r="R154" s="230" t="s">
        <v>41</v>
      </c>
      <c r="S154" s="230" t="s">
        <v>567</v>
      </c>
      <c r="T154" s="211">
        <v>1358</v>
      </c>
      <c r="U154" s="230" t="s">
        <v>187</v>
      </c>
      <c r="V154" s="211">
        <v>60</v>
      </c>
      <c r="W154" s="211">
        <v>3</v>
      </c>
      <c r="X154" s="211" t="s">
        <v>168</v>
      </c>
      <c r="Y154" s="211">
        <v>1</v>
      </c>
      <c r="Z154" s="212">
        <v>1</v>
      </c>
      <c r="AA154" s="211">
        <v>1</v>
      </c>
      <c r="AB154" s="212">
        <v>1</v>
      </c>
      <c r="AC154" s="212"/>
      <c r="AD154" s="212">
        <v>9</v>
      </c>
      <c r="AE154" s="213" t="s">
        <v>386</v>
      </c>
      <c r="AF154" s="205" t="s">
        <v>263</v>
      </c>
      <c r="AG154" s="230" t="s">
        <v>536</v>
      </c>
      <c r="AH154" s="282" t="s">
        <v>548</v>
      </c>
    </row>
    <row r="155" spans="2:34" x14ac:dyDescent="0.25">
      <c r="B155" s="171" t="s">
        <v>561</v>
      </c>
      <c r="C155" s="270">
        <v>210.09200000000001</v>
      </c>
      <c r="D155" s="271"/>
      <c r="E155" s="101">
        <v>2</v>
      </c>
      <c r="F155" s="101">
        <v>15</v>
      </c>
      <c r="G155" s="101">
        <v>0</v>
      </c>
      <c r="H155" s="227" t="s">
        <v>558</v>
      </c>
      <c r="I155" s="221">
        <v>47</v>
      </c>
      <c r="J155" s="221" t="s">
        <v>263</v>
      </c>
      <c r="K155" s="227">
        <v>918</v>
      </c>
      <c r="L155" s="227" t="s">
        <v>263</v>
      </c>
      <c r="M155" s="206">
        <v>4</v>
      </c>
      <c r="N155" s="227">
        <v>13</v>
      </c>
      <c r="O155" s="101" t="s">
        <v>40</v>
      </c>
      <c r="P155" s="101" t="s">
        <v>21</v>
      </c>
      <c r="Q155" s="101">
        <v>-85</v>
      </c>
      <c r="R155" s="101" t="s">
        <v>41</v>
      </c>
      <c r="S155" s="101" t="s">
        <v>567</v>
      </c>
      <c r="T155" s="207">
        <v>1358</v>
      </c>
      <c r="U155" s="101" t="s">
        <v>186</v>
      </c>
      <c r="V155" s="207">
        <v>60</v>
      </c>
      <c r="W155" s="207">
        <v>3</v>
      </c>
      <c r="X155" s="207" t="s">
        <v>168</v>
      </c>
      <c r="Y155" s="207">
        <v>1</v>
      </c>
      <c r="Z155" s="208">
        <v>1</v>
      </c>
      <c r="AA155" s="207">
        <v>1</v>
      </c>
      <c r="AB155" s="208">
        <v>1</v>
      </c>
      <c r="AC155" s="208"/>
      <c r="AD155" s="208">
        <v>21</v>
      </c>
      <c r="AE155" s="209" t="s">
        <v>386</v>
      </c>
      <c r="AF155" s="227" t="s">
        <v>263</v>
      </c>
      <c r="AG155" s="101" t="s">
        <v>535</v>
      </c>
      <c r="AH155" s="231" t="s">
        <v>560</v>
      </c>
    </row>
    <row r="156" spans="2:34" s="214" customFormat="1" ht="15.75" thickBot="1" x14ac:dyDescent="0.3">
      <c r="B156" s="273" t="s">
        <v>562</v>
      </c>
      <c r="C156" s="270">
        <v>210.09299999999999</v>
      </c>
      <c r="D156" s="274"/>
      <c r="E156" s="230">
        <v>2</v>
      </c>
      <c r="F156" s="230">
        <v>15</v>
      </c>
      <c r="G156" s="230">
        <v>0</v>
      </c>
      <c r="H156" s="205" t="s">
        <v>558</v>
      </c>
      <c r="I156" s="222">
        <v>47</v>
      </c>
      <c r="J156" s="222" t="s">
        <v>263</v>
      </c>
      <c r="K156" s="205">
        <v>918</v>
      </c>
      <c r="L156" s="205" t="s">
        <v>263</v>
      </c>
      <c r="M156" s="210">
        <v>4</v>
      </c>
      <c r="N156" s="205">
        <v>13</v>
      </c>
      <c r="O156" s="230" t="s">
        <v>40</v>
      </c>
      <c r="P156" s="230" t="s">
        <v>21</v>
      </c>
      <c r="Q156" s="230">
        <v>-85</v>
      </c>
      <c r="R156" s="230" t="s">
        <v>41</v>
      </c>
      <c r="S156" s="230" t="s">
        <v>567</v>
      </c>
      <c r="T156" s="211">
        <v>1358</v>
      </c>
      <c r="U156" s="230" t="s">
        <v>187</v>
      </c>
      <c r="V156" s="211">
        <v>60</v>
      </c>
      <c r="W156" s="211">
        <v>3</v>
      </c>
      <c r="X156" s="211" t="s">
        <v>168</v>
      </c>
      <c r="Y156" s="211">
        <v>1</v>
      </c>
      <c r="Z156" s="212">
        <v>1</v>
      </c>
      <c r="AA156" s="211">
        <v>1</v>
      </c>
      <c r="AB156" s="212">
        <v>1</v>
      </c>
      <c r="AC156" s="212"/>
      <c r="AD156" s="212">
        <v>32</v>
      </c>
      <c r="AE156" s="213" t="s">
        <v>386</v>
      </c>
      <c r="AF156" s="205" t="s">
        <v>263</v>
      </c>
      <c r="AG156" s="101" t="s">
        <v>535</v>
      </c>
      <c r="AH156" s="282" t="s">
        <v>560</v>
      </c>
    </row>
    <row r="157" spans="2:34" x14ac:dyDescent="0.25">
      <c r="B157" s="171" t="s">
        <v>516</v>
      </c>
      <c r="C157" s="270">
        <v>210.09399999999999</v>
      </c>
      <c r="D157" s="271"/>
      <c r="E157" s="101">
        <v>12</v>
      </c>
      <c r="F157" s="101">
        <v>5</v>
      </c>
      <c r="G157" s="101">
        <v>0</v>
      </c>
      <c r="H157" s="227" t="s">
        <v>558</v>
      </c>
      <c r="I157" s="221">
        <v>17</v>
      </c>
      <c r="J157" s="221">
        <v>22</v>
      </c>
      <c r="K157" s="227">
        <v>5104</v>
      </c>
      <c r="L157" s="227">
        <v>5113</v>
      </c>
      <c r="M157" s="206">
        <v>4</v>
      </c>
      <c r="N157" s="227">
        <v>13</v>
      </c>
      <c r="O157" s="101" t="s">
        <v>40</v>
      </c>
      <c r="P157" s="101" t="s">
        <v>21</v>
      </c>
      <c r="Q157" s="101">
        <v>-85</v>
      </c>
      <c r="R157" s="101" t="s">
        <v>41</v>
      </c>
      <c r="S157" s="101" t="s">
        <v>567</v>
      </c>
      <c r="T157" s="207">
        <v>1358</v>
      </c>
      <c r="U157" s="101" t="s">
        <v>43</v>
      </c>
      <c r="V157" s="207">
        <v>60</v>
      </c>
      <c r="W157" s="207">
        <v>3</v>
      </c>
      <c r="X157" s="207" t="s">
        <v>168</v>
      </c>
      <c r="Y157" s="207">
        <v>1</v>
      </c>
      <c r="Z157" s="208">
        <v>1</v>
      </c>
      <c r="AA157" s="207">
        <v>1</v>
      </c>
      <c r="AB157" s="208">
        <v>1</v>
      </c>
      <c r="AC157" s="208">
        <v>10</v>
      </c>
      <c r="AD157" s="208"/>
      <c r="AE157" s="209" t="s">
        <v>386</v>
      </c>
      <c r="AF157" s="227" t="s">
        <v>263</v>
      </c>
      <c r="AG157" s="101" t="s">
        <v>535</v>
      </c>
      <c r="AH157" s="231" t="s">
        <v>538</v>
      </c>
    </row>
    <row r="158" spans="2:34" x14ac:dyDescent="0.25">
      <c r="B158" s="171" t="s">
        <v>561</v>
      </c>
      <c r="C158" s="270">
        <v>210.095</v>
      </c>
      <c r="D158" s="271"/>
      <c r="E158" s="101">
        <v>12</v>
      </c>
      <c r="F158" s="101">
        <v>5</v>
      </c>
      <c r="G158" s="101">
        <v>0</v>
      </c>
      <c r="H158" s="203" t="s">
        <v>558</v>
      </c>
      <c r="I158" s="204">
        <v>17</v>
      </c>
      <c r="J158" s="204">
        <v>22</v>
      </c>
      <c r="K158" s="203">
        <v>5104</v>
      </c>
      <c r="L158" s="203">
        <v>5113</v>
      </c>
      <c r="M158" s="200">
        <v>4</v>
      </c>
      <c r="N158" s="203">
        <v>13</v>
      </c>
      <c r="O158" s="101" t="s">
        <v>40</v>
      </c>
      <c r="P158" s="101" t="s">
        <v>21</v>
      </c>
      <c r="Q158" s="101">
        <v>-85</v>
      </c>
      <c r="R158" s="101" t="s">
        <v>41</v>
      </c>
      <c r="S158" s="101" t="s">
        <v>567</v>
      </c>
      <c r="T158" s="195">
        <v>1358</v>
      </c>
      <c r="U158" s="101" t="s">
        <v>186</v>
      </c>
      <c r="V158" s="195">
        <v>60</v>
      </c>
      <c r="W158" s="195">
        <v>3</v>
      </c>
      <c r="X158" s="195" t="s">
        <v>168</v>
      </c>
      <c r="Y158" s="195">
        <v>1</v>
      </c>
      <c r="Z158" s="198">
        <v>1</v>
      </c>
      <c r="AA158" s="195">
        <v>1</v>
      </c>
      <c r="AB158" s="198">
        <v>1</v>
      </c>
      <c r="AC158" s="198"/>
      <c r="AD158" s="198">
        <v>7</v>
      </c>
      <c r="AE158" s="197" t="s">
        <v>386</v>
      </c>
      <c r="AF158" s="203" t="s">
        <v>263</v>
      </c>
      <c r="AG158" s="101" t="s">
        <v>535</v>
      </c>
      <c r="AH158" s="231" t="s">
        <v>538</v>
      </c>
    </row>
    <row r="159" spans="2:34" x14ac:dyDescent="0.25">
      <c r="B159" s="171" t="s">
        <v>518</v>
      </c>
      <c r="C159" s="270">
        <v>210.096</v>
      </c>
      <c r="D159" s="271"/>
      <c r="E159" s="101">
        <v>12</v>
      </c>
      <c r="F159" s="101">
        <v>5</v>
      </c>
      <c r="G159" s="101">
        <v>0</v>
      </c>
      <c r="H159" s="203" t="s">
        <v>558</v>
      </c>
      <c r="I159" s="204">
        <v>17</v>
      </c>
      <c r="J159" s="204">
        <v>22</v>
      </c>
      <c r="K159" s="203">
        <v>5104</v>
      </c>
      <c r="L159" s="203">
        <v>5113</v>
      </c>
      <c r="M159" s="200">
        <v>4</v>
      </c>
      <c r="N159" s="203">
        <v>13</v>
      </c>
      <c r="O159" s="101" t="s">
        <v>40</v>
      </c>
      <c r="P159" s="101" t="s">
        <v>21</v>
      </c>
      <c r="Q159" s="101">
        <v>-85</v>
      </c>
      <c r="R159" s="101" t="s">
        <v>41</v>
      </c>
      <c r="S159" s="101" t="s">
        <v>567</v>
      </c>
      <c r="T159" s="195">
        <v>1358</v>
      </c>
      <c r="U159" s="101" t="s">
        <v>66</v>
      </c>
      <c r="V159" s="195">
        <v>60</v>
      </c>
      <c r="W159" s="195">
        <v>3</v>
      </c>
      <c r="X159" s="195" t="s">
        <v>168</v>
      </c>
      <c r="Y159" s="195">
        <v>1</v>
      </c>
      <c r="Z159" s="198">
        <v>1</v>
      </c>
      <c r="AA159" s="195">
        <v>1</v>
      </c>
      <c r="AB159" s="198">
        <v>1</v>
      </c>
      <c r="AC159" s="198">
        <v>16</v>
      </c>
      <c r="AD159" s="198"/>
      <c r="AE159" s="197" t="s">
        <v>386</v>
      </c>
      <c r="AF159" s="203" t="s">
        <v>263</v>
      </c>
      <c r="AG159" s="101" t="s">
        <v>535</v>
      </c>
      <c r="AH159" s="231" t="s">
        <v>538</v>
      </c>
    </row>
    <row r="160" spans="2:34" x14ac:dyDescent="0.25">
      <c r="B160" s="171" t="s">
        <v>562</v>
      </c>
      <c r="C160" s="270">
        <v>210.09700000000001</v>
      </c>
      <c r="D160" s="271"/>
      <c r="E160" s="101">
        <v>12</v>
      </c>
      <c r="F160" s="101">
        <v>5</v>
      </c>
      <c r="G160" s="101">
        <v>0</v>
      </c>
      <c r="H160" s="203" t="s">
        <v>558</v>
      </c>
      <c r="I160" s="204">
        <v>17</v>
      </c>
      <c r="J160" s="204">
        <v>22</v>
      </c>
      <c r="K160" s="203">
        <v>5104</v>
      </c>
      <c r="L160" s="203">
        <v>5113</v>
      </c>
      <c r="M160" s="200">
        <v>4</v>
      </c>
      <c r="N160" s="203">
        <v>13</v>
      </c>
      <c r="O160" s="101" t="s">
        <v>40</v>
      </c>
      <c r="P160" s="101" t="s">
        <v>21</v>
      </c>
      <c r="Q160" s="101">
        <v>-85</v>
      </c>
      <c r="R160" s="101" t="s">
        <v>41</v>
      </c>
      <c r="S160" s="101" t="s">
        <v>567</v>
      </c>
      <c r="T160" s="195">
        <v>1358</v>
      </c>
      <c r="U160" s="101" t="s">
        <v>187</v>
      </c>
      <c r="V160" s="195">
        <v>60</v>
      </c>
      <c r="W160" s="195">
        <v>3</v>
      </c>
      <c r="X160" s="195" t="s">
        <v>168</v>
      </c>
      <c r="Y160" s="195">
        <v>1</v>
      </c>
      <c r="Z160" s="198">
        <v>1</v>
      </c>
      <c r="AA160" s="195">
        <v>1</v>
      </c>
      <c r="AB160" s="198">
        <v>1</v>
      </c>
      <c r="AC160" s="198"/>
      <c r="AD160" s="198">
        <v>9</v>
      </c>
      <c r="AE160" s="197" t="s">
        <v>386</v>
      </c>
      <c r="AF160" s="203" t="s">
        <v>263</v>
      </c>
      <c r="AG160" s="101" t="s">
        <v>535</v>
      </c>
      <c r="AH160" s="231" t="s">
        <v>538</v>
      </c>
    </row>
    <row r="161" spans="2:35" x14ac:dyDescent="0.25">
      <c r="B161" s="171" t="s">
        <v>516</v>
      </c>
      <c r="C161" s="270">
        <v>210.09800000000001</v>
      </c>
      <c r="D161" s="271"/>
      <c r="E161" s="101">
        <v>12</v>
      </c>
      <c r="F161" s="101">
        <v>5</v>
      </c>
      <c r="G161" s="101">
        <v>0</v>
      </c>
      <c r="H161" s="203" t="s">
        <v>558</v>
      </c>
      <c r="I161" s="204">
        <v>17</v>
      </c>
      <c r="J161" s="204">
        <v>22</v>
      </c>
      <c r="K161" s="203">
        <v>5104</v>
      </c>
      <c r="L161" s="203">
        <v>5113</v>
      </c>
      <c r="M161" s="200">
        <v>4</v>
      </c>
      <c r="N161" s="203">
        <v>13</v>
      </c>
      <c r="O161" s="101" t="s">
        <v>40</v>
      </c>
      <c r="P161" s="101" t="s">
        <v>49</v>
      </c>
      <c r="Q161" s="101">
        <v>-85</v>
      </c>
      <c r="R161" s="101">
        <v>10</v>
      </c>
      <c r="S161" s="101" t="s">
        <v>568</v>
      </c>
      <c r="T161" s="195">
        <v>1358</v>
      </c>
      <c r="U161" s="101" t="s">
        <v>43</v>
      </c>
      <c r="V161" s="195">
        <v>60</v>
      </c>
      <c r="W161" s="195">
        <v>3</v>
      </c>
      <c r="X161" s="195" t="s">
        <v>168</v>
      </c>
      <c r="Y161" s="195">
        <v>1</v>
      </c>
      <c r="Z161" s="198">
        <v>1</v>
      </c>
      <c r="AA161" s="195">
        <v>1</v>
      </c>
      <c r="AB161" s="198">
        <v>1</v>
      </c>
      <c r="AC161" s="198">
        <v>10</v>
      </c>
      <c r="AD161" s="198"/>
      <c r="AE161" s="197" t="s">
        <v>386</v>
      </c>
      <c r="AF161" s="203" t="s">
        <v>263</v>
      </c>
      <c r="AG161" s="101" t="s">
        <v>535</v>
      </c>
      <c r="AH161" s="231" t="s">
        <v>538</v>
      </c>
    </row>
    <row r="162" spans="2:35" x14ac:dyDescent="0.25">
      <c r="B162" s="171" t="s">
        <v>561</v>
      </c>
      <c r="C162" s="270">
        <v>210.09899999999999</v>
      </c>
      <c r="D162" s="271"/>
      <c r="E162" s="101">
        <v>12</v>
      </c>
      <c r="F162" s="101">
        <v>5</v>
      </c>
      <c r="G162" s="101">
        <v>0</v>
      </c>
      <c r="H162" s="203" t="s">
        <v>558</v>
      </c>
      <c r="I162" s="204">
        <v>17</v>
      </c>
      <c r="J162" s="204">
        <v>22</v>
      </c>
      <c r="K162" s="203">
        <v>5104</v>
      </c>
      <c r="L162" s="203">
        <v>5113</v>
      </c>
      <c r="M162" s="200">
        <v>4</v>
      </c>
      <c r="N162" s="203">
        <v>13</v>
      </c>
      <c r="O162" s="101" t="s">
        <v>40</v>
      </c>
      <c r="P162" s="101" t="s">
        <v>49</v>
      </c>
      <c r="Q162" s="101">
        <v>-85</v>
      </c>
      <c r="R162" s="101">
        <v>10</v>
      </c>
      <c r="S162" s="101" t="s">
        <v>568</v>
      </c>
      <c r="T162" s="195">
        <v>1358</v>
      </c>
      <c r="U162" s="101" t="s">
        <v>186</v>
      </c>
      <c r="V162" s="195">
        <v>60</v>
      </c>
      <c r="W162" s="195">
        <v>3</v>
      </c>
      <c r="X162" s="195" t="s">
        <v>168</v>
      </c>
      <c r="Y162" s="195">
        <v>1</v>
      </c>
      <c r="Z162" s="198">
        <v>1</v>
      </c>
      <c r="AA162" s="195">
        <v>1</v>
      </c>
      <c r="AB162" s="198">
        <v>1</v>
      </c>
      <c r="AC162" s="198"/>
      <c r="AD162" s="198">
        <v>7</v>
      </c>
      <c r="AE162" s="197" t="s">
        <v>386</v>
      </c>
      <c r="AF162" s="203" t="s">
        <v>263</v>
      </c>
      <c r="AG162" s="101" t="s">
        <v>535</v>
      </c>
      <c r="AH162" s="231" t="s">
        <v>538</v>
      </c>
    </row>
    <row r="163" spans="2:35" x14ac:dyDescent="0.25">
      <c r="B163" s="171" t="s">
        <v>518</v>
      </c>
      <c r="C163" s="272" t="s">
        <v>590</v>
      </c>
      <c r="D163" s="271"/>
      <c r="E163" s="101">
        <v>12</v>
      </c>
      <c r="F163" s="101">
        <v>5</v>
      </c>
      <c r="G163" s="101">
        <v>0</v>
      </c>
      <c r="H163" s="203" t="s">
        <v>558</v>
      </c>
      <c r="I163" s="204">
        <v>17</v>
      </c>
      <c r="J163" s="204">
        <v>22</v>
      </c>
      <c r="K163" s="203">
        <v>5104</v>
      </c>
      <c r="L163" s="203">
        <v>5113</v>
      </c>
      <c r="M163" s="200">
        <v>4</v>
      </c>
      <c r="N163" s="203">
        <v>13</v>
      </c>
      <c r="O163" s="101" t="s">
        <v>40</v>
      </c>
      <c r="P163" s="101" t="s">
        <v>49</v>
      </c>
      <c r="Q163" s="101">
        <v>-85</v>
      </c>
      <c r="R163" s="101">
        <v>10</v>
      </c>
      <c r="S163" s="101" t="s">
        <v>568</v>
      </c>
      <c r="T163" s="195">
        <v>1358</v>
      </c>
      <c r="U163" s="101" t="s">
        <v>66</v>
      </c>
      <c r="V163" s="195">
        <v>60</v>
      </c>
      <c r="W163" s="195">
        <v>3</v>
      </c>
      <c r="X163" s="195" t="s">
        <v>168</v>
      </c>
      <c r="Y163" s="195">
        <v>1</v>
      </c>
      <c r="Z163" s="198">
        <v>1</v>
      </c>
      <c r="AA163" s="195">
        <v>1</v>
      </c>
      <c r="AB163" s="198">
        <v>1</v>
      </c>
      <c r="AC163" s="198">
        <v>16</v>
      </c>
      <c r="AD163" s="198"/>
      <c r="AE163" s="197" t="s">
        <v>386</v>
      </c>
      <c r="AF163" s="203" t="s">
        <v>263</v>
      </c>
      <c r="AG163" s="101" t="s">
        <v>535</v>
      </c>
      <c r="AH163" s="231" t="s">
        <v>538</v>
      </c>
    </row>
    <row r="164" spans="2:35" s="214" customFormat="1" ht="15.75" thickBot="1" x14ac:dyDescent="0.3">
      <c r="B164" s="273" t="s">
        <v>562</v>
      </c>
      <c r="C164" s="270">
        <v>210.101</v>
      </c>
      <c r="D164" s="274"/>
      <c r="E164" s="230">
        <v>12</v>
      </c>
      <c r="F164" s="230">
        <v>5</v>
      </c>
      <c r="G164" s="230">
        <v>0</v>
      </c>
      <c r="H164" s="205" t="s">
        <v>558</v>
      </c>
      <c r="I164" s="222">
        <v>17</v>
      </c>
      <c r="J164" s="222">
        <v>22</v>
      </c>
      <c r="K164" s="205">
        <v>5104</v>
      </c>
      <c r="L164" s="205">
        <v>5113</v>
      </c>
      <c r="M164" s="210">
        <v>4</v>
      </c>
      <c r="N164" s="205">
        <v>13</v>
      </c>
      <c r="O164" s="230" t="s">
        <v>40</v>
      </c>
      <c r="P164" s="230" t="s">
        <v>49</v>
      </c>
      <c r="Q164" s="230">
        <v>-85</v>
      </c>
      <c r="R164" s="230">
        <v>10</v>
      </c>
      <c r="S164" s="230" t="s">
        <v>568</v>
      </c>
      <c r="T164" s="211">
        <v>1358</v>
      </c>
      <c r="U164" s="230" t="s">
        <v>187</v>
      </c>
      <c r="V164" s="211">
        <v>60</v>
      </c>
      <c r="W164" s="211">
        <v>3</v>
      </c>
      <c r="X164" s="211" t="s">
        <v>168</v>
      </c>
      <c r="Y164" s="211">
        <v>1</v>
      </c>
      <c r="Z164" s="212">
        <v>1</v>
      </c>
      <c r="AA164" s="211">
        <v>1</v>
      </c>
      <c r="AB164" s="212">
        <v>1</v>
      </c>
      <c r="AC164" s="212"/>
      <c r="AD164" s="212">
        <v>9</v>
      </c>
      <c r="AE164" s="213" t="s">
        <v>386</v>
      </c>
      <c r="AF164" s="205" t="s">
        <v>263</v>
      </c>
      <c r="AG164" s="101" t="s">
        <v>535</v>
      </c>
      <c r="AH164" s="231" t="s">
        <v>538</v>
      </c>
    </row>
    <row r="165" spans="2:35" s="215" customFormat="1" ht="15.75" thickBot="1" x14ac:dyDescent="0.3">
      <c r="B165" s="276" t="s">
        <v>576</v>
      </c>
      <c r="C165" s="270">
        <v>210.102</v>
      </c>
      <c r="D165" s="277"/>
      <c r="E165" s="278">
        <v>12</v>
      </c>
      <c r="F165" s="278">
        <v>5</v>
      </c>
      <c r="G165" s="278">
        <v>0</v>
      </c>
      <c r="H165" s="216" t="s">
        <v>558</v>
      </c>
      <c r="I165" s="223">
        <v>17</v>
      </c>
      <c r="J165" s="223" t="s">
        <v>263</v>
      </c>
      <c r="K165" s="216">
        <v>5104</v>
      </c>
      <c r="L165" s="216" t="s">
        <v>263</v>
      </c>
      <c r="M165" s="217">
        <v>4</v>
      </c>
      <c r="N165" s="216">
        <v>13</v>
      </c>
      <c r="O165" s="278" t="s">
        <v>40</v>
      </c>
      <c r="P165" s="278" t="s">
        <v>21</v>
      </c>
      <c r="Q165" s="278">
        <v>-85</v>
      </c>
      <c r="R165" s="278" t="s">
        <v>41</v>
      </c>
      <c r="S165" s="278" t="s">
        <v>567</v>
      </c>
      <c r="T165" s="218">
        <v>1358</v>
      </c>
      <c r="U165" s="278" t="s">
        <v>43</v>
      </c>
      <c r="V165" s="218">
        <v>60</v>
      </c>
      <c r="W165" s="218">
        <v>3</v>
      </c>
      <c r="X165" s="218" t="s">
        <v>168</v>
      </c>
      <c r="Y165" s="218">
        <v>1</v>
      </c>
      <c r="Z165" s="219">
        <v>1</v>
      </c>
      <c r="AA165" s="218">
        <v>1</v>
      </c>
      <c r="AB165" s="219">
        <v>1</v>
      </c>
      <c r="AC165" s="219">
        <v>10</v>
      </c>
      <c r="AD165" s="219"/>
      <c r="AE165" s="220" t="s">
        <v>386</v>
      </c>
      <c r="AF165" s="216" t="b">
        <v>1</v>
      </c>
      <c r="AG165" s="101" t="s">
        <v>535</v>
      </c>
      <c r="AH165" s="231" t="s">
        <v>538</v>
      </c>
    </row>
    <row r="166" spans="2:35" x14ac:dyDescent="0.25">
      <c r="B166" s="171" t="s">
        <v>516</v>
      </c>
      <c r="C166" s="270">
        <v>210.10300000000001</v>
      </c>
      <c r="D166" s="271"/>
      <c r="E166" s="101">
        <v>12</v>
      </c>
      <c r="F166" s="101">
        <v>5</v>
      </c>
      <c r="G166" s="101">
        <v>0</v>
      </c>
      <c r="H166" s="227" t="s">
        <v>558</v>
      </c>
      <c r="I166" s="221">
        <v>17</v>
      </c>
      <c r="J166" s="221" t="s">
        <v>263</v>
      </c>
      <c r="K166" s="227">
        <v>5104</v>
      </c>
      <c r="L166" s="227" t="s">
        <v>263</v>
      </c>
      <c r="M166" s="284">
        <v>16</v>
      </c>
      <c r="N166" s="227">
        <v>13</v>
      </c>
      <c r="O166" s="101" t="s">
        <v>40</v>
      </c>
      <c r="P166" s="101" t="s">
        <v>21</v>
      </c>
      <c r="Q166" s="281">
        <v>-122</v>
      </c>
      <c r="R166" s="101" t="s">
        <v>41</v>
      </c>
      <c r="S166" s="101" t="s">
        <v>567</v>
      </c>
      <c r="T166" s="207">
        <v>1358</v>
      </c>
      <c r="U166" s="101" t="s">
        <v>43</v>
      </c>
      <c r="V166" s="207">
        <v>60</v>
      </c>
      <c r="W166" s="207">
        <v>3</v>
      </c>
      <c r="X166" s="207" t="s">
        <v>168</v>
      </c>
      <c r="Y166" s="207">
        <v>1</v>
      </c>
      <c r="Z166" s="208">
        <v>1</v>
      </c>
      <c r="AA166" s="207">
        <v>1</v>
      </c>
      <c r="AB166" s="208">
        <v>1</v>
      </c>
      <c r="AC166" s="208">
        <v>7</v>
      </c>
      <c r="AD166" s="208"/>
      <c r="AE166" s="209" t="s">
        <v>386</v>
      </c>
      <c r="AF166" s="227" t="s">
        <v>263</v>
      </c>
      <c r="AG166" s="101" t="s">
        <v>536</v>
      </c>
      <c r="AH166" s="231" t="s">
        <v>548</v>
      </c>
    </row>
    <row r="167" spans="2:35" x14ac:dyDescent="0.25">
      <c r="B167" s="171" t="s">
        <v>561</v>
      </c>
      <c r="C167" s="270">
        <v>210.10400000000001</v>
      </c>
      <c r="D167" s="271"/>
      <c r="E167" s="101">
        <v>12</v>
      </c>
      <c r="F167" s="101">
        <v>5</v>
      </c>
      <c r="G167" s="101">
        <v>0</v>
      </c>
      <c r="H167" s="203" t="s">
        <v>558</v>
      </c>
      <c r="I167" s="204">
        <v>17</v>
      </c>
      <c r="J167" s="204" t="s">
        <v>263</v>
      </c>
      <c r="K167" s="203">
        <v>5104</v>
      </c>
      <c r="L167" s="203" t="s">
        <v>263</v>
      </c>
      <c r="M167" s="284">
        <v>16</v>
      </c>
      <c r="N167" s="203">
        <v>13</v>
      </c>
      <c r="O167" s="101" t="s">
        <v>40</v>
      </c>
      <c r="P167" s="101" t="s">
        <v>21</v>
      </c>
      <c r="Q167" s="281">
        <v>-122</v>
      </c>
      <c r="R167" s="101" t="s">
        <v>41</v>
      </c>
      <c r="S167" s="101" t="s">
        <v>567</v>
      </c>
      <c r="T167" s="195">
        <v>1358</v>
      </c>
      <c r="U167" s="101" t="s">
        <v>186</v>
      </c>
      <c r="V167" s="195">
        <v>60</v>
      </c>
      <c r="W167" s="195">
        <v>3</v>
      </c>
      <c r="X167" s="195" t="s">
        <v>168</v>
      </c>
      <c r="Y167" s="195">
        <v>1</v>
      </c>
      <c r="Z167" s="198">
        <v>1</v>
      </c>
      <c r="AA167" s="195">
        <v>1</v>
      </c>
      <c r="AB167" s="198">
        <v>1</v>
      </c>
      <c r="AC167" s="198"/>
      <c r="AD167" s="198">
        <v>1</v>
      </c>
      <c r="AE167" s="197" t="s">
        <v>386</v>
      </c>
      <c r="AF167" s="203" t="s">
        <v>263</v>
      </c>
      <c r="AG167" s="101" t="s">
        <v>536</v>
      </c>
      <c r="AH167" s="231" t="s">
        <v>548</v>
      </c>
    </row>
    <row r="168" spans="2:35" x14ac:dyDescent="0.25">
      <c r="B168" s="171" t="s">
        <v>518</v>
      </c>
      <c r="C168" s="270">
        <v>210.10499999999999</v>
      </c>
      <c r="D168" s="271"/>
      <c r="E168" s="101">
        <v>12</v>
      </c>
      <c r="F168" s="101">
        <v>5</v>
      </c>
      <c r="G168" s="101">
        <v>0</v>
      </c>
      <c r="H168" s="203" t="s">
        <v>558</v>
      </c>
      <c r="I168" s="204">
        <v>17</v>
      </c>
      <c r="J168" s="204" t="s">
        <v>263</v>
      </c>
      <c r="K168" s="203">
        <v>5104</v>
      </c>
      <c r="L168" s="203" t="s">
        <v>263</v>
      </c>
      <c r="M168" s="284">
        <v>16</v>
      </c>
      <c r="N168" s="203">
        <v>13</v>
      </c>
      <c r="O168" s="101" t="s">
        <v>40</v>
      </c>
      <c r="P168" s="101" t="s">
        <v>21</v>
      </c>
      <c r="Q168" s="281">
        <v>-122</v>
      </c>
      <c r="R168" s="101" t="s">
        <v>41</v>
      </c>
      <c r="S168" s="101" t="s">
        <v>567</v>
      </c>
      <c r="T168" s="195">
        <v>1358</v>
      </c>
      <c r="U168" s="101" t="s">
        <v>66</v>
      </c>
      <c r="V168" s="195">
        <v>60</v>
      </c>
      <c r="W168" s="195">
        <v>3</v>
      </c>
      <c r="X168" s="195" t="s">
        <v>168</v>
      </c>
      <c r="Y168" s="195">
        <v>1</v>
      </c>
      <c r="Z168" s="198">
        <v>1</v>
      </c>
      <c r="AA168" s="195">
        <v>1</v>
      </c>
      <c r="AB168" s="198">
        <v>1</v>
      </c>
      <c r="AC168" s="198">
        <v>7</v>
      </c>
      <c r="AD168" s="198"/>
      <c r="AE168" s="197" t="s">
        <v>386</v>
      </c>
      <c r="AF168" s="203" t="s">
        <v>263</v>
      </c>
      <c r="AG168" s="101" t="s">
        <v>536</v>
      </c>
      <c r="AH168" s="231" t="s">
        <v>548</v>
      </c>
    </row>
    <row r="169" spans="2:35" s="214" customFormat="1" ht="15.75" thickBot="1" x14ac:dyDescent="0.3">
      <c r="B169" s="273" t="s">
        <v>562</v>
      </c>
      <c r="C169" s="270">
        <v>210.10599999999999</v>
      </c>
      <c r="D169" s="274"/>
      <c r="E169" s="230">
        <v>12</v>
      </c>
      <c r="F169" s="230">
        <v>5</v>
      </c>
      <c r="G169" s="230">
        <v>0</v>
      </c>
      <c r="H169" s="205" t="s">
        <v>558</v>
      </c>
      <c r="I169" s="222">
        <v>17</v>
      </c>
      <c r="J169" s="222" t="s">
        <v>263</v>
      </c>
      <c r="K169" s="205">
        <v>5104</v>
      </c>
      <c r="L169" s="205" t="s">
        <v>263</v>
      </c>
      <c r="M169" s="284">
        <v>16</v>
      </c>
      <c r="N169" s="205">
        <v>13</v>
      </c>
      <c r="O169" s="230" t="s">
        <v>40</v>
      </c>
      <c r="P169" s="230" t="s">
        <v>21</v>
      </c>
      <c r="Q169" s="281">
        <v>-122</v>
      </c>
      <c r="R169" s="230" t="s">
        <v>41</v>
      </c>
      <c r="S169" s="230" t="s">
        <v>567</v>
      </c>
      <c r="T169" s="211">
        <v>1358</v>
      </c>
      <c r="U169" s="230" t="s">
        <v>187</v>
      </c>
      <c r="V169" s="211">
        <v>60</v>
      </c>
      <c r="W169" s="211">
        <v>3</v>
      </c>
      <c r="X169" s="211" t="s">
        <v>168</v>
      </c>
      <c r="Y169" s="211">
        <v>1</v>
      </c>
      <c r="Z169" s="212">
        <v>1</v>
      </c>
      <c r="AA169" s="211">
        <v>1</v>
      </c>
      <c r="AB169" s="212">
        <v>1</v>
      </c>
      <c r="AC169" s="212"/>
      <c r="AD169" s="212">
        <v>9</v>
      </c>
      <c r="AE169" s="213" t="s">
        <v>386</v>
      </c>
      <c r="AF169" s="205" t="s">
        <v>263</v>
      </c>
      <c r="AG169" s="230" t="s">
        <v>536</v>
      </c>
      <c r="AH169" s="282" t="s">
        <v>548</v>
      </c>
    </row>
    <row r="170" spans="2:35" x14ac:dyDescent="0.25">
      <c r="B170" s="171" t="s">
        <v>561</v>
      </c>
      <c r="C170" s="270">
        <v>210.107</v>
      </c>
      <c r="D170" s="271"/>
      <c r="E170" s="101">
        <v>12</v>
      </c>
      <c r="F170" s="101">
        <v>5</v>
      </c>
      <c r="G170" s="101">
        <v>0</v>
      </c>
      <c r="H170" s="227" t="s">
        <v>558</v>
      </c>
      <c r="I170" s="221">
        <v>17</v>
      </c>
      <c r="J170" s="221" t="s">
        <v>263</v>
      </c>
      <c r="K170" s="227">
        <v>5104</v>
      </c>
      <c r="L170" s="227" t="s">
        <v>263</v>
      </c>
      <c r="M170" s="206">
        <v>4</v>
      </c>
      <c r="N170" s="227">
        <v>13</v>
      </c>
      <c r="O170" s="101" t="s">
        <v>40</v>
      </c>
      <c r="P170" s="101" t="s">
        <v>21</v>
      </c>
      <c r="Q170" s="101">
        <v>-85</v>
      </c>
      <c r="R170" s="101" t="s">
        <v>41</v>
      </c>
      <c r="S170" s="101" t="s">
        <v>567</v>
      </c>
      <c r="T170" s="207">
        <v>1358</v>
      </c>
      <c r="U170" s="101" t="s">
        <v>186</v>
      </c>
      <c r="V170" s="207">
        <v>60</v>
      </c>
      <c r="W170" s="207">
        <v>3</v>
      </c>
      <c r="X170" s="207" t="s">
        <v>168</v>
      </c>
      <c r="Y170" s="207">
        <v>1</v>
      </c>
      <c r="Z170" s="208">
        <v>1</v>
      </c>
      <c r="AA170" s="207">
        <v>1</v>
      </c>
      <c r="AB170" s="208">
        <v>1</v>
      </c>
      <c r="AC170" s="208"/>
      <c r="AD170" s="208">
        <v>21</v>
      </c>
      <c r="AE170" s="209" t="s">
        <v>386</v>
      </c>
      <c r="AF170" s="227" t="s">
        <v>263</v>
      </c>
      <c r="AG170" s="101" t="s">
        <v>535</v>
      </c>
      <c r="AH170" s="231" t="s">
        <v>560</v>
      </c>
    </row>
    <row r="171" spans="2:35" s="214" customFormat="1" ht="15.75" thickBot="1" x14ac:dyDescent="0.3">
      <c r="B171" s="273" t="s">
        <v>562</v>
      </c>
      <c r="C171" s="270">
        <v>210.108</v>
      </c>
      <c r="D171" s="274"/>
      <c r="E171" s="230">
        <v>12</v>
      </c>
      <c r="F171" s="230">
        <v>5</v>
      </c>
      <c r="G171" s="230">
        <v>0</v>
      </c>
      <c r="H171" s="205" t="s">
        <v>558</v>
      </c>
      <c r="I171" s="222">
        <v>17</v>
      </c>
      <c r="J171" s="222" t="s">
        <v>263</v>
      </c>
      <c r="K171" s="205">
        <v>5104</v>
      </c>
      <c r="L171" s="205" t="s">
        <v>263</v>
      </c>
      <c r="M171" s="210">
        <v>4</v>
      </c>
      <c r="N171" s="205">
        <v>13</v>
      </c>
      <c r="O171" s="230" t="s">
        <v>40</v>
      </c>
      <c r="P171" s="230" t="s">
        <v>21</v>
      </c>
      <c r="Q171" s="230">
        <v>-85</v>
      </c>
      <c r="R171" s="230" t="s">
        <v>41</v>
      </c>
      <c r="S171" s="230" t="s">
        <v>567</v>
      </c>
      <c r="T171" s="211">
        <v>1358</v>
      </c>
      <c r="U171" s="230" t="s">
        <v>187</v>
      </c>
      <c r="V171" s="211">
        <v>60</v>
      </c>
      <c r="W171" s="211">
        <v>3</v>
      </c>
      <c r="X171" s="211" t="s">
        <v>168</v>
      </c>
      <c r="Y171" s="211">
        <v>1</v>
      </c>
      <c r="Z171" s="212">
        <v>1</v>
      </c>
      <c r="AA171" s="211">
        <v>1</v>
      </c>
      <c r="AB171" s="212">
        <v>1</v>
      </c>
      <c r="AC171" s="212"/>
      <c r="AD171" s="212">
        <v>32</v>
      </c>
      <c r="AE171" s="213" t="s">
        <v>386</v>
      </c>
      <c r="AF171" s="205" t="s">
        <v>263</v>
      </c>
      <c r="AG171" s="230" t="s">
        <v>535</v>
      </c>
      <c r="AH171" s="282" t="s">
        <v>560</v>
      </c>
    </row>
    <row r="172" spans="2:35" x14ac:dyDescent="0.25">
      <c r="Z172" s="33"/>
      <c r="AA172" s="33"/>
      <c r="AB172" s="33"/>
      <c r="AC172" s="33"/>
      <c r="AD172" s="33"/>
      <c r="AF172" s="33"/>
    </row>
    <row r="173" spans="2:35" x14ac:dyDescent="0.25">
      <c r="Z173" s="33"/>
      <c r="AA173" s="33"/>
      <c r="AB173" s="33"/>
      <c r="AC173" s="33"/>
      <c r="AD173" s="33"/>
      <c r="AF173" s="33"/>
    </row>
    <row r="174" spans="2:35" ht="46.5" x14ac:dyDescent="0.25">
      <c r="B174"/>
      <c r="C174" s="687" t="s">
        <v>1017</v>
      </c>
      <c r="D174" s="687"/>
      <c r="E174" s="687"/>
      <c r="F174" s="687"/>
      <c r="G174" s="687"/>
      <c r="H174" s="687"/>
      <c r="I174" s="687"/>
      <c r="J174" s="687"/>
      <c r="K174" s="687"/>
      <c r="L174" s="687"/>
      <c r="M174" s="687"/>
      <c r="N174" s="687"/>
      <c r="O174" s="687"/>
      <c r="P174" s="687"/>
      <c r="Q174" s="687"/>
      <c r="R174" s="687"/>
      <c r="S174" s="687"/>
      <c r="T174" s="687"/>
      <c r="U174" s="687"/>
      <c r="V174" s="687"/>
      <c r="W174" s="687"/>
      <c r="X174" s="687"/>
      <c r="Y174" s="687"/>
      <c r="Z174" s="687"/>
      <c r="AA174" s="687"/>
      <c r="AB174" s="687"/>
      <c r="AC174" s="687"/>
      <c r="AD174" s="687"/>
      <c r="AE174" s="687"/>
      <c r="AF174" s="687"/>
      <c r="AG174"/>
      <c r="AH174"/>
      <c r="AI174"/>
    </row>
    <row r="175" spans="2:35" ht="38.25" x14ac:dyDescent="0.25">
      <c r="B175" s="44" t="s">
        <v>25</v>
      </c>
      <c r="C175" s="44" t="s">
        <v>1</v>
      </c>
      <c r="D175" s="330" t="s">
        <v>183</v>
      </c>
      <c r="E175" s="332" t="s">
        <v>27</v>
      </c>
      <c r="F175" s="332" t="s">
        <v>526</v>
      </c>
      <c r="G175" s="332" t="s">
        <v>564</v>
      </c>
      <c r="H175" s="332" t="s">
        <v>524</v>
      </c>
      <c r="I175" s="332" t="s">
        <v>565</v>
      </c>
      <c r="J175" s="332" t="s">
        <v>566</v>
      </c>
      <c r="K175" s="332" t="s">
        <v>539</v>
      </c>
      <c r="L175" s="332" t="s">
        <v>29</v>
      </c>
      <c r="M175" s="332" t="s">
        <v>184</v>
      </c>
      <c r="N175" s="332" t="s">
        <v>30</v>
      </c>
      <c r="O175" s="331" t="s">
        <v>358</v>
      </c>
      <c r="P175" s="332" t="s">
        <v>31</v>
      </c>
      <c r="Q175" s="333" t="s">
        <v>32</v>
      </c>
      <c r="R175" s="333" t="s">
        <v>559</v>
      </c>
      <c r="S175" s="332" t="s">
        <v>33</v>
      </c>
      <c r="T175" s="332" t="s">
        <v>35</v>
      </c>
      <c r="U175" s="332" t="s">
        <v>36</v>
      </c>
      <c r="V175" s="331" t="s">
        <v>167</v>
      </c>
      <c r="W175" s="331" t="s">
        <v>569</v>
      </c>
      <c r="X175" s="331" t="s">
        <v>570</v>
      </c>
      <c r="Y175" s="331" t="s">
        <v>571</v>
      </c>
      <c r="Z175" s="331" t="s">
        <v>572</v>
      </c>
      <c r="AA175" s="331" t="s">
        <v>588</v>
      </c>
      <c r="AB175" s="331" t="s">
        <v>589</v>
      </c>
      <c r="AC175" s="334" t="s">
        <v>34</v>
      </c>
      <c r="AD175" s="333" t="s">
        <v>573</v>
      </c>
      <c r="AE175" s="335" t="s">
        <v>540</v>
      </c>
      <c r="AF175" s="335" t="s">
        <v>541</v>
      </c>
      <c r="AG175" s="44"/>
      <c r="AH175" s="44"/>
      <c r="AI175" s="44"/>
    </row>
    <row r="176" spans="2:35" x14ac:dyDescent="0.25">
      <c r="B176" s="689"/>
      <c r="C176" s="688" t="s">
        <v>516</v>
      </c>
      <c r="D176" s="321">
        <v>210.10900000000001</v>
      </c>
      <c r="E176" s="323">
        <v>85</v>
      </c>
      <c r="F176" s="323">
        <v>10</v>
      </c>
      <c r="G176" s="324">
        <v>0</v>
      </c>
      <c r="H176" s="323" t="s">
        <v>558</v>
      </c>
      <c r="I176" s="322">
        <v>30</v>
      </c>
      <c r="J176" s="322" t="s">
        <v>263</v>
      </c>
      <c r="K176" s="323">
        <v>4</v>
      </c>
      <c r="L176" s="323">
        <v>13</v>
      </c>
      <c r="M176" s="323" t="s">
        <v>40</v>
      </c>
      <c r="N176" s="324" t="s">
        <v>21</v>
      </c>
      <c r="O176" s="325">
        <v>-85</v>
      </c>
      <c r="P176" s="324" t="s">
        <v>41</v>
      </c>
      <c r="Q176" s="324" t="s">
        <v>42</v>
      </c>
      <c r="R176" s="324">
        <v>1358</v>
      </c>
      <c r="S176" s="324" t="s">
        <v>43</v>
      </c>
      <c r="T176" s="324">
        <v>60</v>
      </c>
      <c r="U176" s="324">
        <v>3</v>
      </c>
      <c r="V176" s="324" t="s">
        <v>168</v>
      </c>
      <c r="W176" s="324">
        <v>1</v>
      </c>
      <c r="X176" s="326">
        <v>1</v>
      </c>
      <c r="Y176" s="324">
        <v>1</v>
      </c>
      <c r="Z176" s="326">
        <v>1</v>
      </c>
      <c r="AA176" s="326">
        <v>10</v>
      </c>
      <c r="AB176" s="326"/>
      <c r="AC176" s="327" t="s">
        <v>386</v>
      </c>
      <c r="AD176" s="323" t="s">
        <v>263</v>
      </c>
      <c r="AE176" s="324" t="s">
        <v>535</v>
      </c>
      <c r="AF176" s="324" t="s">
        <v>538</v>
      </c>
      <c r="AG176"/>
      <c r="AH176"/>
      <c r="AI176"/>
    </row>
    <row r="177" spans="2:35" x14ac:dyDescent="0.25">
      <c r="B177" s="689"/>
      <c r="C177" s="688"/>
      <c r="D177" s="321">
        <v>210.11</v>
      </c>
      <c r="E177" s="323">
        <v>85</v>
      </c>
      <c r="F177" s="323">
        <v>15</v>
      </c>
      <c r="G177" s="324">
        <v>0</v>
      </c>
      <c r="H177" s="323" t="s">
        <v>558</v>
      </c>
      <c r="I177" s="322">
        <v>47</v>
      </c>
      <c r="J177" s="322" t="s">
        <v>263</v>
      </c>
      <c r="K177" s="323">
        <v>4</v>
      </c>
      <c r="L177" s="323">
        <v>13</v>
      </c>
      <c r="M177" s="323" t="s">
        <v>40</v>
      </c>
      <c r="N177" s="324" t="s">
        <v>46</v>
      </c>
      <c r="O177" s="325">
        <v>-78</v>
      </c>
      <c r="P177" s="324">
        <v>20</v>
      </c>
      <c r="Q177" s="324" t="s">
        <v>47</v>
      </c>
      <c r="R177" s="324">
        <v>1358</v>
      </c>
      <c r="S177" s="324" t="s">
        <v>43</v>
      </c>
      <c r="T177" s="324">
        <v>60</v>
      </c>
      <c r="U177" s="324">
        <v>3</v>
      </c>
      <c r="V177" s="324" t="s">
        <v>168</v>
      </c>
      <c r="W177" s="324">
        <v>1</v>
      </c>
      <c r="X177" s="326">
        <v>1</v>
      </c>
      <c r="Y177" s="324">
        <v>1</v>
      </c>
      <c r="Z177" s="326">
        <v>1</v>
      </c>
      <c r="AA177" s="326">
        <v>10</v>
      </c>
      <c r="AB177" s="326"/>
      <c r="AC177" s="327" t="s">
        <v>386</v>
      </c>
      <c r="AD177" s="323" t="s">
        <v>263</v>
      </c>
      <c r="AE177" s="324" t="s">
        <v>535</v>
      </c>
      <c r="AF177" s="324" t="s">
        <v>538</v>
      </c>
      <c r="AG177"/>
      <c r="AH177"/>
      <c r="AI177"/>
    </row>
    <row r="178" spans="2:35" x14ac:dyDescent="0.25">
      <c r="B178" s="689"/>
      <c r="C178" s="688"/>
      <c r="D178" s="321">
        <v>210.11100000000002</v>
      </c>
      <c r="E178" s="323">
        <v>85</v>
      </c>
      <c r="F178" s="323">
        <v>5</v>
      </c>
      <c r="G178" s="324">
        <v>0</v>
      </c>
      <c r="H178" s="323" t="s">
        <v>558</v>
      </c>
      <c r="I178" s="322">
        <v>17</v>
      </c>
      <c r="J178" s="322" t="s">
        <v>263</v>
      </c>
      <c r="K178" s="323">
        <v>4</v>
      </c>
      <c r="L178" s="323">
        <v>13</v>
      </c>
      <c r="M178" s="323" t="s">
        <v>40</v>
      </c>
      <c r="N178" s="324" t="s">
        <v>46</v>
      </c>
      <c r="O178" s="325">
        <v>-88</v>
      </c>
      <c r="P178" s="324">
        <v>10</v>
      </c>
      <c r="Q178" s="324" t="s">
        <v>48</v>
      </c>
      <c r="R178" s="324">
        <v>1358</v>
      </c>
      <c r="S178" s="324" t="s">
        <v>43</v>
      </c>
      <c r="T178" s="324">
        <v>60</v>
      </c>
      <c r="U178" s="324">
        <v>3</v>
      </c>
      <c r="V178" s="324" t="s">
        <v>168</v>
      </c>
      <c r="W178" s="324">
        <v>1</v>
      </c>
      <c r="X178" s="326">
        <v>1</v>
      </c>
      <c r="Y178" s="324">
        <v>1</v>
      </c>
      <c r="Z178" s="326">
        <v>1</v>
      </c>
      <c r="AA178" s="326">
        <v>10</v>
      </c>
      <c r="AB178" s="326"/>
      <c r="AC178" s="327" t="s">
        <v>386</v>
      </c>
      <c r="AD178" s="323" t="s">
        <v>263</v>
      </c>
      <c r="AE178" s="324" t="s">
        <v>535</v>
      </c>
      <c r="AF178" s="324" t="s">
        <v>538</v>
      </c>
      <c r="AG178"/>
      <c r="AH178"/>
      <c r="AI178"/>
    </row>
    <row r="179" spans="2:35" x14ac:dyDescent="0.25">
      <c r="B179" s="689"/>
      <c r="C179" s="688" t="s">
        <v>517</v>
      </c>
      <c r="D179" s="321">
        <v>210.11199999999999</v>
      </c>
      <c r="E179" s="323">
        <v>85</v>
      </c>
      <c r="F179" s="323">
        <v>5</v>
      </c>
      <c r="G179" s="324">
        <v>0</v>
      </c>
      <c r="H179" s="323" t="s">
        <v>558</v>
      </c>
      <c r="I179" s="322">
        <v>17</v>
      </c>
      <c r="J179" s="322" t="s">
        <v>263</v>
      </c>
      <c r="K179" s="323">
        <v>4</v>
      </c>
      <c r="L179" s="323">
        <v>13</v>
      </c>
      <c r="M179" s="323" t="s">
        <v>54</v>
      </c>
      <c r="N179" s="324" t="s">
        <v>46</v>
      </c>
      <c r="O179" s="325">
        <v>-78</v>
      </c>
      <c r="P179" s="324">
        <v>20</v>
      </c>
      <c r="Q179" s="324" t="s">
        <v>47</v>
      </c>
      <c r="R179" s="324">
        <v>1358</v>
      </c>
      <c r="S179" s="324" t="s">
        <v>43</v>
      </c>
      <c r="T179" s="324">
        <v>60</v>
      </c>
      <c r="U179" s="324">
        <v>3</v>
      </c>
      <c r="V179" s="324" t="s">
        <v>168</v>
      </c>
      <c r="W179" s="324">
        <v>1</v>
      </c>
      <c r="X179" s="326">
        <v>1</v>
      </c>
      <c r="Y179" s="324">
        <v>1</v>
      </c>
      <c r="Z179" s="326">
        <v>1</v>
      </c>
      <c r="AA179" s="326">
        <v>10</v>
      </c>
      <c r="AB179" s="326"/>
      <c r="AC179" s="327" t="s">
        <v>386</v>
      </c>
      <c r="AD179" s="323" t="s">
        <v>263</v>
      </c>
      <c r="AE179" s="324" t="s">
        <v>535</v>
      </c>
      <c r="AF179" s="324" t="s">
        <v>538</v>
      </c>
      <c r="AG179" s="37"/>
      <c r="AH179" s="37"/>
    </row>
    <row r="180" spans="2:35" x14ac:dyDescent="0.25">
      <c r="B180" s="689"/>
      <c r="C180" s="688"/>
      <c r="D180" s="321">
        <v>210.113</v>
      </c>
      <c r="E180" s="323">
        <v>85</v>
      </c>
      <c r="F180" s="323">
        <v>10</v>
      </c>
      <c r="G180" s="324">
        <v>0</v>
      </c>
      <c r="H180" s="323" t="s">
        <v>558</v>
      </c>
      <c r="I180" s="322">
        <v>30</v>
      </c>
      <c r="J180" s="322" t="s">
        <v>263</v>
      </c>
      <c r="K180" s="323">
        <v>4</v>
      </c>
      <c r="L180" s="323">
        <v>13</v>
      </c>
      <c r="M180" s="323" t="s">
        <v>54</v>
      </c>
      <c r="N180" s="324" t="s">
        <v>46</v>
      </c>
      <c r="O180" s="325">
        <v>-88</v>
      </c>
      <c r="P180" s="324">
        <v>10</v>
      </c>
      <c r="Q180" s="324" t="s">
        <v>48</v>
      </c>
      <c r="R180" s="324">
        <v>1358</v>
      </c>
      <c r="S180" s="324" t="s">
        <v>43</v>
      </c>
      <c r="T180" s="324">
        <v>60</v>
      </c>
      <c r="U180" s="324">
        <v>3</v>
      </c>
      <c r="V180" s="324" t="s">
        <v>168</v>
      </c>
      <c r="W180" s="324">
        <v>1</v>
      </c>
      <c r="X180" s="326">
        <v>1</v>
      </c>
      <c r="Y180" s="324">
        <v>1</v>
      </c>
      <c r="Z180" s="326">
        <v>1</v>
      </c>
      <c r="AA180" s="326">
        <v>10</v>
      </c>
      <c r="AB180" s="326"/>
      <c r="AC180" s="327" t="s">
        <v>386</v>
      </c>
      <c r="AD180" s="323" t="s">
        <v>263</v>
      </c>
      <c r="AE180" s="324" t="s">
        <v>535</v>
      </c>
      <c r="AF180" s="324" t="s">
        <v>538</v>
      </c>
      <c r="AG180" s="37"/>
      <c r="AH180" s="37"/>
    </row>
    <row r="181" spans="2:35" x14ac:dyDescent="0.25">
      <c r="B181" s="689"/>
      <c r="C181" s="688" t="s">
        <v>518</v>
      </c>
      <c r="D181" s="321">
        <v>210.114</v>
      </c>
      <c r="E181" s="323">
        <v>85</v>
      </c>
      <c r="F181" s="323">
        <v>5</v>
      </c>
      <c r="G181" s="324">
        <v>0</v>
      </c>
      <c r="H181" s="323" t="s">
        <v>558</v>
      </c>
      <c r="I181" s="322">
        <v>17</v>
      </c>
      <c r="J181" s="322" t="s">
        <v>263</v>
      </c>
      <c r="K181" s="323">
        <v>4</v>
      </c>
      <c r="L181" s="323">
        <v>13</v>
      </c>
      <c r="M181" s="323" t="s">
        <v>40</v>
      </c>
      <c r="N181" s="324" t="s">
        <v>46</v>
      </c>
      <c r="O181" s="325">
        <v>-78</v>
      </c>
      <c r="P181" s="324">
        <v>20</v>
      </c>
      <c r="Q181" s="324" t="s">
        <v>47</v>
      </c>
      <c r="R181" s="324">
        <v>1358</v>
      </c>
      <c r="S181" s="324" t="s">
        <v>66</v>
      </c>
      <c r="T181" s="324">
        <v>60</v>
      </c>
      <c r="U181" s="324">
        <v>3</v>
      </c>
      <c r="V181" s="324" t="s">
        <v>168</v>
      </c>
      <c r="W181" s="324">
        <v>1</v>
      </c>
      <c r="X181" s="326">
        <v>1</v>
      </c>
      <c r="Y181" s="324">
        <v>1</v>
      </c>
      <c r="Z181" s="326">
        <v>1</v>
      </c>
      <c r="AA181" s="326">
        <v>16</v>
      </c>
      <c r="AB181" s="326"/>
      <c r="AC181" s="327" t="s">
        <v>386</v>
      </c>
      <c r="AD181" s="323" t="s">
        <v>263</v>
      </c>
      <c r="AE181" s="324" t="s">
        <v>535</v>
      </c>
      <c r="AF181" s="324" t="s">
        <v>538</v>
      </c>
      <c r="AG181" s="37"/>
      <c r="AH181" s="37"/>
    </row>
    <row r="182" spans="2:35" x14ac:dyDescent="0.25">
      <c r="B182" s="689"/>
      <c r="C182" s="688"/>
      <c r="D182" s="321">
        <v>210.11500000000001</v>
      </c>
      <c r="E182" s="323">
        <v>85</v>
      </c>
      <c r="F182" s="323">
        <v>15</v>
      </c>
      <c r="G182" s="324">
        <v>0</v>
      </c>
      <c r="H182" s="323" t="s">
        <v>558</v>
      </c>
      <c r="I182" s="322">
        <v>47</v>
      </c>
      <c r="J182" s="322" t="s">
        <v>263</v>
      </c>
      <c r="K182" s="323">
        <v>4</v>
      </c>
      <c r="L182" s="323">
        <v>13</v>
      </c>
      <c r="M182" s="323" t="s">
        <v>40</v>
      </c>
      <c r="N182" s="324" t="s">
        <v>46</v>
      </c>
      <c r="O182" s="325">
        <v>-88</v>
      </c>
      <c r="P182" s="324">
        <v>10</v>
      </c>
      <c r="Q182" s="324" t="s">
        <v>48</v>
      </c>
      <c r="R182" s="324">
        <v>1358</v>
      </c>
      <c r="S182" s="324" t="s">
        <v>66</v>
      </c>
      <c r="T182" s="324">
        <v>60</v>
      </c>
      <c r="U182" s="324">
        <v>3</v>
      </c>
      <c r="V182" s="324" t="s">
        <v>168</v>
      </c>
      <c r="W182" s="324">
        <v>1</v>
      </c>
      <c r="X182" s="326">
        <v>1</v>
      </c>
      <c r="Y182" s="324">
        <v>1</v>
      </c>
      <c r="Z182" s="326">
        <v>1</v>
      </c>
      <c r="AA182" s="326">
        <v>16</v>
      </c>
      <c r="AB182" s="326"/>
      <c r="AC182" s="327" t="s">
        <v>386</v>
      </c>
      <c r="AD182" s="323" t="s">
        <v>263</v>
      </c>
      <c r="AE182" s="324" t="s">
        <v>535</v>
      </c>
      <c r="AF182" s="324" t="s">
        <v>538</v>
      </c>
      <c r="AG182" s="37"/>
      <c r="AH182" s="37"/>
    </row>
    <row r="183" spans="2:35" x14ac:dyDescent="0.25">
      <c r="B183" s="689"/>
      <c r="C183" s="688" t="s">
        <v>519</v>
      </c>
      <c r="D183" s="321">
        <v>210.11600000000001</v>
      </c>
      <c r="E183" s="323">
        <v>85</v>
      </c>
      <c r="F183" s="323">
        <v>10</v>
      </c>
      <c r="G183" s="324">
        <v>0</v>
      </c>
      <c r="H183" s="323" t="s">
        <v>558</v>
      </c>
      <c r="I183" s="322">
        <v>30</v>
      </c>
      <c r="J183" s="322" t="s">
        <v>263</v>
      </c>
      <c r="K183" s="323">
        <v>4</v>
      </c>
      <c r="L183" s="323">
        <v>13</v>
      </c>
      <c r="M183" s="323" t="s">
        <v>54</v>
      </c>
      <c r="N183" s="324" t="s">
        <v>21</v>
      </c>
      <c r="O183" s="325">
        <v>-85</v>
      </c>
      <c r="P183" s="324" t="s">
        <v>41</v>
      </c>
      <c r="Q183" s="324" t="s">
        <v>42</v>
      </c>
      <c r="R183" s="324">
        <v>1358</v>
      </c>
      <c r="S183" s="324" t="s">
        <v>66</v>
      </c>
      <c r="T183" s="324">
        <v>60</v>
      </c>
      <c r="U183" s="324">
        <v>3</v>
      </c>
      <c r="V183" s="324" t="s">
        <v>168</v>
      </c>
      <c r="W183" s="324">
        <v>1</v>
      </c>
      <c r="X183" s="326">
        <v>1</v>
      </c>
      <c r="Y183" s="324">
        <v>1</v>
      </c>
      <c r="Z183" s="326">
        <v>1</v>
      </c>
      <c r="AA183" s="326">
        <v>16</v>
      </c>
      <c r="AB183" s="326"/>
      <c r="AC183" s="327" t="s">
        <v>386</v>
      </c>
      <c r="AD183" s="323" t="s">
        <v>263</v>
      </c>
      <c r="AE183" s="324" t="s">
        <v>535</v>
      </c>
      <c r="AF183" s="324" t="s">
        <v>538</v>
      </c>
      <c r="AG183" s="37"/>
      <c r="AH183" s="37"/>
    </row>
    <row r="184" spans="2:35" x14ac:dyDescent="0.25">
      <c r="B184" s="689"/>
      <c r="C184" s="688"/>
      <c r="D184" s="321">
        <v>210.11700000000002</v>
      </c>
      <c r="E184" s="323">
        <v>85</v>
      </c>
      <c r="F184" s="323">
        <v>5</v>
      </c>
      <c r="G184" s="324">
        <v>0</v>
      </c>
      <c r="H184" s="323" t="s">
        <v>558</v>
      </c>
      <c r="I184" s="322">
        <v>17</v>
      </c>
      <c r="J184" s="322" t="s">
        <v>263</v>
      </c>
      <c r="K184" s="323">
        <v>4</v>
      </c>
      <c r="L184" s="323">
        <v>13</v>
      </c>
      <c r="M184" s="323" t="s">
        <v>54</v>
      </c>
      <c r="N184" s="324" t="s">
        <v>46</v>
      </c>
      <c r="O184" s="325">
        <v>-78</v>
      </c>
      <c r="P184" s="324">
        <v>20</v>
      </c>
      <c r="Q184" s="324" t="s">
        <v>47</v>
      </c>
      <c r="R184" s="324">
        <v>1358</v>
      </c>
      <c r="S184" s="324" t="s">
        <v>66</v>
      </c>
      <c r="T184" s="324">
        <v>60</v>
      </c>
      <c r="U184" s="324">
        <v>3</v>
      </c>
      <c r="V184" s="324" t="s">
        <v>168</v>
      </c>
      <c r="W184" s="324">
        <v>1</v>
      </c>
      <c r="X184" s="326">
        <v>1</v>
      </c>
      <c r="Y184" s="324">
        <v>1</v>
      </c>
      <c r="Z184" s="326">
        <v>1</v>
      </c>
      <c r="AA184" s="326">
        <v>16</v>
      </c>
      <c r="AB184" s="326"/>
      <c r="AC184" s="327" t="s">
        <v>386</v>
      </c>
      <c r="AD184" s="323" t="s">
        <v>263</v>
      </c>
      <c r="AE184" s="324" t="s">
        <v>535</v>
      </c>
      <c r="AF184" s="324" t="s">
        <v>538</v>
      </c>
      <c r="AG184" s="37"/>
      <c r="AH184" s="37"/>
    </row>
    <row r="185" spans="2:35" x14ac:dyDescent="0.25">
      <c r="C185" s="328" t="s">
        <v>520</v>
      </c>
      <c r="D185" s="321">
        <v>210.11799999999999</v>
      </c>
      <c r="E185" s="323">
        <v>85</v>
      </c>
      <c r="F185" s="323">
        <v>10</v>
      </c>
      <c r="G185" s="324">
        <v>0</v>
      </c>
      <c r="H185" s="323" t="s">
        <v>558</v>
      </c>
      <c r="I185" s="322">
        <v>30</v>
      </c>
      <c r="J185" s="322" t="s">
        <v>263</v>
      </c>
      <c r="K185" s="323">
        <v>4</v>
      </c>
      <c r="L185" s="323">
        <v>13</v>
      </c>
      <c r="M185" s="323" t="s">
        <v>40</v>
      </c>
      <c r="N185" s="324" t="s">
        <v>21</v>
      </c>
      <c r="O185" s="325">
        <v>-85</v>
      </c>
      <c r="P185" s="324" t="s">
        <v>41</v>
      </c>
      <c r="Q185" s="324" t="s">
        <v>42</v>
      </c>
      <c r="R185" s="324">
        <v>1358</v>
      </c>
      <c r="S185" s="324" t="s">
        <v>186</v>
      </c>
      <c r="T185" s="324">
        <v>60</v>
      </c>
      <c r="U185" s="324">
        <v>3</v>
      </c>
      <c r="V185" s="324" t="s">
        <v>168</v>
      </c>
      <c r="W185" s="324">
        <v>1</v>
      </c>
      <c r="X185" s="326">
        <v>1</v>
      </c>
      <c r="Y185" s="324">
        <v>1</v>
      </c>
      <c r="Z185" s="326">
        <v>1</v>
      </c>
      <c r="AA185" s="326"/>
      <c r="AB185" s="326">
        <v>9</v>
      </c>
      <c r="AC185" s="327" t="s">
        <v>386</v>
      </c>
      <c r="AD185" s="323" t="s">
        <v>263</v>
      </c>
      <c r="AE185" s="324" t="s">
        <v>535</v>
      </c>
      <c r="AF185" s="324" t="s">
        <v>538</v>
      </c>
      <c r="AG185" s="37"/>
      <c r="AH185" s="37"/>
    </row>
    <row r="186" spans="2:35" x14ac:dyDescent="0.25">
      <c r="C186" s="328" t="s">
        <v>521</v>
      </c>
      <c r="D186" s="321">
        <v>210.119</v>
      </c>
      <c r="E186" s="323">
        <v>85</v>
      </c>
      <c r="F186" s="323">
        <v>5</v>
      </c>
      <c r="G186" s="324">
        <v>0</v>
      </c>
      <c r="H186" s="323" t="s">
        <v>558</v>
      </c>
      <c r="I186" s="322">
        <v>17</v>
      </c>
      <c r="J186" s="322" t="s">
        <v>263</v>
      </c>
      <c r="K186" s="323">
        <v>4</v>
      </c>
      <c r="L186" s="323">
        <v>13</v>
      </c>
      <c r="M186" s="323" t="s">
        <v>40</v>
      </c>
      <c r="N186" s="324" t="s">
        <v>21</v>
      </c>
      <c r="O186" s="325">
        <v>-85</v>
      </c>
      <c r="P186" s="324" t="s">
        <v>41</v>
      </c>
      <c r="Q186" s="324" t="s">
        <v>42</v>
      </c>
      <c r="R186" s="324">
        <v>1358</v>
      </c>
      <c r="S186" s="324" t="s">
        <v>187</v>
      </c>
      <c r="T186" s="324">
        <v>60</v>
      </c>
      <c r="U186" s="324">
        <v>3</v>
      </c>
      <c r="V186" s="324" t="s">
        <v>168</v>
      </c>
      <c r="W186" s="324">
        <v>1</v>
      </c>
      <c r="X186" s="326">
        <v>1</v>
      </c>
      <c r="Y186" s="324">
        <v>1</v>
      </c>
      <c r="Z186" s="326">
        <v>1</v>
      </c>
      <c r="AA186" s="326"/>
      <c r="AB186" s="326">
        <v>9</v>
      </c>
      <c r="AC186" s="327" t="s">
        <v>386</v>
      </c>
      <c r="AD186" s="323" t="s">
        <v>263</v>
      </c>
      <c r="AE186" s="324" t="s">
        <v>535</v>
      </c>
      <c r="AF186" s="324" t="s">
        <v>538</v>
      </c>
      <c r="AG186" s="37"/>
      <c r="AH186" s="37"/>
    </row>
    <row r="187" spans="2:35" x14ac:dyDescent="0.25">
      <c r="C187" s="328" t="s">
        <v>522</v>
      </c>
      <c r="D187" s="321">
        <v>210.12</v>
      </c>
      <c r="E187" s="323">
        <v>85</v>
      </c>
      <c r="F187" s="323">
        <v>10</v>
      </c>
      <c r="G187" s="324">
        <v>0</v>
      </c>
      <c r="H187" s="323" t="s">
        <v>558</v>
      </c>
      <c r="I187" s="322">
        <v>30</v>
      </c>
      <c r="J187" s="322" t="s">
        <v>263</v>
      </c>
      <c r="K187" s="323">
        <v>4</v>
      </c>
      <c r="L187" s="323">
        <v>13</v>
      </c>
      <c r="M187" s="323" t="s">
        <v>54</v>
      </c>
      <c r="N187" s="324" t="s">
        <v>21</v>
      </c>
      <c r="O187" s="325">
        <v>-85</v>
      </c>
      <c r="P187" s="324" t="s">
        <v>41</v>
      </c>
      <c r="Q187" s="324" t="s">
        <v>42</v>
      </c>
      <c r="R187" s="324">
        <v>1358</v>
      </c>
      <c r="S187" s="324" t="s">
        <v>246</v>
      </c>
      <c r="T187" s="324">
        <v>60</v>
      </c>
      <c r="U187" s="324">
        <v>3</v>
      </c>
      <c r="V187" s="324" t="s">
        <v>168</v>
      </c>
      <c r="W187" s="324">
        <v>1</v>
      </c>
      <c r="X187" s="326">
        <v>1</v>
      </c>
      <c r="Y187" s="324">
        <v>1</v>
      </c>
      <c r="Z187" s="326">
        <v>1</v>
      </c>
      <c r="AA187" s="326">
        <v>8</v>
      </c>
      <c r="AB187" s="326">
        <v>9</v>
      </c>
      <c r="AC187" s="327" t="s">
        <v>386</v>
      </c>
      <c r="AD187" s="323" t="s">
        <v>263</v>
      </c>
      <c r="AE187" s="324" t="s">
        <v>535</v>
      </c>
      <c r="AF187" s="324" t="s">
        <v>538</v>
      </c>
      <c r="AG187" s="37"/>
      <c r="AH187" s="37"/>
    </row>
    <row r="188" spans="2:35" x14ac:dyDescent="0.25">
      <c r="C188" s="336" t="s">
        <v>516</v>
      </c>
      <c r="D188" s="321">
        <v>210.12100000000001</v>
      </c>
      <c r="E188" s="323">
        <v>85</v>
      </c>
      <c r="F188" s="324">
        <v>15</v>
      </c>
      <c r="G188" s="324">
        <v>0</v>
      </c>
      <c r="H188" s="323" t="s">
        <v>558</v>
      </c>
      <c r="I188" s="322">
        <v>47</v>
      </c>
      <c r="J188" s="338">
        <v>52</v>
      </c>
      <c r="K188" s="329">
        <v>4</v>
      </c>
      <c r="L188" s="323">
        <v>13</v>
      </c>
      <c r="M188" s="324" t="s">
        <v>40</v>
      </c>
      <c r="N188" s="324" t="s">
        <v>21</v>
      </c>
      <c r="O188" s="324">
        <v>-85</v>
      </c>
      <c r="P188" s="324" t="s">
        <v>41</v>
      </c>
      <c r="Q188" s="324" t="s">
        <v>567</v>
      </c>
      <c r="R188" s="324">
        <v>1358</v>
      </c>
      <c r="S188" s="324" t="s">
        <v>43</v>
      </c>
      <c r="T188" s="324">
        <v>60</v>
      </c>
      <c r="U188" s="324">
        <v>3</v>
      </c>
      <c r="V188" s="324" t="s">
        <v>168</v>
      </c>
      <c r="W188" s="324">
        <v>1</v>
      </c>
      <c r="X188" s="326">
        <v>1</v>
      </c>
      <c r="Y188" s="324">
        <v>1</v>
      </c>
      <c r="Z188" s="326">
        <v>1</v>
      </c>
      <c r="AA188" s="326">
        <v>10</v>
      </c>
      <c r="AB188" s="326"/>
      <c r="AC188" s="327" t="s">
        <v>386</v>
      </c>
      <c r="AD188" s="323" t="s">
        <v>263</v>
      </c>
      <c r="AE188" s="324" t="s">
        <v>535</v>
      </c>
      <c r="AF188" s="324" t="s">
        <v>538</v>
      </c>
      <c r="AG188" s="37"/>
      <c r="AH188" s="37"/>
    </row>
    <row r="189" spans="2:35" x14ac:dyDescent="0.25">
      <c r="C189" s="336" t="s">
        <v>561</v>
      </c>
      <c r="D189" s="321">
        <v>210.12200000000001</v>
      </c>
      <c r="E189" s="323">
        <v>85</v>
      </c>
      <c r="F189" s="324">
        <v>15</v>
      </c>
      <c r="G189" s="324">
        <v>0</v>
      </c>
      <c r="H189" s="323" t="s">
        <v>558</v>
      </c>
      <c r="I189" s="322">
        <v>47</v>
      </c>
      <c r="J189" s="338">
        <v>52</v>
      </c>
      <c r="K189" s="329">
        <v>4</v>
      </c>
      <c r="L189" s="323">
        <v>13</v>
      </c>
      <c r="M189" s="324" t="s">
        <v>40</v>
      </c>
      <c r="N189" s="324" t="s">
        <v>21</v>
      </c>
      <c r="O189" s="324">
        <v>-85</v>
      </c>
      <c r="P189" s="324" t="s">
        <v>41</v>
      </c>
      <c r="Q189" s="324" t="s">
        <v>567</v>
      </c>
      <c r="R189" s="324">
        <v>1358</v>
      </c>
      <c r="S189" s="324" t="s">
        <v>186</v>
      </c>
      <c r="T189" s="324">
        <v>60</v>
      </c>
      <c r="U189" s="324">
        <v>3</v>
      </c>
      <c r="V189" s="324" t="s">
        <v>168</v>
      </c>
      <c r="W189" s="324">
        <v>1</v>
      </c>
      <c r="X189" s="326">
        <v>1</v>
      </c>
      <c r="Y189" s="324">
        <v>1</v>
      </c>
      <c r="Z189" s="326">
        <v>1</v>
      </c>
      <c r="AA189" s="326"/>
      <c r="AB189" s="326">
        <v>7</v>
      </c>
      <c r="AC189" s="327" t="s">
        <v>386</v>
      </c>
      <c r="AD189" s="323" t="s">
        <v>263</v>
      </c>
      <c r="AE189" s="324" t="s">
        <v>535</v>
      </c>
      <c r="AF189" s="324" t="s">
        <v>538</v>
      </c>
      <c r="AG189" s="37"/>
      <c r="AH189" s="37"/>
    </row>
    <row r="190" spans="2:35" x14ac:dyDescent="0.25">
      <c r="C190" s="336" t="s">
        <v>518</v>
      </c>
      <c r="D190" s="321">
        <v>210.12300000000002</v>
      </c>
      <c r="E190" s="323">
        <v>85</v>
      </c>
      <c r="F190" s="324">
        <v>15</v>
      </c>
      <c r="G190" s="324">
        <v>0</v>
      </c>
      <c r="H190" s="323" t="s">
        <v>558</v>
      </c>
      <c r="I190" s="322">
        <v>47</v>
      </c>
      <c r="J190" s="338">
        <v>52</v>
      </c>
      <c r="K190" s="329">
        <v>4</v>
      </c>
      <c r="L190" s="323">
        <v>13</v>
      </c>
      <c r="M190" s="324" t="s">
        <v>40</v>
      </c>
      <c r="N190" s="324" t="s">
        <v>21</v>
      </c>
      <c r="O190" s="324">
        <v>-85</v>
      </c>
      <c r="P190" s="324" t="s">
        <v>41</v>
      </c>
      <c r="Q190" s="324" t="s">
        <v>567</v>
      </c>
      <c r="R190" s="324">
        <v>1358</v>
      </c>
      <c r="S190" s="324" t="s">
        <v>66</v>
      </c>
      <c r="T190" s="324">
        <v>60</v>
      </c>
      <c r="U190" s="324">
        <v>3</v>
      </c>
      <c r="V190" s="324" t="s">
        <v>168</v>
      </c>
      <c r="W190" s="324">
        <v>1</v>
      </c>
      <c r="X190" s="326">
        <v>1</v>
      </c>
      <c r="Y190" s="324">
        <v>1</v>
      </c>
      <c r="Z190" s="326">
        <v>1</v>
      </c>
      <c r="AA190" s="326">
        <v>16</v>
      </c>
      <c r="AB190" s="326"/>
      <c r="AC190" s="327" t="s">
        <v>386</v>
      </c>
      <c r="AD190" s="323" t="s">
        <v>263</v>
      </c>
      <c r="AE190" s="324" t="s">
        <v>535</v>
      </c>
      <c r="AF190" s="324" t="s">
        <v>538</v>
      </c>
      <c r="AG190" s="37"/>
      <c r="AH190" s="37"/>
    </row>
    <row r="191" spans="2:35" x14ac:dyDescent="0.25">
      <c r="C191" s="336" t="s">
        <v>562</v>
      </c>
      <c r="D191" s="321">
        <v>210.124</v>
      </c>
      <c r="E191" s="323">
        <v>85</v>
      </c>
      <c r="F191" s="324">
        <v>15</v>
      </c>
      <c r="G191" s="324">
        <v>0</v>
      </c>
      <c r="H191" s="323" t="s">
        <v>558</v>
      </c>
      <c r="I191" s="322">
        <v>47</v>
      </c>
      <c r="J191" s="338">
        <v>52</v>
      </c>
      <c r="K191" s="329">
        <v>4</v>
      </c>
      <c r="L191" s="323">
        <v>13</v>
      </c>
      <c r="M191" s="324" t="s">
        <v>40</v>
      </c>
      <c r="N191" s="324" t="s">
        <v>21</v>
      </c>
      <c r="O191" s="324">
        <v>-85</v>
      </c>
      <c r="P191" s="324" t="s">
        <v>41</v>
      </c>
      <c r="Q191" s="324" t="s">
        <v>567</v>
      </c>
      <c r="R191" s="324">
        <v>1358</v>
      </c>
      <c r="S191" s="324" t="s">
        <v>187</v>
      </c>
      <c r="T191" s="324">
        <v>60</v>
      </c>
      <c r="U191" s="324">
        <v>3</v>
      </c>
      <c r="V191" s="324" t="s">
        <v>168</v>
      </c>
      <c r="W191" s="324">
        <v>1</v>
      </c>
      <c r="X191" s="326">
        <v>1</v>
      </c>
      <c r="Y191" s="324">
        <v>1</v>
      </c>
      <c r="Z191" s="326">
        <v>1</v>
      </c>
      <c r="AA191" s="326"/>
      <c r="AB191" s="326">
        <v>9</v>
      </c>
      <c r="AC191" s="327" t="s">
        <v>386</v>
      </c>
      <c r="AD191" s="323" t="s">
        <v>263</v>
      </c>
      <c r="AE191" s="324" t="s">
        <v>535</v>
      </c>
      <c r="AF191" s="324" t="s">
        <v>538</v>
      </c>
      <c r="AG191" s="37"/>
      <c r="AH191" s="37"/>
    </row>
    <row r="192" spans="2:35" x14ac:dyDescent="0.25">
      <c r="C192" s="336" t="s">
        <v>516</v>
      </c>
      <c r="D192" s="321">
        <v>210.125</v>
      </c>
      <c r="E192" s="323">
        <v>85</v>
      </c>
      <c r="F192" s="324">
        <v>15</v>
      </c>
      <c r="G192" s="324">
        <v>0</v>
      </c>
      <c r="H192" s="323" t="s">
        <v>558</v>
      </c>
      <c r="I192" s="322">
        <v>47</v>
      </c>
      <c r="J192" s="338">
        <v>52</v>
      </c>
      <c r="K192" s="329">
        <v>4</v>
      </c>
      <c r="L192" s="323">
        <v>13</v>
      </c>
      <c r="M192" s="324" t="s">
        <v>40</v>
      </c>
      <c r="N192" s="324" t="s">
        <v>49</v>
      </c>
      <c r="O192" s="324">
        <v>-85</v>
      </c>
      <c r="P192" s="324">
        <v>10</v>
      </c>
      <c r="Q192" s="324" t="s">
        <v>568</v>
      </c>
      <c r="R192" s="324">
        <v>1358</v>
      </c>
      <c r="S192" s="324" t="s">
        <v>43</v>
      </c>
      <c r="T192" s="324">
        <v>60</v>
      </c>
      <c r="U192" s="324">
        <v>3</v>
      </c>
      <c r="V192" s="324" t="s">
        <v>168</v>
      </c>
      <c r="W192" s="324">
        <v>1</v>
      </c>
      <c r="X192" s="326">
        <v>1</v>
      </c>
      <c r="Y192" s="324">
        <v>1</v>
      </c>
      <c r="Z192" s="326">
        <v>1</v>
      </c>
      <c r="AA192" s="326">
        <v>10</v>
      </c>
      <c r="AB192" s="326"/>
      <c r="AC192" s="327" t="s">
        <v>386</v>
      </c>
      <c r="AD192" s="323" t="s">
        <v>263</v>
      </c>
      <c r="AE192" s="324" t="s">
        <v>535</v>
      </c>
      <c r="AF192" s="324" t="s">
        <v>538</v>
      </c>
      <c r="AG192" s="37"/>
      <c r="AH192" s="37"/>
    </row>
    <row r="193" spans="2:34" x14ac:dyDescent="0.25">
      <c r="C193" s="336" t="s">
        <v>561</v>
      </c>
      <c r="D193" s="321">
        <v>210.126</v>
      </c>
      <c r="E193" s="323">
        <v>85</v>
      </c>
      <c r="F193" s="324">
        <v>15</v>
      </c>
      <c r="G193" s="324">
        <v>0</v>
      </c>
      <c r="H193" s="323" t="s">
        <v>558</v>
      </c>
      <c r="I193" s="322">
        <v>47</v>
      </c>
      <c r="J193" s="338">
        <v>52</v>
      </c>
      <c r="K193" s="329">
        <v>4</v>
      </c>
      <c r="L193" s="323">
        <v>13</v>
      </c>
      <c r="M193" s="324" t="s">
        <v>40</v>
      </c>
      <c r="N193" s="324" t="s">
        <v>49</v>
      </c>
      <c r="O193" s="324">
        <v>-85</v>
      </c>
      <c r="P193" s="324">
        <v>10</v>
      </c>
      <c r="Q193" s="324" t="s">
        <v>568</v>
      </c>
      <c r="R193" s="324">
        <v>1358</v>
      </c>
      <c r="S193" s="324" t="s">
        <v>186</v>
      </c>
      <c r="T193" s="324">
        <v>60</v>
      </c>
      <c r="U193" s="324">
        <v>3</v>
      </c>
      <c r="V193" s="324" t="s">
        <v>168</v>
      </c>
      <c r="W193" s="324">
        <v>1</v>
      </c>
      <c r="X193" s="326">
        <v>1</v>
      </c>
      <c r="Y193" s="324">
        <v>1</v>
      </c>
      <c r="Z193" s="326">
        <v>1</v>
      </c>
      <c r="AA193" s="326"/>
      <c r="AB193" s="326">
        <v>7</v>
      </c>
      <c r="AC193" s="327" t="s">
        <v>386</v>
      </c>
      <c r="AD193" s="323" t="s">
        <v>263</v>
      </c>
      <c r="AE193" s="324" t="s">
        <v>535</v>
      </c>
      <c r="AF193" s="324" t="s">
        <v>538</v>
      </c>
      <c r="AG193" s="37"/>
      <c r="AH193" s="37"/>
    </row>
    <row r="194" spans="2:34" x14ac:dyDescent="0.25">
      <c r="C194" s="336" t="s">
        <v>518</v>
      </c>
      <c r="D194" s="321">
        <v>210.12700000000001</v>
      </c>
      <c r="E194" s="323">
        <v>85</v>
      </c>
      <c r="F194" s="324">
        <v>15</v>
      </c>
      <c r="G194" s="324">
        <v>0</v>
      </c>
      <c r="H194" s="323" t="s">
        <v>558</v>
      </c>
      <c r="I194" s="322">
        <v>47</v>
      </c>
      <c r="J194" s="338">
        <v>52</v>
      </c>
      <c r="K194" s="329">
        <v>4</v>
      </c>
      <c r="L194" s="323">
        <v>13</v>
      </c>
      <c r="M194" s="324" t="s">
        <v>40</v>
      </c>
      <c r="N194" s="324" t="s">
        <v>49</v>
      </c>
      <c r="O194" s="324">
        <v>-85</v>
      </c>
      <c r="P194" s="324">
        <v>10</v>
      </c>
      <c r="Q194" s="324" t="s">
        <v>568</v>
      </c>
      <c r="R194" s="324">
        <v>1358</v>
      </c>
      <c r="S194" s="324" t="s">
        <v>66</v>
      </c>
      <c r="T194" s="324">
        <v>60</v>
      </c>
      <c r="U194" s="324">
        <v>3</v>
      </c>
      <c r="V194" s="324" t="s">
        <v>168</v>
      </c>
      <c r="W194" s="324">
        <v>1</v>
      </c>
      <c r="X194" s="326">
        <v>1</v>
      </c>
      <c r="Y194" s="324">
        <v>1</v>
      </c>
      <c r="Z194" s="326">
        <v>1</v>
      </c>
      <c r="AA194" s="326">
        <v>16</v>
      </c>
      <c r="AB194" s="326"/>
      <c r="AC194" s="327" t="s">
        <v>386</v>
      </c>
      <c r="AD194" s="323" t="s">
        <v>263</v>
      </c>
      <c r="AE194" s="324" t="s">
        <v>535</v>
      </c>
      <c r="AF194" s="324" t="s">
        <v>538</v>
      </c>
      <c r="AG194" s="37"/>
      <c r="AH194" s="37"/>
    </row>
    <row r="195" spans="2:34" x14ac:dyDescent="0.25">
      <c r="C195" s="336" t="s">
        <v>562</v>
      </c>
      <c r="D195" s="321">
        <v>210.12800000000001</v>
      </c>
      <c r="E195" s="323">
        <v>85</v>
      </c>
      <c r="F195" s="324">
        <v>15</v>
      </c>
      <c r="G195" s="324">
        <v>0</v>
      </c>
      <c r="H195" s="323" t="s">
        <v>558</v>
      </c>
      <c r="I195" s="322">
        <v>47</v>
      </c>
      <c r="J195" s="338">
        <v>52</v>
      </c>
      <c r="K195" s="329">
        <v>4</v>
      </c>
      <c r="L195" s="323">
        <v>13</v>
      </c>
      <c r="M195" s="324" t="s">
        <v>40</v>
      </c>
      <c r="N195" s="324" t="s">
        <v>49</v>
      </c>
      <c r="O195" s="324">
        <v>-85</v>
      </c>
      <c r="P195" s="324">
        <v>10</v>
      </c>
      <c r="Q195" s="324" t="s">
        <v>568</v>
      </c>
      <c r="R195" s="324">
        <v>1358</v>
      </c>
      <c r="S195" s="324" t="s">
        <v>187</v>
      </c>
      <c r="T195" s="324">
        <v>60</v>
      </c>
      <c r="U195" s="324">
        <v>3</v>
      </c>
      <c r="V195" s="324" t="s">
        <v>168</v>
      </c>
      <c r="W195" s="324">
        <v>1</v>
      </c>
      <c r="X195" s="326">
        <v>1</v>
      </c>
      <c r="Y195" s="324">
        <v>1</v>
      </c>
      <c r="Z195" s="326">
        <v>1</v>
      </c>
      <c r="AA195" s="326"/>
      <c r="AB195" s="326">
        <v>9</v>
      </c>
      <c r="AC195" s="327" t="s">
        <v>386</v>
      </c>
      <c r="AD195" s="323" t="s">
        <v>263</v>
      </c>
      <c r="AE195" s="324" t="s">
        <v>535</v>
      </c>
      <c r="AF195" s="324" t="s">
        <v>538</v>
      </c>
      <c r="AG195" s="37"/>
      <c r="AH195" s="37"/>
    </row>
    <row r="196" spans="2:34" x14ac:dyDescent="0.25">
      <c r="C196" s="336" t="s">
        <v>576</v>
      </c>
      <c r="D196" s="321">
        <v>210.12900000000002</v>
      </c>
      <c r="E196" s="323">
        <v>85</v>
      </c>
      <c r="F196" s="324">
        <v>15</v>
      </c>
      <c r="G196" s="324">
        <v>0</v>
      </c>
      <c r="H196" s="323" t="s">
        <v>558</v>
      </c>
      <c r="I196" s="322">
        <v>47</v>
      </c>
      <c r="J196" s="322" t="s">
        <v>263</v>
      </c>
      <c r="K196" s="329">
        <v>4</v>
      </c>
      <c r="L196" s="323">
        <v>13</v>
      </c>
      <c r="M196" s="324" t="s">
        <v>40</v>
      </c>
      <c r="N196" s="324" t="s">
        <v>21</v>
      </c>
      <c r="O196" s="324">
        <v>-85</v>
      </c>
      <c r="P196" s="324" t="s">
        <v>41</v>
      </c>
      <c r="Q196" s="324" t="s">
        <v>567</v>
      </c>
      <c r="R196" s="324">
        <v>1358</v>
      </c>
      <c r="S196" s="324" t="s">
        <v>43</v>
      </c>
      <c r="T196" s="324">
        <v>60</v>
      </c>
      <c r="U196" s="324">
        <v>3</v>
      </c>
      <c r="V196" s="324" t="s">
        <v>168</v>
      </c>
      <c r="W196" s="324">
        <v>1</v>
      </c>
      <c r="X196" s="326">
        <v>1</v>
      </c>
      <c r="Y196" s="324">
        <v>1</v>
      </c>
      <c r="Z196" s="326">
        <v>1</v>
      </c>
      <c r="AA196" s="326">
        <v>10</v>
      </c>
      <c r="AB196" s="326"/>
      <c r="AC196" s="327" t="s">
        <v>386</v>
      </c>
      <c r="AD196" s="323" t="b">
        <v>1</v>
      </c>
      <c r="AE196" s="324" t="s">
        <v>535</v>
      </c>
      <c r="AF196" s="324" t="s">
        <v>538</v>
      </c>
      <c r="AG196" s="37"/>
      <c r="AH196" s="37"/>
    </row>
    <row r="197" spans="2:34" x14ac:dyDescent="0.25">
      <c r="C197" s="336" t="s">
        <v>516</v>
      </c>
      <c r="D197" s="321">
        <v>210.13</v>
      </c>
      <c r="E197" s="323">
        <v>85</v>
      </c>
      <c r="F197" s="324">
        <v>15</v>
      </c>
      <c r="G197" s="324">
        <v>0</v>
      </c>
      <c r="H197" s="323" t="s">
        <v>558</v>
      </c>
      <c r="I197" s="322">
        <v>47</v>
      </c>
      <c r="J197" s="322" t="s">
        <v>263</v>
      </c>
      <c r="K197" s="337">
        <v>16</v>
      </c>
      <c r="L197" s="323">
        <v>13</v>
      </c>
      <c r="M197" s="324" t="s">
        <v>40</v>
      </c>
      <c r="N197" s="324" t="s">
        <v>21</v>
      </c>
      <c r="O197" s="337">
        <v>-122</v>
      </c>
      <c r="P197" s="324" t="s">
        <v>41</v>
      </c>
      <c r="Q197" s="324" t="s">
        <v>567</v>
      </c>
      <c r="R197" s="324">
        <v>1358</v>
      </c>
      <c r="S197" s="324" t="s">
        <v>43</v>
      </c>
      <c r="T197" s="324">
        <v>60</v>
      </c>
      <c r="U197" s="324">
        <v>3</v>
      </c>
      <c r="V197" s="324" t="s">
        <v>168</v>
      </c>
      <c r="W197" s="324">
        <v>1</v>
      </c>
      <c r="X197" s="326">
        <v>1</v>
      </c>
      <c r="Y197" s="324">
        <v>1</v>
      </c>
      <c r="Z197" s="326">
        <v>1</v>
      </c>
      <c r="AA197" s="326">
        <v>7</v>
      </c>
      <c r="AB197" s="326"/>
      <c r="AC197" s="327" t="s">
        <v>386</v>
      </c>
      <c r="AD197" s="323" t="s">
        <v>263</v>
      </c>
      <c r="AE197" s="324" t="s">
        <v>536</v>
      </c>
      <c r="AF197" s="324" t="s">
        <v>548</v>
      </c>
      <c r="AG197" s="37"/>
      <c r="AH197" s="37"/>
    </row>
    <row r="198" spans="2:34" x14ac:dyDescent="0.25">
      <c r="C198" s="336" t="s">
        <v>561</v>
      </c>
      <c r="D198" s="321">
        <v>210.131</v>
      </c>
      <c r="E198" s="323">
        <v>85</v>
      </c>
      <c r="F198" s="324">
        <v>15</v>
      </c>
      <c r="G198" s="324">
        <v>0</v>
      </c>
      <c r="H198" s="323" t="s">
        <v>558</v>
      </c>
      <c r="I198" s="322">
        <v>47</v>
      </c>
      <c r="J198" s="322" t="s">
        <v>263</v>
      </c>
      <c r="K198" s="337">
        <v>16</v>
      </c>
      <c r="L198" s="323">
        <v>13</v>
      </c>
      <c r="M198" s="324" t="s">
        <v>40</v>
      </c>
      <c r="N198" s="324" t="s">
        <v>21</v>
      </c>
      <c r="O198" s="337">
        <v>-122</v>
      </c>
      <c r="P198" s="324" t="s">
        <v>41</v>
      </c>
      <c r="Q198" s="324" t="s">
        <v>567</v>
      </c>
      <c r="R198" s="324">
        <v>1358</v>
      </c>
      <c r="S198" s="324" t="s">
        <v>186</v>
      </c>
      <c r="T198" s="324">
        <v>60</v>
      </c>
      <c r="U198" s="324">
        <v>3</v>
      </c>
      <c r="V198" s="324" t="s">
        <v>168</v>
      </c>
      <c r="W198" s="324">
        <v>1</v>
      </c>
      <c r="X198" s="326">
        <v>1</v>
      </c>
      <c r="Y198" s="324">
        <v>1</v>
      </c>
      <c r="Z198" s="326">
        <v>1</v>
      </c>
      <c r="AA198" s="326"/>
      <c r="AB198" s="326">
        <v>1</v>
      </c>
      <c r="AC198" s="327" t="s">
        <v>386</v>
      </c>
      <c r="AD198" s="323" t="s">
        <v>263</v>
      </c>
      <c r="AE198" s="324" t="s">
        <v>536</v>
      </c>
      <c r="AF198" s="324" t="s">
        <v>548</v>
      </c>
      <c r="AG198" s="37"/>
      <c r="AH198" s="37"/>
    </row>
    <row r="199" spans="2:34" x14ac:dyDescent="0.25">
      <c r="C199" s="336" t="s">
        <v>518</v>
      </c>
      <c r="D199" s="321">
        <v>210.13200000000001</v>
      </c>
      <c r="E199" s="323">
        <v>85</v>
      </c>
      <c r="F199" s="324">
        <v>15</v>
      </c>
      <c r="G199" s="324">
        <v>0</v>
      </c>
      <c r="H199" s="323" t="s">
        <v>558</v>
      </c>
      <c r="I199" s="322">
        <v>47</v>
      </c>
      <c r="J199" s="322" t="s">
        <v>263</v>
      </c>
      <c r="K199" s="337">
        <v>16</v>
      </c>
      <c r="L199" s="323">
        <v>13</v>
      </c>
      <c r="M199" s="324" t="s">
        <v>40</v>
      </c>
      <c r="N199" s="324" t="s">
        <v>21</v>
      </c>
      <c r="O199" s="337">
        <v>-122</v>
      </c>
      <c r="P199" s="324" t="s">
        <v>41</v>
      </c>
      <c r="Q199" s="324" t="s">
        <v>567</v>
      </c>
      <c r="R199" s="324">
        <v>1358</v>
      </c>
      <c r="S199" s="324" t="s">
        <v>66</v>
      </c>
      <c r="T199" s="324">
        <v>60</v>
      </c>
      <c r="U199" s="324">
        <v>3</v>
      </c>
      <c r="V199" s="324" t="s">
        <v>168</v>
      </c>
      <c r="W199" s="324">
        <v>1</v>
      </c>
      <c r="X199" s="326">
        <v>1</v>
      </c>
      <c r="Y199" s="324">
        <v>1</v>
      </c>
      <c r="Z199" s="326">
        <v>1</v>
      </c>
      <c r="AA199" s="326">
        <v>7</v>
      </c>
      <c r="AB199" s="326"/>
      <c r="AC199" s="327" t="s">
        <v>386</v>
      </c>
      <c r="AD199" s="323" t="s">
        <v>263</v>
      </c>
      <c r="AE199" s="324" t="s">
        <v>536</v>
      </c>
      <c r="AF199" s="324" t="s">
        <v>548</v>
      </c>
      <c r="AG199" s="37"/>
      <c r="AH199" s="37"/>
    </row>
    <row r="200" spans="2:34" x14ac:dyDescent="0.25">
      <c r="C200" s="336" t="s">
        <v>562</v>
      </c>
      <c r="D200" s="321">
        <v>210.13300000000001</v>
      </c>
      <c r="E200" s="323">
        <v>85</v>
      </c>
      <c r="F200" s="324">
        <v>15</v>
      </c>
      <c r="G200" s="324">
        <v>0</v>
      </c>
      <c r="H200" s="323" t="s">
        <v>558</v>
      </c>
      <c r="I200" s="322">
        <v>47</v>
      </c>
      <c r="J200" s="322" t="s">
        <v>263</v>
      </c>
      <c r="K200" s="337">
        <v>16</v>
      </c>
      <c r="L200" s="323">
        <v>13</v>
      </c>
      <c r="M200" s="324" t="s">
        <v>40</v>
      </c>
      <c r="N200" s="324" t="s">
        <v>21</v>
      </c>
      <c r="O200" s="337">
        <v>-122</v>
      </c>
      <c r="P200" s="324" t="s">
        <v>41</v>
      </c>
      <c r="Q200" s="324" t="s">
        <v>567</v>
      </c>
      <c r="R200" s="324">
        <v>1358</v>
      </c>
      <c r="S200" s="324" t="s">
        <v>187</v>
      </c>
      <c r="T200" s="324">
        <v>60</v>
      </c>
      <c r="U200" s="324">
        <v>3</v>
      </c>
      <c r="V200" s="324" t="s">
        <v>168</v>
      </c>
      <c r="W200" s="324">
        <v>1</v>
      </c>
      <c r="X200" s="326">
        <v>1</v>
      </c>
      <c r="Y200" s="324">
        <v>1</v>
      </c>
      <c r="Z200" s="326">
        <v>1</v>
      </c>
      <c r="AA200" s="326"/>
      <c r="AB200" s="326">
        <v>9</v>
      </c>
      <c r="AC200" s="327" t="s">
        <v>386</v>
      </c>
      <c r="AD200" s="323" t="s">
        <v>263</v>
      </c>
      <c r="AE200" s="324" t="s">
        <v>536</v>
      </c>
      <c r="AF200" s="324" t="s">
        <v>548</v>
      </c>
      <c r="AG200" s="37"/>
      <c r="AH200" s="37"/>
    </row>
    <row r="201" spans="2:34" x14ac:dyDescent="0.25">
      <c r="C201" s="336" t="s">
        <v>561</v>
      </c>
      <c r="D201" s="321">
        <v>210.13400000000001</v>
      </c>
      <c r="E201" s="323">
        <v>85</v>
      </c>
      <c r="F201" s="324">
        <v>15</v>
      </c>
      <c r="G201" s="324">
        <v>0</v>
      </c>
      <c r="H201" s="323" t="s">
        <v>558</v>
      </c>
      <c r="I201" s="322">
        <v>47</v>
      </c>
      <c r="J201" s="322" t="s">
        <v>263</v>
      </c>
      <c r="K201" s="329">
        <v>4</v>
      </c>
      <c r="L201" s="323">
        <v>13</v>
      </c>
      <c r="M201" s="324" t="s">
        <v>40</v>
      </c>
      <c r="N201" s="324" t="s">
        <v>21</v>
      </c>
      <c r="O201" s="324">
        <v>-85</v>
      </c>
      <c r="P201" s="324" t="s">
        <v>41</v>
      </c>
      <c r="Q201" s="324" t="s">
        <v>567</v>
      </c>
      <c r="R201" s="324">
        <v>1358</v>
      </c>
      <c r="S201" s="324" t="s">
        <v>186</v>
      </c>
      <c r="T201" s="324">
        <v>60</v>
      </c>
      <c r="U201" s="324">
        <v>3</v>
      </c>
      <c r="V201" s="324" t="s">
        <v>168</v>
      </c>
      <c r="W201" s="324">
        <v>1</v>
      </c>
      <c r="X201" s="326">
        <v>1</v>
      </c>
      <c r="Y201" s="324">
        <v>1</v>
      </c>
      <c r="Z201" s="326">
        <v>1</v>
      </c>
      <c r="AA201" s="326"/>
      <c r="AB201" s="326">
        <v>21</v>
      </c>
      <c r="AC201" s="327" t="s">
        <v>386</v>
      </c>
      <c r="AD201" s="323" t="s">
        <v>263</v>
      </c>
      <c r="AE201" s="324" t="s">
        <v>535</v>
      </c>
      <c r="AF201" s="339" t="s">
        <v>560</v>
      </c>
      <c r="AG201" s="37"/>
      <c r="AH201" s="37"/>
    </row>
    <row r="202" spans="2:34" x14ac:dyDescent="0.25">
      <c r="C202" s="336" t="s">
        <v>562</v>
      </c>
      <c r="D202" s="321">
        <v>210.13500000000002</v>
      </c>
      <c r="E202" s="323">
        <v>85</v>
      </c>
      <c r="F202" s="324">
        <v>15</v>
      </c>
      <c r="G202" s="324">
        <v>0</v>
      </c>
      <c r="H202" s="323" t="s">
        <v>558</v>
      </c>
      <c r="I202" s="322">
        <v>47</v>
      </c>
      <c r="J202" s="322" t="s">
        <v>263</v>
      </c>
      <c r="K202" s="329">
        <v>4</v>
      </c>
      <c r="L202" s="323">
        <v>13</v>
      </c>
      <c r="M202" s="324" t="s">
        <v>40</v>
      </c>
      <c r="N202" s="324" t="s">
        <v>21</v>
      </c>
      <c r="O202" s="324">
        <v>-85</v>
      </c>
      <c r="P202" s="324" t="s">
        <v>41</v>
      </c>
      <c r="Q202" s="324" t="s">
        <v>567</v>
      </c>
      <c r="R202" s="324">
        <v>1358</v>
      </c>
      <c r="S202" s="324" t="s">
        <v>187</v>
      </c>
      <c r="T202" s="324">
        <v>60</v>
      </c>
      <c r="U202" s="324">
        <v>3</v>
      </c>
      <c r="V202" s="324" t="s">
        <v>168</v>
      </c>
      <c r="W202" s="324">
        <v>1</v>
      </c>
      <c r="X202" s="326">
        <v>1</v>
      </c>
      <c r="Y202" s="324">
        <v>1</v>
      </c>
      <c r="Z202" s="326">
        <v>1</v>
      </c>
      <c r="AA202" s="326"/>
      <c r="AB202" s="326">
        <v>32</v>
      </c>
      <c r="AC202" s="327" t="s">
        <v>386</v>
      </c>
      <c r="AD202" s="323" t="s">
        <v>263</v>
      </c>
      <c r="AE202" s="324" t="s">
        <v>535</v>
      </c>
      <c r="AF202" s="339" t="s">
        <v>560</v>
      </c>
      <c r="AG202" s="37"/>
      <c r="AH202" s="37"/>
    </row>
    <row r="203" spans="2:34" x14ac:dyDescent="0.25">
      <c r="B203"/>
      <c r="C203"/>
      <c r="D203"/>
      <c r="E203"/>
      <c r="F203"/>
      <c r="G203"/>
      <c r="H203"/>
      <c r="I203"/>
      <c r="J203"/>
      <c r="K203"/>
      <c r="L203"/>
      <c r="M203"/>
      <c r="N203"/>
      <c r="O203"/>
      <c r="P203"/>
      <c r="V203" s="33"/>
      <c r="W203" s="33"/>
      <c r="Z203" s="33"/>
      <c r="AA203" s="33"/>
      <c r="AB203" s="33"/>
      <c r="AC203"/>
      <c r="AD203" s="33"/>
      <c r="AE203" s="38"/>
      <c r="AF203" s="38"/>
      <c r="AG203" s="37"/>
      <c r="AH203" s="37"/>
    </row>
    <row r="204" spans="2:34" x14ac:dyDescent="0.25">
      <c r="B204"/>
      <c r="C204"/>
      <c r="D204"/>
      <c r="E204"/>
      <c r="F204"/>
      <c r="G204"/>
      <c r="H204"/>
      <c r="I204"/>
      <c r="J204"/>
      <c r="K204"/>
      <c r="L204"/>
      <c r="M204"/>
      <c r="N204"/>
      <c r="O204"/>
      <c r="P204"/>
      <c r="V204" s="33"/>
      <c r="W204" s="33"/>
      <c r="Z204" s="33"/>
      <c r="AA204" s="33"/>
      <c r="AB204" s="33"/>
      <c r="AC204"/>
      <c r="AD204" s="33"/>
      <c r="AE204" s="38"/>
      <c r="AF204" s="38"/>
      <c r="AG204" s="37"/>
      <c r="AH204" s="37"/>
    </row>
    <row r="205" spans="2:34" x14ac:dyDescent="0.25">
      <c r="Z205" s="33"/>
      <c r="AA205" s="33"/>
      <c r="AB205" s="33"/>
      <c r="AC205" s="33"/>
      <c r="AD205" s="33"/>
      <c r="AF205" s="33"/>
    </row>
    <row r="206" spans="2:34" x14ac:dyDescent="0.25">
      <c r="Z206" s="33"/>
      <c r="AA206" s="33"/>
      <c r="AB206" s="33"/>
      <c r="AC206" s="33"/>
      <c r="AD206" s="33"/>
      <c r="AF206" s="33"/>
    </row>
    <row r="207" spans="2:34" x14ac:dyDescent="0.25">
      <c r="Z207" s="33"/>
      <c r="AA207" s="33"/>
      <c r="AB207" s="33"/>
      <c r="AC207" s="33"/>
      <c r="AD207" s="33"/>
      <c r="AF207" s="33"/>
    </row>
    <row r="208" spans="2:34" x14ac:dyDescent="0.25">
      <c r="Z208" s="33"/>
      <c r="AA208" s="33"/>
      <c r="AB208" s="33"/>
      <c r="AC208" s="33"/>
      <c r="AD208" s="33"/>
      <c r="AF208" s="33"/>
    </row>
    <row r="209" spans="26:32" x14ac:dyDescent="0.25">
      <c r="Z209" s="33"/>
      <c r="AA209" s="33"/>
      <c r="AB209" s="33"/>
      <c r="AC209" s="33"/>
      <c r="AD209" s="33"/>
      <c r="AF209" s="33"/>
    </row>
    <row r="291" spans="1:37" s="55" customFormat="1" x14ac:dyDescent="0.25">
      <c r="A291" s="37"/>
      <c r="B291" s="37"/>
      <c r="C291" s="228"/>
      <c r="D291" s="149"/>
      <c r="E291" s="38"/>
      <c r="F291" s="38"/>
      <c r="G291" s="38"/>
      <c r="H291" s="38"/>
      <c r="I291" s="149"/>
      <c r="J291" s="149"/>
      <c r="K291" s="38"/>
      <c r="L291" s="38"/>
      <c r="M291" s="38"/>
      <c r="N291" s="38"/>
      <c r="O291" s="38"/>
      <c r="P291" s="38"/>
      <c r="Q291" s="38"/>
      <c r="R291" s="38"/>
      <c r="S291" s="38"/>
      <c r="T291" s="38"/>
      <c r="U291" s="38"/>
      <c r="V291" s="38"/>
      <c r="W291" s="38"/>
      <c r="X291" s="33"/>
      <c r="Y291" s="33"/>
      <c r="Z291" s="229"/>
      <c r="AA291" s="229"/>
      <c r="AB291" s="229"/>
      <c r="AC291" s="229"/>
      <c r="AD291" s="229"/>
      <c r="AE291" s="101"/>
      <c r="AF291" s="229"/>
      <c r="AG291" s="38"/>
      <c r="AH291" s="38"/>
      <c r="AI291" s="37"/>
      <c r="AJ291" s="37"/>
      <c r="AK291" s="37"/>
    </row>
  </sheetData>
  <autoFilter ref="A1:AE171" xr:uid="{00000000-0009-0000-0000-00000E000000}"/>
  <mergeCells count="171">
    <mergeCell ref="AB146:AB149"/>
    <mergeCell ref="AE146:AE149"/>
    <mergeCell ref="AF146:AF149"/>
    <mergeCell ref="AG146:AG149"/>
    <mergeCell ref="AH146:AH149"/>
    <mergeCell ref="V146:V149"/>
    <mergeCell ref="W146:W149"/>
    <mergeCell ref="X146:X149"/>
    <mergeCell ref="Y146:Y149"/>
    <mergeCell ref="Z146:Z149"/>
    <mergeCell ref="AA146:AA149"/>
    <mergeCell ref="P146:P149"/>
    <mergeCell ref="Q146:Q149"/>
    <mergeCell ref="R146:R149"/>
    <mergeCell ref="S146:S149"/>
    <mergeCell ref="T146:T149"/>
    <mergeCell ref="U146:U149"/>
    <mergeCell ref="J146:J149"/>
    <mergeCell ref="K146:K149"/>
    <mergeCell ref="L146:L149"/>
    <mergeCell ref="M146:M149"/>
    <mergeCell ref="N146:N149"/>
    <mergeCell ref="O146:O149"/>
    <mergeCell ref="AE127:AE130"/>
    <mergeCell ref="AF127:AF130"/>
    <mergeCell ref="AG127:AG130"/>
    <mergeCell ref="AH127:AH130"/>
    <mergeCell ref="B146:B149"/>
    <mergeCell ref="C146:C149"/>
    <mergeCell ref="E146:E149"/>
    <mergeCell ref="F146:F149"/>
    <mergeCell ref="H146:H149"/>
    <mergeCell ref="I146:I149"/>
    <mergeCell ref="W127:W130"/>
    <mergeCell ref="X127:X130"/>
    <mergeCell ref="Y127:Y130"/>
    <mergeCell ref="Z127:Z130"/>
    <mergeCell ref="AA127:AA130"/>
    <mergeCell ref="AB127:AB130"/>
    <mergeCell ref="Q127:Q130"/>
    <mergeCell ref="R127:R130"/>
    <mergeCell ref="S127:S130"/>
    <mergeCell ref="T127:T130"/>
    <mergeCell ref="U127:U130"/>
    <mergeCell ref="V127:V130"/>
    <mergeCell ref="K127:K130"/>
    <mergeCell ref="L127:L130"/>
    <mergeCell ref="M127:M130"/>
    <mergeCell ref="N127:N130"/>
    <mergeCell ref="O127:O130"/>
    <mergeCell ref="P127:P130"/>
    <mergeCell ref="AF108:AF111"/>
    <mergeCell ref="AG108:AG111"/>
    <mergeCell ref="AH108:AH111"/>
    <mergeCell ref="B127:B130"/>
    <mergeCell ref="C127:C130"/>
    <mergeCell ref="E127:E130"/>
    <mergeCell ref="F127:F130"/>
    <mergeCell ref="H127:H130"/>
    <mergeCell ref="I127:I130"/>
    <mergeCell ref="J127:J130"/>
    <mergeCell ref="X108:X111"/>
    <mergeCell ref="Y108:Y111"/>
    <mergeCell ref="Z108:Z111"/>
    <mergeCell ref="AA108:AA111"/>
    <mergeCell ref="AB108:AB111"/>
    <mergeCell ref="AE108:AE111"/>
    <mergeCell ref="R108:R111"/>
    <mergeCell ref="S108:S111"/>
    <mergeCell ref="T108:T111"/>
    <mergeCell ref="U108:U111"/>
    <mergeCell ref="V108:V111"/>
    <mergeCell ref="W108:W111"/>
    <mergeCell ref="L108:L111"/>
    <mergeCell ref="M108:M111"/>
    <mergeCell ref="N108:N111"/>
    <mergeCell ref="O108:O111"/>
    <mergeCell ref="P108:P111"/>
    <mergeCell ref="Q108:Q111"/>
    <mergeCell ref="AH70:AH95"/>
    <mergeCell ref="B97:AH99"/>
    <mergeCell ref="B108:B111"/>
    <mergeCell ref="C108:C111"/>
    <mergeCell ref="E108:E111"/>
    <mergeCell ref="F108:F111"/>
    <mergeCell ref="H108:H111"/>
    <mergeCell ref="I108:I111"/>
    <mergeCell ref="J108:J111"/>
    <mergeCell ref="K108:K111"/>
    <mergeCell ref="Z70:Z95"/>
    <mergeCell ref="AA70:AA95"/>
    <mergeCell ref="AB70:AB95"/>
    <mergeCell ref="AE70:AE95"/>
    <mergeCell ref="AF70:AF95"/>
    <mergeCell ref="AG70:AG95"/>
    <mergeCell ref="T70:T95"/>
    <mergeCell ref="U70:U95"/>
    <mergeCell ref="V70:V95"/>
    <mergeCell ref="W70:W95"/>
    <mergeCell ref="X70:X95"/>
    <mergeCell ref="Y70:Y95"/>
    <mergeCell ref="M70:M95"/>
    <mergeCell ref="N70:N95"/>
    <mergeCell ref="O70:O95"/>
    <mergeCell ref="P70:P95"/>
    <mergeCell ref="R70:R95"/>
    <mergeCell ref="S70:S95"/>
    <mergeCell ref="G70:G95"/>
    <mergeCell ref="H70:H95"/>
    <mergeCell ref="I70:I95"/>
    <mergeCell ref="J70:J95"/>
    <mergeCell ref="K70:K95"/>
    <mergeCell ref="L70:L95"/>
    <mergeCell ref="A55:A57"/>
    <mergeCell ref="B55:B57"/>
    <mergeCell ref="B70:B95"/>
    <mergeCell ref="C70:C95"/>
    <mergeCell ref="E70:E95"/>
    <mergeCell ref="F70:F95"/>
    <mergeCell ref="AH20:AH45"/>
    <mergeCell ref="A46:A48"/>
    <mergeCell ref="B46:B48"/>
    <mergeCell ref="A49:A51"/>
    <mergeCell ref="B49:B51"/>
    <mergeCell ref="A52:A54"/>
    <mergeCell ref="B52:B54"/>
    <mergeCell ref="Z20:Z45"/>
    <mergeCell ref="AA20:AA45"/>
    <mergeCell ref="AB20:AB45"/>
    <mergeCell ref="AE20:AE45"/>
    <mergeCell ref="AF20:AF45"/>
    <mergeCell ref="AG20:AG45"/>
    <mergeCell ref="T20:T45"/>
    <mergeCell ref="U20:U45"/>
    <mergeCell ref="V20:V45"/>
    <mergeCell ref="W20:W45"/>
    <mergeCell ref="X20:X45"/>
    <mergeCell ref="Y20:Y45"/>
    <mergeCell ref="M20:M45"/>
    <mergeCell ref="N20:N45"/>
    <mergeCell ref="O20:O45"/>
    <mergeCell ref="P20:P45"/>
    <mergeCell ref="R20:R45"/>
    <mergeCell ref="A2:A4"/>
    <mergeCell ref="B2:B4"/>
    <mergeCell ref="A5:A7"/>
    <mergeCell ref="B5:B7"/>
    <mergeCell ref="A8:A10"/>
    <mergeCell ref="B8:B10"/>
    <mergeCell ref="S20:S45"/>
    <mergeCell ref="G20:G45"/>
    <mergeCell ref="H20:H45"/>
    <mergeCell ref="I20:I45"/>
    <mergeCell ref="J20:J45"/>
    <mergeCell ref="K20:K45"/>
    <mergeCell ref="L20:L45"/>
    <mergeCell ref="A11:A13"/>
    <mergeCell ref="B11:B13"/>
    <mergeCell ref="B20:B45"/>
    <mergeCell ref="C20:C45"/>
    <mergeCell ref="E20:E45"/>
    <mergeCell ref="F20:F45"/>
    <mergeCell ref="C174:AF174"/>
    <mergeCell ref="C179:C180"/>
    <mergeCell ref="C181:C182"/>
    <mergeCell ref="C183:C184"/>
    <mergeCell ref="B183:B184"/>
    <mergeCell ref="B176:B178"/>
    <mergeCell ref="C176:C178"/>
    <mergeCell ref="B179:B180"/>
    <mergeCell ref="B181:B182"/>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66CC"/>
  </sheetPr>
  <dimension ref="A1:Z240"/>
  <sheetViews>
    <sheetView topLeftCell="D1" zoomScaleNormal="100" workbookViewId="0">
      <selection activeCell="A75" sqref="A75:A79"/>
    </sheetView>
  </sheetViews>
  <sheetFormatPr defaultColWidth="9.42578125" defaultRowHeight="15" x14ac:dyDescent="0.25"/>
  <cols>
    <col min="1" max="1" width="142" style="37" customWidth="1"/>
    <col min="2" max="2" width="16.42578125" style="37" customWidth="1"/>
    <col min="3" max="3" width="11.42578125" style="37" customWidth="1"/>
    <col min="4" max="4" width="9.42578125" style="37" customWidth="1"/>
    <col min="5" max="5" width="9.42578125" style="37" bestFit="1" customWidth="1"/>
    <col min="6" max="6" width="7.42578125" style="37" bestFit="1" customWidth="1"/>
    <col min="7" max="7" width="9.42578125" style="37" bestFit="1" customWidth="1"/>
    <col min="8" max="8" width="11.42578125" style="37" bestFit="1" customWidth="1"/>
    <col min="9" max="9" width="9.42578125" style="37" bestFit="1" customWidth="1"/>
    <col min="10" max="10" width="13.42578125" style="37" bestFit="1" customWidth="1"/>
    <col min="11" max="11" width="5.42578125" style="37" bestFit="1" customWidth="1"/>
    <col min="12" max="12" width="11.42578125" style="37" customWidth="1"/>
    <col min="13" max="14" width="13.42578125" style="37" customWidth="1"/>
    <col min="15" max="15" width="11.42578125" style="37" bestFit="1" customWidth="1"/>
    <col min="16" max="16" width="10" style="37" customWidth="1"/>
    <col min="17" max="17" width="11.42578125" style="37" customWidth="1"/>
    <col min="18" max="18" width="10.42578125" style="37" customWidth="1"/>
    <col min="19" max="20" width="14.42578125" style="55" bestFit="1" customWidth="1"/>
    <col min="21" max="21" width="23.42578125" style="38" bestFit="1" customWidth="1"/>
    <col min="22" max="22" width="19.42578125" style="38" bestFit="1" customWidth="1"/>
    <col min="23" max="16384" width="9.42578125" style="37"/>
  </cols>
  <sheetData>
    <row r="1" spans="1:25" s="44" customFormat="1" ht="60" x14ac:dyDescent="0.25">
      <c r="A1" s="51" t="s">
        <v>1</v>
      </c>
      <c r="B1" s="385" t="s">
        <v>183</v>
      </c>
      <c r="C1" s="385" t="s">
        <v>26</v>
      </c>
      <c r="D1" s="386" t="s">
        <v>27</v>
      </c>
      <c r="E1" s="387" t="s">
        <v>674</v>
      </c>
      <c r="F1" s="387" t="s">
        <v>675</v>
      </c>
      <c r="G1" s="387" t="s">
        <v>676</v>
      </c>
      <c r="H1" s="387" t="s">
        <v>677</v>
      </c>
      <c r="I1" s="387" t="s">
        <v>678</v>
      </c>
      <c r="J1" s="388" t="s">
        <v>358</v>
      </c>
      <c r="K1" s="386" t="s">
        <v>31</v>
      </c>
      <c r="L1" s="386" t="s">
        <v>30</v>
      </c>
      <c r="M1" s="389" t="s">
        <v>32</v>
      </c>
      <c r="N1" s="386" t="s">
        <v>33</v>
      </c>
      <c r="O1" s="386" t="s">
        <v>679</v>
      </c>
      <c r="P1" s="386" t="s">
        <v>34</v>
      </c>
      <c r="Q1" s="386" t="s">
        <v>35</v>
      </c>
      <c r="R1" s="386" t="s">
        <v>36</v>
      </c>
      <c r="S1" s="390" t="s">
        <v>680</v>
      </c>
      <c r="T1" s="390" t="s">
        <v>681</v>
      </c>
      <c r="U1" s="391" t="s">
        <v>171</v>
      </c>
      <c r="V1" s="392" t="s">
        <v>172</v>
      </c>
      <c r="W1" s="186" t="s">
        <v>1178</v>
      </c>
      <c r="X1" s="186" t="s">
        <v>1179</v>
      </c>
      <c r="Y1" s="186" t="s">
        <v>1180</v>
      </c>
    </row>
    <row r="2" spans="1:25" x14ac:dyDescent="0.25">
      <c r="A2" s="241" t="s">
        <v>1078</v>
      </c>
      <c r="B2" s="242">
        <v>220001</v>
      </c>
      <c r="C2" s="243" t="s">
        <v>24</v>
      </c>
      <c r="D2" s="244">
        <v>12</v>
      </c>
      <c r="E2" s="244">
        <v>5</v>
      </c>
      <c r="F2" s="244" t="s">
        <v>54</v>
      </c>
      <c r="G2" s="244" t="s">
        <v>682</v>
      </c>
      <c r="H2" s="244">
        <v>7</v>
      </c>
      <c r="I2" s="244">
        <v>1</v>
      </c>
      <c r="J2" s="245">
        <v>-87.8</v>
      </c>
      <c r="K2" s="246" t="s">
        <v>263</v>
      </c>
      <c r="L2" s="246" t="s">
        <v>263</v>
      </c>
      <c r="M2" s="246" t="s">
        <v>263</v>
      </c>
      <c r="N2" s="247" t="s">
        <v>1077</v>
      </c>
      <c r="O2" s="247" t="s">
        <v>684</v>
      </c>
      <c r="P2" s="246" t="s">
        <v>307</v>
      </c>
      <c r="Q2" s="246">
        <v>180</v>
      </c>
      <c r="R2" s="246">
        <v>3</v>
      </c>
      <c r="S2" s="247">
        <v>1</v>
      </c>
      <c r="T2" s="247"/>
      <c r="U2" s="246" t="s">
        <v>685</v>
      </c>
      <c r="V2" s="248" t="s">
        <v>686</v>
      </c>
      <c r="W2"/>
    </row>
    <row r="3" spans="1:25" x14ac:dyDescent="0.25">
      <c r="A3" s="249" t="s">
        <v>1079</v>
      </c>
      <c r="B3" s="250">
        <v>220002</v>
      </c>
      <c r="C3" s="48" t="s">
        <v>24</v>
      </c>
      <c r="D3" s="38">
        <v>2</v>
      </c>
      <c r="E3" s="38">
        <v>20</v>
      </c>
      <c r="F3" s="38" t="s">
        <v>54</v>
      </c>
      <c r="G3" s="38" t="s">
        <v>682</v>
      </c>
      <c r="H3" s="38">
        <v>7</v>
      </c>
      <c r="I3" s="38">
        <v>1</v>
      </c>
      <c r="J3" s="122">
        <v>-78</v>
      </c>
      <c r="K3" s="101">
        <v>20</v>
      </c>
      <c r="L3" s="101" t="s">
        <v>49</v>
      </c>
      <c r="M3" s="101" t="s">
        <v>47</v>
      </c>
      <c r="N3" s="171" t="s">
        <v>1077</v>
      </c>
      <c r="O3" s="171" t="s">
        <v>684</v>
      </c>
      <c r="P3" s="101" t="s">
        <v>307</v>
      </c>
      <c r="Q3" s="101">
        <v>180</v>
      </c>
      <c r="R3" s="101">
        <v>3</v>
      </c>
      <c r="S3" s="171">
        <v>1</v>
      </c>
      <c r="T3" s="171"/>
      <c r="U3" s="101" t="s">
        <v>685</v>
      </c>
      <c r="V3" s="251" t="s">
        <v>686</v>
      </c>
      <c r="W3"/>
    </row>
    <row r="4" spans="1:25" x14ac:dyDescent="0.25">
      <c r="A4" s="249" t="s">
        <v>1080</v>
      </c>
      <c r="B4" s="250">
        <v>220003</v>
      </c>
      <c r="C4" s="48" t="s">
        <v>24</v>
      </c>
      <c r="D4" s="38">
        <v>12</v>
      </c>
      <c r="E4" s="38">
        <v>5</v>
      </c>
      <c r="F4" s="38" t="s">
        <v>54</v>
      </c>
      <c r="G4" s="38" t="s">
        <v>682</v>
      </c>
      <c r="H4" s="38">
        <v>7</v>
      </c>
      <c r="I4" s="38">
        <v>1</v>
      </c>
      <c r="J4" s="122">
        <v>-88</v>
      </c>
      <c r="K4" s="101">
        <v>10</v>
      </c>
      <c r="L4" s="101" t="s">
        <v>49</v>
      </c>
      <c r="M4" s="101" t="s">
        <v>48</v>
      </c>
      <c r="N4" s="171" t="s">
        <v>1077</v>
      </c>
      <c r="O4" s="171" t="s">
        <v>684</v>
      </c>
      <c r="P4" s="101" t="s">
        <v>307</v>
      </c>
      <c r="Q4" s="101">
        <v>180</v>
      </c>
      <c r="R4" s="101">
        <v>3</v>
      </c>
      <c r="S4" s="171">
        <v>1</v>
      </c>
      <c r="T4" s="171"/>
      <c r="U4" s="101" t="s">
        <v>685</v>
      </c>
      <c r="V4" s="251" t="s">
        <v>686</v>
      </c>
      <c r="W4"/>
    </row>
    <row r="5" spans="1:25" x14ac:dyDescent="0.25">
      <c r="A5" s="249" t="s">
        <v>1081</v>
      </c>
      <c r="B5" s="250">
        <v>220004</v>
      </c>
      <c r="C5" s="48" t="s">
        <v>24</v>
      </c>
      <c r="D5" s="38">
        <v>2</v>
      </c>
      <c r="E5" s="38">
        <v>20</v>
      </c>
      <c r="F5" s="38" t="s">
        <v>54</v>
      </c>
      <c r="G5" s="38" t="s">
        <v>688</v>
      </c>
      <c r="H5" s="38">
        <v>3</v>
      </c>
      <c r="I5" s="38">
        <v>1</v>
      </c>
      <c r="J5" s="122">
        <v>-98</v>
      </c>
      <c r="K5" s="101">
        <v>0</v>
      </c>
      <c r="L5" s="101" t="s">
        <v>49</v>
      </c>
      <c r="M5" s="101" t="s">
        <v>48</v>
      </c>
      <c r="N5" s="171" t="s">
        <v>1077</v>
      </c>
      <c r="O5" s="171" t="s">
        <v>684</v>
      </c>
      <c r="P5" s="101" t="s">
        <v>307</v>
      </c>
      <c r="Q5" s="101">
        <v>180</v>
      </c>
      <c r="R5" s="101">
        <v>3</v>
      </c>
      <c r="S5" s="171">
        <v>1</v>
      </c>
      <c r="T5" s="171"/>
      <c r="U5" s="101" t="s">
        <v>689</v>
      </c>
      <c r="V5" s="251" t="s">
        <v>686</v>
      </c>
      <c r="W5"/>
    </row>
    <row r="6" spans="1:25" x14ac:dyDescent="0.25">
      <c r="A6" s="249" t="s">
        <v>1078</v>
      </c>
      <c r="B6" s="250">
        <v>220005</v>
      </c>
      <c r="C6" s="48" t="s">
        <v>24</v>
      </c>
      <c r="D6" s="38">
        <v>12</v>
      </c>
      <c r="E6" s="38">
        <v>5</v>
      </c>
      <c r="F6" s="38" t="s">
        <v>251</v>
      </c>
      <c r="G6" s="38" t="s">
        <v>682</v>
      </c>
      <c r="H6" s="38">
        <v>7</v>
      </c>
      <c r="I6" s="38">
        <v>1</v>
      </c>
      <c r="J6" s="122">
        <v>-87.8</v>
      </c>
      <c r="K6" s="101" t="s">
        <v>263</v>
      </c>
      <c r="L6" s="101" t="s">
        <v>263</v>
      </c>
      <c r="M6" s="101" t="s">
        <v>263</v>
      </c>
      <c r="N6" s="171" t="s">
        <v>1077</v>
      </c>
      <c r="O6" s="171" t="s">
        <v>684</v>
      </c>
      <c r="P6" s="101" t="s">
        <v>307</v>
      </c>
      <c r="Q6" s="101">
        <v>180</v>
      </c>
      <c r="R6" s="101">
        <v>3</v>
      </c>
      <c r="S6" s="171">
        <v>1</v>
      </c>
      <c r="T6" s="171"/>
      <c r="U6" s="101" t="s">
        <v>685</v>
      </c>
      <c r="V6" s="251" t="s">
        <v>686</v>
      </c>
      <c r="W6"/>
    </row>
    <row r="7" spans="1:25" x14ac:dyDescent="0.25">
      <c r="A7" s="249" t="s">
        <v>1079</v>
      </c>
      <c r="B7" s="250">
        <v>220006</v>
      </c>
      <c r="C7" s="48" t="s">
        <v>24</v>
      </c>
      <c r="D7" s="38">
        <v>2</v>
      </c>
      <c r="E7" s="38">
        <v>20</v>
      </c>
      <c r="F7" s="38" t="s">
        <v>251</v>
      </c>
      <c r="G7" s="38" t="s">
        <v>682</v>
      </c>
      <c r="H7" s="38">
        <v>7</v>
      </c>
      <c r="I7" s="38">
        <v>1</v>
      </c>
      <c r="J7" s="122">
        <v>-78</v>
      </c>
      <c r="K7" s="101">
        <v>20</v>
      </c>
      <c r="L7" s="101" t="s">
        <v>49</v>
      </c>
      <c r="M7" s="101" t="s">
        <v>47</v>
      </c>
      <c r="N7" s="171" t="s">
        <v>1077</v>
      </c>
      <c r="O7" s="171" t="s">
        <v>684</v>
      </c>
      <c r="P7" s="101" t="s">
        <v>307</v>
      </c>
      <c r="Q7" s="101">
        <v>180</v>
      </c>
      <c r="R7" s="101">
        <v>3</v>
      </c>
      <c r="S7" s="171">
        <v>1</v>
      </c>
      <c r="T7" s="171"/>
      <c r="U7" s="101" t="s">
        <v>685</v>
      </c>
      <c r="V7" s="251" t="s">
        <v>686</v>
      </c>
      <c r="W7"/>
    </row>
    <row r="8" spans="1:25" x14ac:dyDescent="0.25">
      <c r="A8" s="249" t="s">
        <v>1080</v>
      </c>
      <c r="B8" s="250">
        <v>220007</v>
      </c>
      <c r="C8" s="48" t="s">
        <v>24</v>
      </c>
      <c r="D8" s="38">
        <v>12</v>
      </c>
      <c r="E8" s="38">
        <v>5</v>
      </c>
      <c r="F8" s="38" t="s">
        <v>251</v>
      </c>
      <c r="G8" s="38" t="s">
        <v>682</v>
      </c>
      <c r="H8" s="38">
        <v>7</v>
      </c>
      <c r="I8" s="38">
        <v>1</v>
      </c>
      <c r="J8" s="122">
        <v>-88</v>
      </c>
      <c r="K8" s="101">
        <v>10</v>
      </c>
      <c r="L8" s="101" t="s">
        <v>49</v>
      </c>
      <c r="M8" s="101" t="s">
        <v>48</v>
      </c>
      <c r="N8" s="171" t="s">
        <v>1077</v>
      </c>
      <c r="O8" s="171" t="s">
        <v>684</v>
      </c>
      <c r="P8" s="101" t="s">
        <v>307</v>
      </c>
      <c r="Q8" s="101">
        <v>180</v>
      </c>
      <c r="R8" s="101">
        <v>3</v>
      </c>
      <c r="S8" s="171">
        <v>1</v>
      </c>
      <c r="T8" s="171"/>
      <c r="U8" s="101" t="s">
        <v>685</v>
      </c>
      <c r="V8" s="251" t="s">
        <v>686</v>
      </c>
      <c r="W8"/>
    </row>
    <row r="9" spans="1:25" x14ac:dyDescent="0.25">
      <c r="A9" s="252" t="s">
        <v>1081</v>
      </c>
      <c r="B9" s="253">
        <v>220008</v>
      </c>
      <c r="C9" s="254" t="s">
        <v>24</v>
      </c>
      <c r="D9" s="255">
        <v>2</v>
      </c>
      <c r="E9" s="255">
        <v>20</v>
      </c>
      <c r="F9" s="255" t="s">
        <v>251</v>
      </c>
      <c r="G9" s="255" t="s">
        <v>688</v>
      </c>
      <c r="H9" s="255">
        <v>3</v>
      </c>
      <c r="I9" s="255">
        <v>1</v>
      </c>
      <c r="J9" s="256">
        <v>-98</v>
      </c>
      <c r="K9" s="257">
        <v>0</v>
      </c>
      <c r="L9" s="257" t="s">
        <v>49</v>
      </c>
      <c r="M9" s="257" t="s">
        <v>48</v>
      </c>
      <c r="N9" s="258" t="s">
        <v>1077</v>
      </c>
      <c r="O9" s="258" t="s">
        <v>684</v>
      </c>
      <c r="P9" s="257" t="s">
        <v>307</v>
      </c>
      <c r="Q9" s="257">
        <v>180</v>
      </c>
      <c r="R9" s="257">
        <v>3</v>
      </c>
      <c r="S9" s="258">
        <v>1</v>
      </c>
      <c r="T9" s="258"/>
      <c r="U9" s="257" t="s">
        <v>689</v>
      </c>
      <c r="V9" s="259" t="s">
        <v>686</v>
      </c>
      <c r="W9"/>
    </row>
    <row r="10" spans="1:25" x14ac:dyDescent="0.25">
      <c r="B10" s="250"/>
      <c r="C10" s="48"/>
      <c r="D10" s="38"/>
      <c r="E10" s="38"/>
      <c r="F10" s="38"/>
      <c r="G10" s="38"/>
      <c r="H10" s="38"/>
      <c r="I10" s="38"/>
      <c r="J10" s="122"/>
      <c r="K10" s="101"/>
      <c r="L10" s="101"/>
      <c r="M10" s="101"/>
      <c r="N10" s="171"/>
      <c r="O10" s="171"/>
      <c r="P10" s="101"/>
      <c r="Q10" s="101"/>
      <c r="R10" s="101"/>
      <c r="S10" s="171"/>
      <c r="T10" s="171"/>
      <c r="U10" s="101"/>
      <c r="V10" s="251"/>
      <c r="W10"/>
    </row>
    <row r="11" spans="1:25" x14ac:dyDescent="0.25">
      <c r="A11" s="241" t="s">
        <v>1082</v>
      </c>
      <c r="B11" s="242">
        <v>220009</v>
      </c>
      <c r="C11" s="243" t="s">
        <v>24</v>
      </c>
      <c r="D11" s="244">
        <v>66</v>
      </c>
      <c r="E11" s="244">
        <v>20</v>
      </c>
      <c r="F11" s="244" t="s">
        <v>54</v>
      </c>
      <c r="G11" s="244" t="s">
        <v>682</v>
      </c>
      <c r="H11" s="244">
        <v>3</v>
      </c>
      <c r="I11" s="244">
        <v>1</v>
      </c>
      <c r="J11" s="245">
        <v>-84.8</v>
      </c>
      <c r="K11" s="246" t="s">
        <v>263</v>
      </c>
      <c r="L11" s="246" t="s">
        <v>263</v>
      </c>
      <c r="M11" s="246" t="s">
        <v>263</v>
      </c>
      <c r="N11" s="247" t="s">
        <v>687</v>
      </c>
      <c r="O11" s="247" t="s">
        <v>684</v>
      </c>
      <c r="P11" s="246" t="s">
        <v>307</v>
      </c>
      <c r="Q11" s="246">
        <v>180</v>
      </c>
      <c r="R11" s="246">
        <v>3</v>
      </c>
      <c r="S11" s="579">
        <v>296</v>
      </c>
      <c r="T11" s="247"/>
      <c r="U11" s="512" t="s">
        <v>1124</v>
      </c>
      <c r="V11" s="513" t="s">
        <v>691</v>
      </c>
      <c r="W11"/>
    </row>
    <row r="12" spans="1:25" x14ac:dyDescent="0.25">
      <c r="A12" s="249" t="s">
        <v>1083</v>
      </c>
      <c r="B12" s="250">
        <v>220010</v>
      </c>
      <c r="C12" s="48" t="s">
        <v>24</v>
      </c>
      <c r="D12" s="38">
        <v>2</v>
      </c>
      <c r="E12" s="38">
        <v>15</v>
      </c>
      <c r="F12" s="38" t="s">
        <v>54</v>
      </c>
      <c r="G12" s="38" t="s">
        <v>682</v>
      </c>
      <c r="H12" s="38">
        <v>7</v>
      </c>
      <c r="I12" s="38">
        <v>1</v>
      </c>
      <c r="J12" s="122">
        <v>-78</v>
      </c>
      <c r="K12" s="101">
        <v>20</v>
      </c>
      <c r="L12" s="101" t="s">
        <v>49</v>
      </c>
      <c r="M12" s="101" t="s">
        <v>47</v>
      </c>
      <c r="N12" s="171" t="s">
        <v>683</v>
      </c>
      <c r="O12" s="171" t="s">
        <v>684</v>
      </c>
      <c r="P12" s="101" t="s">
        <v>307</v>
      </c>
      <c r="Q12" s="101">
        <v>180</v>
      </c>
      <c r="R12" s="101">
        <v>3</v>
      </c>
      <c r="S12" s="565">
        <v>261</v>
      </c>
      <c r="T12" s="171"/>
      <c r="U12" s="101" t="s">
        <v>685</v>
      </c>
      <c r="V12" s="251" t="s">
        <v>686</v>
      </c>
      <c r="W12"/>
    </row>
    <row r="13" spans="1:25" x14ac:dyDescent="0.25">
      <c r="A13" s="249" t="s">
        <v>1084</v>
      </c>
      <c r="B13" s="250">
        <v>220011</v>
      </c>
      <c r="C13" s="48" t="s">
        <v>24</v>
      </c>
      <c r="D13" s="38">
        <v>66</v>
      </c>
      <c r="E13" s="38">
        <v>15</v>
      </c>
      <c r="F13" s="38" t="s">
        <v>54</v>
      </c>
      <c r="G13" s="38" t="s">
        <v>682</v>
      </c>
      <c r="H13" s="38">
        <v>7</v>
      </c>
      <c r="I13" s="38">
        <v>1</v>
      </c>
      <c r="J13" s="122">
        <v>-88</v>
      </c>
      <c r="K13" s="101">
        <v>10</v>
      </c>
      <c r="L13" s="101" t="s">
        <v>49</v>
      </c>
      <c r="M13" s="101" t="s">
        <v>48</v>
      </c>
      <c r="N13" s="171" t="s">
        <v>687</v>
      </c>
      <c r="O13" s="171" t="s">
        <v>684</v>
      </c>
      <c r="P13" s="101" t="s">
        <v>307</v>
      </c>
      <c r="Q13" s="101">
        <v>180</v>
      </c>
      <c r="R13" s="101">
        <v>3</v>
      </c>
      <c r="S13" s="565">
        <v>231</v>
      </c>
      <c r="T13" s="171"/>
      <c r="U13" s="101" t="s">
        <v>685</v>
      </c>
      <c r="V13" s="251" t="s">
        <v>686</v>
      </c>
      <c r="W13"/>
    </row>
    <row r="14" spans="1:25" x14ac:dyDescent="0.25">
      <c r="A14" s="249" t="s">
        <v>1085</v>
      </c>
      <c r="B14" s="250">
        <v>220012</v>
      </c>
      <c r="C14" s="48" t="s">
        <v>24</v>
      </c>
      <c r="D14" s="38">
        <v>2</v>
      </c>
      <c r="E14" s="38">
        <v>10</v>
      </c>
      <c r="F14" s="38" t="s">
        <v>54</v>
      </c>
      <c r="G14" s="38" t="s">
        <v>688</v>
      </c>
      <c r="H14" s="38">
        <v>7</v>
      </c>
      <c r="I14" s="38">
        <v>1</v>
      </c>
      <c r="J14" s="122">
        <v>-98</v>
      </c>
      <c r="K14" s="101">
        <v>0</v>
      </c>
      <c r="L14" s="101" t="s">
        <v>49</v>
      </c>
      <c r="M14" s="101" t="s">
        <v>48</v>
      </c>
      <c r="N14" s="171" t="s">
        <v>683</v>
      </c>
      <c r="O14" s="171" t="s">
        <v>684</v>
      </c>
      <c r="P14" s="101" t="s">
        <v>307</v>
      </c>
      <c r="Q14" s="101">
        <v>180</v>
      </c>
      <c r="R14" s="101">
        <v>3</v>
      </c>
      <c r="S14" s="565">
        <v>28</v>
      </c>
      <c r="T14" s="171"/>
      <c r="U14" s="101" t="s">
        <v>689</v>
      </c>
      <c r="V14" s="251" t="s">
        <v>686</v>
      </c>
      <c r="W14"/>
    </row>
    <row r="15" spans="1:25" x14ac:dyDescent="0.25">
      <c r="A15" s="249" t="s">
        <v>1086</v>
      </c>
      <c r="B15" s="250">
        <v>220013</v>
      </c>
      <c r="C15" s="48" t="s">
        <v>24</v>
      </c>
      <c r="D15" s="38">
        <v>2</v>
      </c>
      <c r="E15" s="38">
        <v>20</v>
      </c>
      <c r="F15" s="38" t="s">
        <v>251</v>
      </c>
      <c r="G15" s="38" t="s">
        <v>682</v>
      </c>
      <c r="H15" s="38">
        <v>3</v>
      </c>
      <c r="I15" s="38">
        <v>1</v>
      </c>
      <c r="J15" s="122">
        <v>-84.8</v>
      </c>
      <c r="K15" s="101" t="s">
        <v>263</v>
      </c>
      <c r="L15" s="101" t="s">
        <v>263</v>
      </c>
      <c r="M15" s="101" t="s">
        <v>263</v>
      </c>
      <c r="N15" s="171" t="s">
        <v>687</v>
      </c>
      <c r="O15" s="171" t="s">
        <v>684</v>
      </c>
      <c r="P15" s="101" t="s">
        <v>307</v>
      </c>
      <c r="Q15" s="101">
        <v>180</v>
      </c>
      <c r="R15" s="101">
        <v>3</v>
      </c>
      <c r="S15" s="565">
        <v>296</v>
      </c>
      <c r="T15" s="171"/>
      <c r="U15" s="472" t="s">
        <v>1124</v>
      </c>
      <c r="V15" s="514" t="s">
        <v>691</v>
      </c>
      <c r="W15"/>
    </row>
    <row r="16" spans="1:25" x14ac:dyDescent="0.25">
      <c r="A16" s="249" t="s">
        <v>1087</v>
      </c>
      <c r="B16" s="250">
        <v>220014</v>
      </c>
      <c r="C16" s="48" t="s">
        <v>24</v>
      </c>
      <c r="D16" s="38">
        <v>2</v>
      </c>
      <c r="E16" s="38">
        <v>20</v>
      </c>
      <c r="F16" s="38" t="s">
        <v>251</v>
      </c>
      <c r="G16" s="38" t="s">
        <v>682</v>
      </c>
      <c r="H16" s="38">
        <v>7</v>
      </c>
      <c r="I16" s="38">
        <v>1</v>
      </c>
      <c r="J16" s="122">
        <v>-78</v>
      </c>
      <c r="K16" s="101">
        <v>20</v>
      </c>
      <c r="L16" s="101" t="s">
        <v>49</v>
      </c>
      <c r="M16" s="101" t="s">
        <v>47</v>
      </c>
      <c r="N16" s="171" t="s">
        <v>683</v>
      </c>
      <c r="O16" s="171" t="s">
        <v>684</v>
      </c>
      <c r="P16" s="101" t="s">
        <v>307</v>
      </c>
      <c r="Q16" s="101">
        <v>180</v>
      </c>
      <c r="R16" s="101">
        <v>3</v>
      </c>
      <c r="S16" s="565">
        <v>291</v>
      </c>
      <c r="T16" s="171"/>
      <c r="U16" s="101" t="s">
        <v>685</v>
      </c>
      <c r="V16" s="251" t="s">
        <v>686</v>
      </c>
      <c r="W16"/>
    </row>
    <row r="17" spans="1:23" x14ac:dyDescent="0.25">
      <c r="A17" s="249" t="s">
        <v>1084</v>
      </c>
      <c r="B17" s="250">
        <v>220015</v>
      </c>
      <c r="C17" s="48" t="s">
        <v>24</v>
      </c>
      <c r="D17" s="38">
        <v>71</v>
      </c>
      <c r="E17" s="38">
        <v>15</v>
      </c>
      <c r="F17" s="38" t="s">
        <v>251</v>
      </c>
      <c r="G17" s="38" t="s">
        <v>682</v>
      </c>
      <c r="H17" s="38">
        <v>7</v>
      </c>
      <c r="I17" s="38">
        <v>1</v>
      </c>
      <c r="J17" s="122">
        <v>-88</v>
      </c>
      <c r="K17" s="101">
        <v>10</v>
      </c>
      <c r="L17" s="101" t="s">
        <v>49</v>
      </c>
      <c r="M17" s="101" t="s">
        <v>48</v>
      </c>
      <c r="N17" s="171" t="s">
        <v>687</v>
      </c>
      <c r="O17" s="171" t="s">
        <v>684</v>
      </c>
      <c r="P17" s="101" t="s">
        <v>307</v>
      </c>
      <c r="Q17" s="101">
        <v>180</v>
      </c>
      <c r="R17" s="101">
        <v>3</v>
      </c>
      <c r="S17" s="578">
        <v>190</v>
      </c>
      <c r="T17" s="171"/>
      <c r="U17" s="101" t="s">
        <v>685</v>
      </c>
      <c r="V17" s="251" t="s">
        <v>686</v>
      </c>
      <c r="W17"/>
    </row>
    <row r="18" spans="1:23" x14ac:dyDescent="0.25">
      <c r="A18" s="252" t="s">
        <v>1085</v>
      </c>
      <c r="B18" s="253">
        <v>220016</v>
      </c>
      <c r="C18" s="254" t="s">
        <v>24</v>
      </c>
      <c r="D18" s="255">
        <v>12</v>
      </c>
      <c r="E18" s="255">
        <v>5</v>
      </c>
      <c r="F18" s="255" t="s">
        <v>251</v>
      </c>
      <c r="G18" s="255" t="s">
        <v>688</v>
      </c>
      <c r="H18" s="255">
        <v>7</v>
      </c>
      <c r="I18" s="255">
        <v>1</v>
      </c>
      <c r="J18" s="256">
        <v>-98</v>
      </c>
      <c r="K18" s="257">
        <v>0</v>
      </c>
      <c r="L18" s="257" t="s">
        <v>49</v>
      </c>
      <c r="M18" s="257" t="s">
        <v>48</v>
      </c>
      <c r="N18" s="258" t="s">
        <v>683</v>
      </c>
      <c r="O18" s="258" t="s">
        <v>684</v>
      </c>
      <c r="P18" s="257" t="s">
        <v>307</v>
      </c>
      <c r="Q18" s="257">
        <v>180</v>
      </c>
      <c r="R18" s="257">
        <v>3</v>
      </c>
      <c r="S18" s="566">
        <v>25</v>
      </c>
      <c r="T18" s="258"/>
      <c r="U18" s="515" t="s">
        <v>1125</v>
      </c>
      <c r="V18" s="516" t="s">
        <v>691</v>
      </c>
      <c r="W18"/>
    </row>
    <row r="19" spans="1:23" x14ac:dyDescent="0.25">
      <c r="B19" s="250"/>
      <c r="C19" s="48"/>
      <c r="D19" s="38"/>
      <c r="E19" s="38"/>
      <c r="F19" s="38"/>
      <c r="G19" s="38"/>
      <c r="H19" s="38"/>
      <c r="I19" s="38"/>
      <c r="J19" s="122"/>
      <c r="K19" s="101"/>
      <c r="L19" s="101"/>
      <c r="M19" s="101"/>
      <c r="N19" s="171"/>
      <c r="O19" s="171"/>
      <c r="P19" s="101"/>
      <c r="Q19" s="101"/>
      <c r="R19" s="101"/>
      <c r="S19" s="171"/>
      <c r="T19" s="171"/>
      <c r="U19" s="101"/>
      <c r="V19" s="251"/>
      <c r="W19"/>
    </row>
    <row r="20" spans="1:23" x14ac:dyDescent="0.25">
      <c r="A20" s="241" t="s">
        <v>1088</v>
      </c>
      <c r="B20" s="242">
        <v>220017</v>
      </c>
      <c r="C20" s="243" t="s">
        <v>24</v>
      </c>
      <c r="D20" s="244">
        <v>12</v>
      </c>
      <c r="E20" s="244">
        <v>5</v>
      </c>
      <c r="F20" s="244" t="s">
        <v>54</v>
      </c>
      <c r="G20" s="244" t="s">
        <v>682</v>
      </c>
      <c r="H20" s="244">
        <v>7</v>
      </c>
      <c r="I20" s="244">
        <v>1</v>
      </c>
      <c r="J20" s="245">
        <v>-87.8</v>
      </c>
      <c r="K20" s="246" t="s">
        <v>263</v>
      </c>
      <c r="L20" s="246" t="s">
        <v>263</v>
      </c>
      <c r="M20" s="246" t="s">
        <v>263</v>
      </c>
      <c r="N20" s="247" t="s">
        <v>1077</v>
      </c>
      <c r="O20" s="247" t="s">
        <v>537</v>
      </c>
      <c r="P20" s="246" t="s">
        <v>307</v>
      </c>
      <c r="Q20" s="246">
        <v>180</v>
      </c>
      <c r="R20" s="246">
        <v>3</v>
      </c>
      <c r="S20" s="247"/>
      <c r="T20" s="247">
        <v>1</v>
      </c>
      <c r="U20" s="246" t="s">
        <v>690</v>
      </c>
      <c r="V20" s="248" t="s">
        <v>691</v>
      </c>
      <c r="W20"/>
    </row>
    <row r="21" spans="1:23" x14ac:dyDescent="0.25">
      <c r="A21" s="249" t="s">
        <v>1089</v>
      </c>
      <c r="B21" s="250">
        <v>220018</v>
      </c>
      <c r="C21" s="48" t="s">
        <v>24</v>
      </c>
      <c r="D21" s="38">
        <v>2</v>
      </c>
      <c r="E21" s="38">
        <v>20</v>
      </c>
      <c r="F21" s="38" t="s">
        <v>54</v>
      </c>
      <c r="G21" s="38" t="s">
        <v>682</v>
      </c>
      <c r="H21" s="38">
        <v>7</v>
      </c>
      <c r="I21" s="38">
        <v>1</v>
      </c>
      <c r="J21" s="122">
        <v>-78</v>
      </c>
      <c r="K21" s="101">
        <v>20</v>
      </c>
      <c r="L21" s="101" t="s">
        <v>49</v>
      </c>
      <c r="M21" s="101" t="s">
        <v>47</v>
      </c>
      <c r="N21" s="171" t="s">
        <v>1077</v>
      </c>
      <c r="O21" s="171" t="s">
        <v>537</v>
      </c>
      <c r="P21" s="101" t="s">
        <v>307</v>
      </c>
      <c r="Q21" s="101">
        <v>180</v>
      </c>
      <c r="R21" s="101">
        <v>3</v>
      </c>
      <c r="S21" s="171"/>
      <c r="T21" s="171">
        <v>1</v>
      </c>
      <c r="U21" s="101" t="s">
        <v>690</v>
      </c>
      <c r="V21" s="251" t="s">
        <v>691</v>
      </c>
      <c r="W21"/>
    </row>
    <row r="22" spans="1:23" x14ac:dyDescent="0.25">
      <c r="A22" s="249" t="s">
        <v>1090</v>
      </c>
      <c r="B22" s="250">
        <v>220019</v>
      </c>
      <c r="C22" s="48" t="s">
        <v>24</v>
      </c>
      <c r="D22" s="38">
        <v>12</v>
      </c>
      <c r="E22" s="38">
        <v>5</v>
      </c>
      <c r="F22" s="38" t="s">
        <v>54</v>
      </c>
      <c r="G22" s="38" t="s">
        <v>682</v>
      </c>
      <c r="H22" s="38">
        <v>7</v>
      </c>
      <c r="I22" s="38">
        <v>1</v>
      </c>
      <c r="J22" s="122">
        <v>-88</v>
      </c>
      <c r="K22" s="101">
        <v>10</v>
      </c>
      <c r="L22" s="101" t="s">
        <v>49</v>
      </c>
      <c r="M22" s="101" t="s">
        <v>48</v>
      </c>
      <c r="N22" s="171" t="s">
        <v>1077</v>
      </c>
      <c r="O22" s="171" t="s">
        <v>537</v>
      </c>
      <c r="P22" s="101" t="s">
        <v>307</v>
      </c>
      <c r="Q22" s="101">
        <v>180</v>
      </c>
      <c r="R22" s="101">
        <v>3</v>
      </c>
      <c r="S22" s="171"/>
      <c r="T22" s="171">
        <v>1</v>
      </c>
      <c r="U22" s="101" t="s">
        <v>690</v>
      </c>
      <c r="V22" s="251" t="s">
        <v>691</v>
      </c>
      <c r="W22"/>
    </row>
    <row r="23" spans="1:23" x14ac:dyDescent="0.25">
      <c r="A23" s="249" t="s">
        <v>1091</v>
      </c>
      <c r="B23" s="250">
        <v>220020</v>
      </c>
      <c r="C23" s="48" t="s">
        <v>24</v>
      </c>
      <c r="D23" s="38">
        <v>2</v>
      </c>
      <c r="E23" s="38">
        <v>20</v>
      </c>
      <c r="F23" s="38" t="s">
        <v>54</v>
      </c>
      <c r="G23" s="38" t="s">
        <v>688</v>
      </c>
      <c r="H23" s="38">
        <v>3</v>
      </c>
      <c r="I23" s="38">
        <v>1</v>
      </c>
      <c r="J23" s="122">
        <v>-98</v>
      </c>
      <c r="K23" s="101">
        <v>0</v>
      </c>
      <c r="L23" s="101" t="s">
        <v>49</v>
      </c>
      <c r="M23" s="101" t="s">
        <v>48</v>
      </c>
      <c r="N23" s="171" t="s">
        <v>1077</v>
      </c>
      <c r="O23" s="171" t="s">
        <v>537</v>
      </c>
      <c r="P23" s="101" t="s">
        <v>307</v>
      </c>
      <c r="Q23" s="101">
        <v>180</v>
      </c>
      <c r="R23" s="101">
        <v>3</v>
      </c>
      <c r="S23" s="171"/>
      <c r="T23" s="171">
        <v>1</v>
      </c>
      <c r="U23" s="101" t="s">
        <v>690</v>
      </c>
      <c r="V23" s="251" t="s">
        <v>691</v>
      </c>
      <c r="W23"/>
    </row>
    <row r="24" spans="1:23" x14ac:dyDescent="0.25">
      <c r="A24" s="249" t="s">
        <v>1088</v>
      </c>
      <c r="B24" s="250">
        <v>220021</v>
      </c>
      <c r="C24" s="48" t="s">
        <v>24</v>
      </c>
      <c r="D24" s="38">
        <v>12</v>
      </c>
      <c r="E24" s="38">
        <v>5</v>
      </c>
      <c r="F24" s="38" t="s">
        <v>251</v>
      </c>
      <c r="G24" s="38" t="s">
        <v>682</v>
      </c>
      <c r="H24" s="38">
        <v>7</v>
      </c>
      <c r="I24" s="38">
        <v>1</v>
      </c>
      <c r="J24" s="122">
        <v>-87.8</v>
      </c>
      <c r="K24" s="101" t="s">
        <v>263</v>
      </c>
      <c r="L24" s="101" t="s">
        <v>263</v>
      </c>
      <c r="M24" s="101" t="s">
        <v>263</v>
      </c>
      <c r="N24" s="171" t="s">
        <v>1077</v>
      </c>
      <c r="O24" s="171" t="s">
        <v>537</v>
      </c>
      <c r="P24" s="101" t="s">
        <v>307</v>
      </c>
      <c r="Q24" s="101">
        <v>180</v>
      </c>
      <c r="R24" s="101">
        <v>3</v>
      </c>
      <c r="S24" s="171"/>
      <c r="T24" s="171">
        <v>1</v>
      </c>
      <c r="U24" s="101" t="s">
        <v>690</v>
      </c>
      <c r="V24" s="251" t="s">
        <v>691</v>
      </c>
      <c r="W24"/>
    </row>
    <row r="25" spans="1:23" x14ac:dyDescent="0.25">
      <c r="A25" s="249" t="s">
        <v>1089</v>
      </c>
      <c r="B25" s="250">
        <v>220022</v>
      </c>
      <c r="C25" s="48" t="s">
        <v>24</v>
      </c>
      <c r="D25" s="38">
        <v>2</v>
      </c>
      <c r="E25" s="38">
        <v>20</v>
      </c>
      <c r="F25" s="38" t="s">
        <v>251</v>
      </c>
      <c r="G25" s="38" t="s">
        <v>682</v>
      </c>
      <c r="H25" s="38">
        <v>7</v>
      </c>
      <c r="I25" s="38">
        <v>1</v>
      </c>
      <c r="J25" s="122">
        <v>-78</v>
      </c>
      <c r="K25" s="101">
        <v>20</v>
      </c>
      <c r="L25" s="101" t="s">
        <v>49</v>
      </c>
      <c r="M25" s="101" t="s">
        <v>47</v>
      </c>
      <c r="N25" s="171" t="s">
        <v>1077</v>
      </c>
      <c r="O25" s="171" t="s">
        <v>537</v>
      </c>
      <c r="P25" s="101" t="s">
        <v>307</v>
      </c>
      <c r="Q25" s="101">
        <v>180</v>
      </c>
      <c r="R25" s="101">
        <v>3</v>
      </c>
      <c r="S25" s="171"/>
      <c r="T25" s="171">
        <v>1</v>
      </c>
      <c r="U25" s="101" t="s">
        <v>690</v>
      </c>
      <c r="V25" s="251" t="s">
        <v>691</v>
      </c>
      <c r="W25"/>
    </row>
    <row r="26" spans="1:23" x14ac:dyDescent="0.25">
      <c r="A26" s="249" t="s">
        <v>1090</v>
      </c>
      <c r="B26" s="250">
        <v>220023</v>
      </c>
      <c r="C26" s="48" t="s">
        <v>24</v>
      </c>
      <c r="D26" s="38">
        <v>12</v>
      </c>
      <c r="E26" s="38">
        <v>5</v>
      </c>
      <c r="F26" s="38" t="s">
        <v>251</v>
      </c>
      <c r="G26" s="38" t="s">
        <v>682</v>
      </c>
      <c r="H26" s="38">
        <v>7</v>
      </c>
      <c r="I26" s="38">
        <v>1</v>
      </c>
      <c r="J26" s="122">
        <v>-88</v>
      </c>
      <c r="K26" s="101">
        <v>10</v>
      </c>
      <c r="L26" s="101" t="s">
        <v>49</v>
      </c>
      <c r="M26" s="101" t="s">
        <v>48</v>
      </c>
      <c r="N26" s="171" t="s">
        <v>1077</v>
      </c>
      <c r="O26" s="171" t="s">
        <v>537</v>
      </c>
      <c r="P26" s="101" t="s">
        <v>307</v>
      </c>
      <c r="Q26" s="101">
        <v>180</v>
      </c>
      <c r="R26" s="101">
        <v>3</v>
      </c>
      <c r="S26" s="171"/>
      <c r="T26" s="171">
        <v>1</v>
      </c>
      <c r="U26" s="101" t="s">
        <v>690</v>
      </c>
      <c r="V26" s="251" t="s">
        <v>691</v>
      </c>
      <c r="W26"/>
    </row>
    <row r="27" spans="1:23" x14ac:dyDescent="0.25">
      <c r="A27" s="252" t="s">
        <v>1091</v>
      </c>
      <c r="B27" s="253">
        <v>220024</v>
      </c>
      <c r="C27" s="254" t="s">
        <v>24</v>
      </c>
      <c r="D27" s="255">
        <v>2</v>
      </c>
      <c r="E27" s="255">
        <v>20</v>
      </c>
      <c r="F27" s="255" t="s">
        <v>251</v>
      </c>
      <c r="G27" s="255" t="s">
        <v>688</v>
      </c>
      <c r="H27" s="255">
        <v>3</v>
      </c>
      <c r="I27" s="255">
        <v>1</v>
      </c>
      <c r="J27" s="256">
        <v>-98</v>
      </c>
      <c r="K27" s="257">
        <v>0</v>
      </c>
      <c r="L27" s="257" t="s">
        <v>49</v>
      </c>
      <c r="M27" s="257" t="s">
        <v>48</v>
      </c>
      <c r="N27" s="258" t="s">
        <v>1077</v>
      </c>
      <c r="O27" s="258" t="s">
        <v>537</v>
      </c>
      <c r="P27" s="257" t="s">
        <v>307</v>
      </c>
      <c r="Q27" s="257">
        <v>180</v>
      </c>
      <c r="R27" s="257">
        <v>3</v>
      </c>
      <c r="S27" s="260"/>
      <c r="T27" s="258">
        <v>1</v>
      </c>
      <c r="U27" s="257" t="s">
        <v>690</v>
      </c>
      <c r="V27" s="259" t="s">
        <v>691</v>
      </c>
      <c r="W27"/>
    </row>
    <row r="28" spans="1:23" x14ac:dyDescent="0.25">
      <c r="B28" s="250"/>
      <c r="C28" s="48"/>
      <c r="D28" s="38"/>
      <c r="E28" s="38"/>
      <c r="F28" s="38"/>
      <c r="G28" s="38"/>
      <c r="H28" s="38"/>
      <c r="I28" s="38"/>
      <c r="J28" s="122"/>
      <c r="K28" s="101"/>
      <c r="L28" s="101"/>
      <c r="M28" s="101"/>
      <c r="N28" s="171"/>
      <c r="O28" s="171"/>
      <c r="P28" s="101"/>
      <c r="Q28" s="101"/>
      <c r="R28" s="101"/>
      <c r="S28" s="171"/>
      <c r="T28" s="171"/>
      <c r="U28" s="101"/>
      <c r="V28" s="251"/>
      <c r="W28"/>
    </row>
    <row r="29" spans="1:23" x14ac:dyDescent="0.25">
      <c r="A29" s="393" t="s">
        <v>1092</v>
      </c>
      <c r="B29" s="242">
        <v>220025</v>
      </c>
      <c r="C29" s="243" t="s">
        <v>24</v>
      </c>
      <c r="D29" s="244">
        <v>66</v>
      </c>
      <c r="E29" s="244">
        <v>20</v>
      </c>
      <c r="F29" s="244" t="s">
        <v>54</v>
      </c>
      <c r="G29" s="244" t="s">
        <v>682</v>
      </c>
      <c r="H29" s="244">
        <v>3</v>
      </c>
      <c r="I29" s="244">
        <v>1</v>
      </c>
      <c r="J29" s="246">
        <v>-84.8</v>
      </c>
      <c r="K29" s="246" t="s">
        <v>263</v>
      </c>
      <c r="L29" s="246" t="s">
        <v>263</v>
      </c>
      <c r="M29" s="246" t="s">
        <v>263</v>
      </c>
      <c r="N29" s="247" t="s">
        <v>683</v>
      </c>
      <c r="O29" s="247" t="s">
        <v>537</v>
      </c>
      <c r="P29" s="246" t="s">
        <v>307</v>
      </c>
      <c r="Q29" s="246">
        <v>180</v>
      </c>
      <c r="R29" s="246">
        <v>3</v>
      </c>
      <c r="S29" s="261"/>
      <c r="T29" s="580">
        <v>300</v>
      </c>
      <c r="U29" s="512" t="s">
        <v>1126</v>
      </c>
      <c r="V29" s="513" t="s">
        <v>1127</v>
      </c>
      <c r="W29"/>
    </row>
    <row r="30" spans="1:23" x14ac:dyDescent="0.25">
      <c r="A30" s="394" t="s">
        <v>1093</v>
      </c>
      <c r="B30" s="250">
        <v>220026</v>
      </c>
      <c r="C30" s="48" t="s">
        <v>24</v>
      </c>
      <c r="D30" s="38">
        <v>71</v>
      </c>
      <c r="E30" s="38">
        <v>20</v>
      </c>
      <c r="F30" s="38" t="s">
        <v>54</v>
      </c>
      <c r="G30" s="38" t="s">
        <v>682</v>
      </c>
      <c r="H30" s="38">
        <v>7</v>
      </c>
      <c r="I30" s="38">
        <v>1</v>
      </c>
      <c r="J30" s="101">
        <v>-78</v>
      </c>
      <c r="K30" s="101">
        <v>20</v>
      </c>
      <c r="L30" s="101" t="s">
        <v>49</v>
      </c>
      <c r="M30" s="101" t="s">
        <v>47</v>
      </c>
      <c r="N30" s="171" t="s">
        <v>687</v>
      </c>
      <c r="O30" s="171" t="s">
        <v>537</v>
      </c>
      <c r="P30" s="101" t="s">
        <v>307</v>
      </c>
      <c r="Q30" s="101">
        <v>180</v>
      </c>
      <c r="R30" s="101">
        <v>3</v>
      </c>
      <c r="S30"/>
      <c r="T30" s="578">
        <v>300</v>
      </c>
      <c r="U30" s="101" t="s">
        <v>690</v>
      </c>
      <c r="V30" s="514" t="s">
        <v>1128</v>
      </c>
      <c r="W30"/>
    </row>
    <row r="31" spans="1:23" x14ac:dyDescent="0.25">
      <c r="A31" s="394" t="s">
        <v>1094</v>
      </c>
      <c r="B31" s="250">
        <v>220027</v>
      </c>
      <c r="C31" s="48" t="s">
        <v>24</v>
      </c>
      <c r="D31" s="38">
        <v>2</v>
      </c>
      <c r="E31" s="38">
        <v>20</v>
      </c>
      <c r="F31" s="38" t="s">
        <v>54</v>
      </c>
      <c r="G31" s="38" t="s">
        <v>682</v>
      </c>
      <c r="H31" s="38">
        <v>7</v>
      </c>
      <c r="I31" s="38">
        <v>1</v>
      </c>
      <c r="J31" s="101">
        <v>-88</v>
      </c>
      <c r="K31" s="101">
        <v>10</v>
      </c>
      <c r="L31" s="101" t="s">
        <v>49</v>
      </c>
      <c r="M31" s="101" t="s">
        <v>48</v>
      </c>
      <c r="N31" s="171" t="s">
        <v>683</v>
      </c>
      <c r="O31" s="171" t="s">
        <v>537</v>
      </c>
      <c r="P31" s="101" t="s">
        <v>307</v>
      </c>
      <c r="Q31" s="101">
        <v>180</v>
      </c>
      <c r="R31" s="101">
        <v>3</v>
      </c>
      <c r="S31"/>
      <c r="T31" s="565">
        <v>290</v>
      </c>
      <c r="U31" s="101" t="s">
        <v>690</v>
      </c>
      <c r="V31" s="514" t="s">
        <v>1128</v>
      </c>
      <c r="W31"/>
    </row>
    <row r="32" spans="1:23" x14ac:dyDescent="0.25">
      <c r="A32" s="395" t="s">
        <v>1095</v>
      </c>
      <c r="B32" s="253">
        <v>220028</v>
      </c>
      <c r="C32" s="254" t="s">
        <v>24</v>
      </c>
      <c r="D32" s="255">
        <v>12</v>
      </c>
      <c r="E32" s="255">
        <v>5</v>
      </c>
      <c r="F32" s="255" t="s">
        <v>54</v>
      </c>
      <c r="G32" s="255" t="s">
        <v>688</v>
      </c>
      <c r="H32" s="255">
        <v>7</v>
      </c>
      <c r="I32" s="255">
        <v>1</v>
      </c>
      <c r="J32" s="257">
        <v>-98</v>
      </c>
      <c r="K32" s="257">
        <v>0</v>
      </c>
      <c r="L32" s="257" t="s">
        <v>49</v>
      </c>
      <c r="M32" s="257" t="s">
        <v>48</v>
      </c>
      <c r="N32" s="258" t="s">
        <v>687</v>
      </c>
      <c r="O32" s="258" t="s">
        <v>537</v>
      </c>
      <c r="P32" s="257" t="s">
        <v>307</v>
      </c>
      <c r="Q32" s="257">
        <v>180</v>
      </c>
      <c r="R32" s="257">
        <v>3</v>
      </c>
      <c r="S32" s="264"/>
      <c r="T32" s="566">
        <v>19</v>
      </c>
      <c r="U32" s="515" t="s">
        <v>1125</v>
      </c>
      <c r="V32" s="259" t="s">
        <v>691</v>
      </c>
      <c r="W32"/>
    </row>
    <row r="33" spans="1:23" x14ac:dyDescent="0.25">
      <c r="A33" s="263"/>
      <c r="B33" s="250"/>
      <c r="C33" s="48"/>
      <c r="D33" s="38"/>
      <c r="E33" s="38"/>
      <c r="F33" s="38"/>
      <c r="G33" s="38"/>
      <c r="H33" s="38"/>
      <c r="I33" s="38"/>
      <c r="J33" s="101"/>
      <c r="K33" s="101"/>
      <c r="L33" s="101"/>
      <c r="M33" s="101"/>
      <c r="N33" s="171"/>
      <c r="O33" s="171"/>
      <c r="P33" s="101"/>
      <c r="Q33" s="101"/>
      <c r="R33" s="101"/>
      <c r="S33"/>
      <c r="T33" s="54"/>
      <c r="U33" s="101"/>
      <c r="V33" s="251"/>
      <c r="W33"/>
    </row>
    <row r="34" spans="1:23" x14ac:dyDescent="0.25">
      <c r="A34" s="393" t="s">
        <v>1096</v>
      </c>
      <c r="B34" s="242">
        <v>220029</v>
      </c>
      <c r="C34" s="243" t="s">
        <v>24</v>
      </c>
      <c r="D34" s="244">
        <v>12</v>
      </c>
      <c r="E34" s="244">
        <v>5</v>
      </c>
      <c r="F34" s="244" t="s">
        <v>54</v>
      </c>
      <c r="G34" s="244" t="s">
        <v>692</v>
      </c>
      <c r="H34" s="244">
        <v>7</v>
      </c>
      <c r="I34" s="244" t="s">
        <v>693</v>
      </c>
      <c r="J34" s="246">
        <v>-101</v>
      </c>
      <c r="K34" s="246" t="s">
        <v>263</v>
      </c>
      <c r="L34" s="246" t="s">
        <v>263</v>
      </c>
      <c r="M34" s="246" t="s">
        <v>263</v>
      </c>
      <c r="N34" s="247" t="s">
        <v>1077</v>
      </c>
      <c r="O34" s="247" t="s">
        <v>684</v>
      </c>
      <c r="P34" s="246" t="s">
        <v>307</v>
      </c>
      <c r="Q34" s="246">
        <v>180</v>
      </c>
      <c r="R34" s="246">
        <v>3</v>
      </c>
      <c r="S34" s="262">
        <v>1</v>
      </c>
      <c r="T34" s="262"/>
      <c r="U34" s="246" t="s">
        <v>689</v>
      </c>
      <c r="V34" s="248" t="s">
        <v>686</v>
      </c>
      <c r="W34"/>
    </row>
    <row r="35" spans="1:23" x14ac:dyDescent="0.25">
      <c r="A35" s="394" t="s">
        <v>1097</v>
      </c>
      <c r="B35" s="250">
        <v>220030</v>
      </c>
      <c r="C35" s="48" t="s">
        <v>24</v>
      </c>
      <c r="D35" s="38">
        <v>2</v>
      </c>
      <c r="E35" s="38">
        <v>20</v>
      </c>
      <c r="F35" s="38" t="s">
        <v>54</v>
      </c>
      <c r="G35" s="38" t="s">
        <v>692</v>
      </c>
      <c r="H35" s="38">
        <v>7</v>
      </c>
      <c r="I35" s="38" t="s">
        <v>693</v>
      </c>
      <c r="J35" s="101">
        <v>-101</v>
      </c>
      <c r="K35" s="101" t="s">
        <v>263</v>
      </c>
      <c r="L35" s="101" t="s">
        <v>263</v>
      </c>
      <c r="M35" s="101" t="s">
        <v>263</v>
      </c>
      <c r="N35" s="171" t="s">
        <v>1077</v>
      </c>
      <c r="O35" s="171" t="s">
        <v>684</v>
      </c>
      <c r="P35" s="101" t="s">
        <v>307</v>
      </c>
      <c r="Q35" s="101">
        <v>180</v>
      </c>
      <c r="R35" s="101">
        <v>3</v>
      </c>
      <c r="S35" s="54">
        <v>1</v>
      </c>
      <c r="T35" s="54"/>
      <c r="U35" s="101" t="s">
        <v>689</v>
      </c>
      <c r="V35" s="251" t="s">
        <v>686</v>
      </c>
      <c r="W35"/>
    </row>
    <row r="36" spans="1:23" x14ac:dyDescent="0.25">
      <c r="A36" s="394" t="s">
        <v>1098</v>
      </c>
      <c r="B36" s="250">
        <v>220031</v>
      </c>
      <c r="C36" s="48" t="s">
        <v>24</v>
      </c>
      <c r="D36" s="38">
        <v>12</v>
      </c>
      <c r="E36" s="38">
        <v>5</v>
      </c>
      <c r="F36" s="38" t="s">
        <v>54</v>
      </c>
      <c r="G36" s="38" t="s">
        <v>692</v>
      </c>
      <c r="H36" s="38">
        <v>7</v>
      </c>
      <c r="I36" s="38" t="s">
        <v>694</v>
      </c>
      <c r="J36" s="101">
        <v>-101</v>
      </c>
      <c r="K36" s="101" t="s">
        <v>263</v>
      </c>
      <c r="L36" s="101" t="s">
        <v>263</v>
      </c>
      <c r="M36" s="101" t="s">
        <v>263</v>
      </c>
      <c r="N36" s="171" t="s">
        <v>1077</v>
      </c>
      <c r="O36" s="171" t="s">
        <v>537</v>
      </c>
      <c r="P36" s="101" t="s">
        <v>307</v>
      </c>
      <c r="Q36" s="101">
        <v>180</v>
      </c>
      <c r="R36" s="101">
        <v>3</v>
      </c>
      <c r="S36" s="54"/>
      <c r="T36" s="54">
        <v>1</v>
      </c>
      <c r="U36" s="101" t="s">
        <v>690</v>
      </c>
      <c r="V36" s="251" t="s">
        <v>691</v>
      </c>
      <c r="W36"/>
    </row>
    <row r="37" spans="1:23" x14ac:dyDescent="0.25">
      <c r="A37" s="395" t="s">
        <v>1099</v>
      </c>
      <c r="B37" s="253">
        <v>220032</v>
      </c>
      <c r="C37" s="254" t="s">
        <v>24</v>
      </c>
      <c r="D37" s="255">
        <v>2</v>
      </c>
      <c r="E37" s="255">
        <v>20</v>
      </c>
      <c r="F37" s="255" t="s">
        <v>54</v>
      </c>
      <c r="G37" s="255" t="s">
        <v>692</v>
      </c>
      <c r="H37" s="255">
        <v>7</v>
      </c>
      <c r="I37" s="255" t="s">
        <v>694</v>
      </c>
      <c r="J37" s="257">
        <v>-101</v>
      </c>
      <c r="K37" s="257" t="s">
        <v>263</v>
      </c>
      <c r="L37" s="257" t="s">
        <v>263</v>
      </c>
      <c r="M37" s="257" t="s">
        <v>263</v>
      </c>
      <c r="N37" s="258" t="s">
        <v>1077</v>
      </c>
      <c r="O37" s="258" t="s">
        <v>537</v>
      </c>
      <c r="P37" s="257" t="s">
        <v>307</v>
      </c>
      <c r="Q37" s="257">
        <v>180</v>
      </c>
      <c r="R37" s="257">
        <v>3</v>
      </c>
      <c r="S37" s="265"/>
      <c r="T37" s="265">
        <v>1</v>
      </c>
      <c r="U37" s="257" t="s">
        <v>690</v>
      </c>
      <c r="V37" s="259" t="s">
        <v>691</v>
      </c>
      <c r="W37"/>
    </row>
    <row r="38" spans="1:23" x14ac:dyDescent="0.25">
      <c r="A38" s="263"/>
      <c r="B38" s="250"/>
      <c r="C38" s="48"/>
      <c r="D38" s="38"/>
      <c r="E38" s="38"/>
      <c r="F38" s="38"/>
      <c r="G38" s="38"/>
      <c r="H38" s="38"/>
      <c r="I38" s="38"/>
      <c r="J38" s="101"/>
      <c r="K38" s="101"/>
      <c r="L38" s="101"/>
      <c r="M38" s="101"/>
      <c r="N38" s="171"/>
      <c r="O38" s="171"/>
      <c r="P38" s="101"/>
      <c r="Q38" s="101"/>
      <c r="R38" s="101"/>
      <c r="S38"/>
      <c r="T38" s="54"/>
      <c r="U38" s="101"/>
      <c r="V38" s="251"/>
      <c r="W38"/>
    </row>
    <row r="39" spans="1:23" x14ac:dyDescent="0.25">
      <c r="A39" s="393" t="s">
        <v>695</v>
      </c>
      <c r="B39" s="242">
        <v>220033</v>
      </c>
      <c r="C39" s="243" t="s">
        <v>24</v>
      </c>
      <c r="D39" s="244">
        <v>12</v>
      </c>
      <c r="E39" s="244">
        <v>5</v>
      </c>
      <c r="F39" s="244" t="s">
        <v>54</v>
      </c>
      <c r="G39" s="244" t="s">
        <v>692</v>
      </c>
      <c r="H39" s="244">
        <v>7</v>
      </c>
      <c r="I39" s="244" t="s">
        <v>693</v>
      </c>
      <c r="J39" s="246">
        <v>-120</v>
      </c>
      <c r="K39" s="246" t="s">
        <v>263</v>
      </c>
      <c r="L39" s="246" t="s">
        <v>263</v>
      </c>
      <c r="M39" s="246" t="s">
        <v>263</v>
      </c>
      <c r="N39" s="247" t="s">
        <v>1077</v>
      </c>
      <c r="O39" s="247" t="s">
        <v>684</v>
      </c>
      <c r="P39" s="246" t="s">
        <v>307</v>
      </c>
      <c r="Q39" s="246">
        <v>60</v>
      </c>
      <c r="R39" s="246">
        <v>3</v>
      </c>
      <c r="S39" s="262">
        <v>1</v>
      </c>
      <c r="T39" s="262"/>
      <c r="U39" s="246" t="s">
        <v>689</v>
      </c>
      <c r="V39" s="248" t="s">
        <v>686</v>
      </c>
      <c r="W39"/>
    </row>
    <row r="40" spans="1:23" x14ac:dyDescent="0.25">
      <c r="A40" s="394" t="s">
        <v>695</v>
      </c>
      <c r="B40" s="250">
        <v>220034</v>
      </c>
      <c r="C40" s="48" t="s">
        <v>24</v>
      </c>
      <c r="D40" s="38">
        <v>2</v>
      </c>
      <c r="E40" s="38">
        <v>20</v>
      </c>
      <c r="F40" s="38" t="s">
        <v>54</v>
      </c>
      <c r="G40" s="38" t="s">
        <v>692</v>
      </c>
      <c r="H40" s="38">
        <v>7</v>
      </c>
      <c r="I40" s="38" t="s">
        <v>693</v>
      </c>
      <c r="J40" s="101">
        <v>-120</v>
      </c>
      <c r="K40" s="101" t="s">
        <v>263</v>
      </c>
      <c r="L40" s="101" t="s">
        <v>263</v>
      </c>
      <c r="M40" s="101" t="s">
        <v>263</v>
      </c>
      <c r="N40" s="171" t="s">
        <v>1077</v>
      </c>
      <c r="O40" s="171" t="s">
        <v>684</v>
      </c>
      <c r="P40" s="101" t="s">
        <v>307</v>
      </c>
      <c r="Q40" s="101">
        <v>60</v>
      </c>
      <c r="R40" s="101">
        <v>3</v>
      </c>
      <c r="S40" s="54">
        <v>1</v>
      </c>
      <c r="T40" s="54"/>
      <c r="U40" s="101" t="s">
        <v>689</v>
      </c>
      <c r="V40" s="251" t="s">
        <v>686</v>
      </c>
      <c r="W40"/>
    </row>
    <row r="41" spans="1:23" x14ac:dyDescent="0.25">
      <c r="A41" s="394" t="s">
        <v>696</v>
      </c>
      <c r="B41" s="250">
        <v>220035</v>
      </c>
      <c r="C41" s="48" t="s">
        <v>24</v>
      </c>
      <c r="D41" s="38">
        <v>12</v>
      </c>
      <c r="E41" s="38">
        <v>5</v>
      </c>
      <c r="F41" s="38" t="s">
        <v>54</v>
      </c>
      <c r="G41" s="38" t="s">
        <v>682</v>
      </c>
      <c r="H41" s="38">
        <v>7</v>
      </c>
      <c r="I41" s="38" t="s">
        <v>697</v>
      </c>
      <c r="J41" s="101">
        <v>-120</v>
      </c>
      <c r="K41" s="101" t="s">
        <v>263</v>
      </c>
      <c r="L41" s="101" t="s">
        <v>263</v>
      </c>
      <c r="M41" s="101" t="s">
        <v>263</v>
      </c>
      <c r="N41" s="171" t="s">
        <v>1077</v>
      </c>
      <c r="O41" s="171" t="s">
        <v>684</v>
      </c>
      <c r="P41" s="101" t="s">
        <v>307</v>
      </c>
      <c r="Q41" s="101">
        <v>60</v>
      </c>
      <c r="R41" s="101">
        <v>3</v>
      </c>
      <c r="S41" s="54">
        <v>1</v>
      </c>
      <c r="T41" s="54"/>
      <c r="U41" s="101" t="s">
        <v>690</v>
      </c>
      <c r="V41" s="251" t="s">
        <v>686</v>
      </c>
      <c r="W41"/>
    </row>
    <row r="42" spans="1:23" x14ac:dyDescent="0.25">
      <c r="A42" s="394" t="s">
        <v>696</v>
      </c>
      <c r="B42" s="250">
        <v>220036</v>
      </c>
      <c r="C42" s="48" t="s">
        <v>24</v>
      </c>
      <c r="D42" s="38">
        <v>2</v>
      </c>
      <c r="E42" s="38">
        <v>20</v>
      </c>
      <c r="F42" s="38" t="s">
        <v>54</v>
      </c>
      <c r="G42" s="38" t="s">
        <v>682</v>
      </c>
      <c r="H42" s="38">
        <v>7</v>
      </c>
      <c r="I42" s="38" t="s">
        <v>697</v>
      </c>
      <c r="J42" s="101">
        <v>-120</v>
      </c>
      <c r="K42" s="101" t="s">
        <v>263</v>
      </c>
      <c r="L42" s="101" t="s">
        <v>263</v>
      </c>
      <c r="M42" s="101" t="s">
        <v>263</v>
      </c>
      <c r="N42" s="171" t="s">
        <v>1077</v>
      </c>
      <c r="O42" s="171" t="s">
        <v>684</v>
      </c>
      <c r="P42" s="101" t="s">
        <v>307</v>
      </c>
      <c r="Q42" s="101">
        <v>60</v>
      </c>
      <c r="R42" s="101">
        <v>3</v>
      </c>
      <c r="S42" s="54">
        <v>1</v>
      </c>
      <c r="T42" s="54"/>
      <c r="U42" s="101" t="s">
        <v>690</v>
      </c>
      <c r="V42" s="251" t="s">
        <v>686</v>
      </c>
      <c r="W42"/>
    </row>
    <row r="43" spans="1:23" x14ac:dyDescent="0.25">
      <c r="A43" s="394" t="s">
        <v>698</v>
      </c>
      <c r="B43" s="250">
        <v>220037</v>
      </c>
      <c r="C43" s="48" t="s">
        <v>24</v>
      </c>
      <c r="D43" s="38">
        <v>12</v>
      </c>
      <c r="E43" s="38">
        <v>5</v>
      </c>
      <c r="F43" s="38" t="s">
        <v>54</v>
      </c>
      <c r="G43" s="38" t="s">
        <v>682</v>
      </c>
      <c r="H43" s="38">
        <v>7</v>
      </c>
      <c r="I43" s="38" t="s">
        <v>697</v>
      </c>
      <c r="J43" s="101">
        <v>-100</v>
      </c>
      <c r="K43" s="101">
        <v>20</v>
      </c>
      <c r="L43" s="101" t="s">
        <v>263</v>
      </c>
      <c r="M43" s="101" t="s">
        <v>263</v>
      </c>
      <c r="N43" s="171" t="s">
        <v>1077</v>
      </c>
      <c r="O43" s="171" t="s">
        <v>684</v>
      </c>
      <c r="P43" s="101" t="s">
        <v>307</v>
      </c>
      <c r="Q43" s="101">
        <v>60</v>
      </c>
      <c r="R43" s="101">
        <v>3</v>
      </c>
      <c r="S43" s="54">
        <v>1</v>
      </c>
      <c r="T43" s="54"/>
      <c r="U43" s="101" t="s">
        <v>690</v>
      </c>
      <c r="V43" s="251" t="s">
        <v>686</v>
      </c>
      <c r="W43"/>
    </row>
    <row r="44" spans="1:23" x14ac:dyDescent="0.25">
      <c r="A44" s="395" t="s">
        <v>698</v>
      </c>
      <c r="B44" s="253">
        <v>220038</v>
      </c>
      <c r="C44" s="254" t="s">
        <v>24</v>
      </c>
      <c r="D44" s="255">
        <v>2</v>
      </c>
      <c r="E44" s="255">
        <v>20</v>
      </c>
      <c r="F44" s="255" t="s">
        <v>54</v>
      </c>
      <c r="G44" s="255" t="s">
        <v>682</v>
      </c>
      <c r="H44" s="255">
        <v>7</v>
      </c>
      <c r="I44" s="255" t="s">
        <v>697</v>
      </c>
      <c r="J44" s="257">
        <v>-100</v>
      </c>
      <c r="K44" s="257">
        <v>20</v>
      </c>
      <c r="L44" s="257" t="s">
        <v>263</v>
      </c>
      <c r="M44" s="257" t="s">
        <v>263</v>
      </c>
      <c r="N44" s="258" t="s">
        <v>1077</v>
      </c>
      <c r="O44" s="258" t="s">
        <v>684</v>
      </c>
      <c r="P44" s="257" t="s">
        <v>307</v>
      </c>
      <c r="Q44" s="257">
        <v>60</v>
      </c>
      <c r="R44" s="257">
        <v>3</v>
      </c>
      <c r="S44" s="265">
        <v>1</v>
      </c>
      <c r="T44" s="265"/>
      <c r="U44" s="257" t="s">
        <v>690</v>
      </c>
      <c r="V44" s="259" t="s">
        <v>686</v>
      </c>
      <c r="W44"/>
    </row>
    <row r="45" spans="1:23" x14ac:dyDescent="0.25">
      <c r="A45" s="249"/>
      <c r="C45" s="38"/>
      <c r="L45"/>
      <c r="R45" s="27"/>
      <c r="S45" s="37"/>
      <c r="T45" s="37"/>
      <c r="U45" s="266"/>
      <c r="V45"/>
    </row>
    <row r="46" spans="1:23" x14ac:dyDescent="0.25">
      <c r="R46" s="27"/>
      <c r="S46" s="27"/>
      <c r="T46" s="27"/>
      <c r="U46" s="101"/>
      <c r="V46"/>
    </row>
    <row r="47" spans="1:23" x14ac:dyDescent="0.25">
      <c r="A47" s="383" t="s">
        <v>1034</v>
      </c>
      <c r="R47" s="27"/>
      <c r="S47" s="27"/>
      <c r="T47" s="27"/>
      <c r="U47" s="101"/>
      <c r="V47"/>
    </row>
    <row r="48" spans="1:23" ht="15.75" thickBot="1" x14ac:dyDescent="0.3">
      <c r="S48" s="37"/>
      <c r="T48" s="37"/>
      <c r="U48" s="101"/>
      <c r="V48"/>
    </row>
    <row r="49" spans="1:23" ht="15.95" customHeight="1" thickBot="1" x14ac:dyDescent="0.3">
      <c r="A49" s="376" t="s">
        <v>1035</v>
      </c>
      <c r="B49" s="377" t="s">
        <v>1036</v>
      </c>
      <c r="C49" s="746" t="s">
        <v>1037</v>
      </c>
      <c r="D49" s="747"/>
      <c r="E49" s="747"/>
      <c r="F49" s="747"/>
      <c r="G49" s="747"/>
      <c r="H49" s="748"/>
      <c r="R49" s="27"/>
      <c r="S49" s="29"/>
      <c r="T49" s="29"/>
      <c r="U49" s="101"/>
      <c r="V49"/>
    </row>
    <row r="50" spans="1:23" ht="15.75" thickBot="1" x14ac:dyDescent="0.3">
      <c r="A50" s="378" t="s">
        <v>1038</v>
      </c>
      <c r="B50" s="379" t="s">
        <v>1039</v>
      </c>
      <c r="C50" s="379">
        <v>1.4</v>
      </c>
      <c r="D50" s="379">
        <v>3</v>
      </c>
      <c r="E50" s="379">
        <v>5</v>
      </c>
      <c r="F50" s="379">
        <v>10</v>
      </c>
      <c r="G50" s="379">
        <v>15</v>
      </c>
      <c r="H50" s="379">
        <v>20</v>
      </c>
      <c r="R50" s="27"/>
      <c r="S50" s="29"/>
      <c r="T50" s="29"/>
      <c r="V50"/>
    </row>
    <row r="51" spans="1:23" ht="15.75" thickBot="1" x14ac:dyDescent="0.3">
      <c r="A51" s="378" t="s">
        <v>1040</v>
      </c>
      <c r="B51" s="379"/>
      <c r="C51" s="379">
        <v>6</v>
      </c>
      <c r="D51" s="379">
        <v>6</v>
      </c>
      <c r="E51" s="379">
        <v>6</v>
      </c>
      <c r="F51" s="379">
        <v>6</v>
      </c>
      <c r="G51" s="379">
        <v>6</v>
      </c>
      <c r="H51" s="379">
        <v>6</v>
      </c>
      <c r="R51" s="27"/>
      <c r="S51" s="27"/>
      <c r="T51" s="27"/>
      <c r="V51"/>
    </row>
    <row r="52" spans="1:23" ht="15.75" thickBot="1" x14ac:dyDescent="0.3">
      <c r="A52" s="378" t="s">
        <v>1041</v>
      </c>
      <c r="B52" s="379"/>
      <c r="C52" s="379">
        <v>12</v>
      </c>
      <c r="D52" s="379">
        <v>12</v>
      </c>
      <c r="E52" s="379">
        <v>12</v>
      </c>
      <c r="F52" s="379">
        <v>12</v>
      </c>
      <c r="G52" s="379">
        <v>12</v>
      </c>
      <c r="H52" s="379">
        <v>12</v>
      </c>
      <c r="R52" s="27"/>
      <c r="S52" s="27"/>
      <c r="T52" s="27"/>
      <c r="V52"/>
    </row>
    <row r="53" spans="1:23" ht="15.75" thickBot="1" x14ac:dyDescent="0.3">
      <c r="A53" s="378" t="s">
        <v>387</v>
      </c>
      <c r="B53" s="379"/>
      <c r="C53" s="379" t="s">
        <v>1042</v>
      </c>
      <c r="D53" s="379" t="s">
        <v>1042</v>
      </c>
      <c r="E53" s="379" t="s">
        <v>1042</v>
      </c>
      <c r="F53" s="379" t="s">
        <v>1042</v>
      </c>
      <c r="G53" s="379" t="s">
        <v>1042</v>
      </c>
      <c r="H53" s="379" t="s">
        <v>1042</v>
      </c>
      <c r="R53" s="27"/>
      <c r="S53" s="27"/>
      <c r="T53" s="27"/>
      <c r="V53"/>
    </row>
    <row r="54" spans="1:23" ht="15.75" thickBot="1" x14ac:dyDescent="0.3">
      <c r="A54" s="378" t="s">
        <v>1043</v>
      </c>
      <c r="B54" s="379"/>
      <c r="C54" s="380">
        <v>43833</v>
      </c>
      <c r="D54" s="380">
        <v>43833</v>
      </c>
      <c r="E54" s="380">
        <v>43833</v>
      </c>
      <c r="F54" s="380">
        <v>43833</v>
      </c>
      <c r="G54" s="380">
        <v>43833</v>
      </c>
      <c r="H54" s="380">
        <v>43833</v>
      </c>
      <c r="S54" s="27"/>
      <c r="T54" s="27"/>
      <c r="W54"/>
    </row>
    <row r="55" spans="1:23" ht="15.75" thickBot="1" x14ac:dyDescent="0.3">
      <c r="A55" s="378" t="s">
        <v>1044</v>
      </c>
      <c r="B55" s="379" t="s">
        <v>1045</v>
      </c>
      <c r="C55" s="379">
        <v>600</v>
      </c>
      <c r="D55" s="379">
        <v>600</v>
      </c>
      <c r="E55" s="379">
        <v>600</v>
      </c>
      <c r="F55" s="379">
        <v>600</v>
      </c>
      <c r="G55" s="379">
        <v>600</v>
      </c>
      <c r="H55" s="379">
        <v>600</v>
      </c>
      <c r="S55" s="27"/>
      <c r="T55" s="27"/>
      <c r="W55"/>
    </row>
    <row r="56" spans="1:23" ht="15.75" thickBot="1" x14ac:dyDescent="0.3">
      <c r="A56" s="378" t="s">
        <v>1046</v>
      </c>
      <c r="B56" s="379" t="s">
        <v>1045</v>
      </c>
      <c r="C56" s="379">
        <v>24</v>
      </c>
      <c r="D56" s="379">
        <v>24</v>
      </c>
      <c r="E56" s="379">
        <v>24</v>
      </c>
      <c r="F56" s="379">
        <v>24</v>
      </c>
      <c r="G56" s="379">
        <v>24</v>
      </c>
      <c r="H56" s="379">
        <v>24</v>
      </c>
      <c r="S56" s="27"/>
      <c r="T56" s="27"/>
      <c r="U56" s="31"/>
      <c r="V56" s="31"/>
      <c r="W56"/>
    </row>
    <row r="57" spans="1:23" ht="15.75" thickBot="1" x14ac:dyDescent="0.3">
      <c r="A57" s="378" t="s">
        <v>1047</v>
      </c>
      <c r="B57" s="379"/>
      <c r="C57" s="379">
        <v>1</v>
      </c>
      <c r="D57" s="379">
        <v>1</v>
      </c>
      <c r="E57" s="379">
        <v>1</v>
      </c>
      <c r="F57" s="379">
        <v>1</v>
      </c>
      <c r="G57" s="379">
        <v>1</v>
      </c>
      <c r="H57" s="379">
        <v>1</v>
      </c>
      <c r="S57" s="27"/>
      <c r="T57" s="27"/>
      <c r="W57"/>
    </row>
    <row r="58" spans="1:23" ht="15.75" thickBot="1" x14ac:dyDescent="0.3">
      <c r="A58" s="378" t="s">
        <v>1048</v>
      </c>
      <c r="B58" s="379" t="s">
        <v>1045</v>
      </c>
      <c r="C58" s="379">
        <v>1728</v>
      </c>
      <c r="D58" s="379">
        <v>1728</v>
      </c>
      <c r="E58" s="379">
        <v>1728</v>
      </c>
      <c r="F58" s="379">
        <v>1728</v>
      </c>
      <c r="G58" s="379">
        <v>1728</v>
      </c>
      <c r="H58" s="379">
        <v>1728</v>
      </c>
      <c r="S58" s="27"/>
      <c r="T58" s="27"/>
      <c r="W58"/>
    </row>
    <row r="59" spans="1:23" ht="15.75" thickBot="1" x14ac:dyDescent="0.3">
      <c r="A59" s="378" t="s">
        <v>1049</v>
      </c>
      <c r="B59" s="379"/>
      <c r="C59" s="379">
        <v>864</v>
      </c>
      <c r="D59" s="379">
        <v>864</v>
      </c>
      <c r="E59" s="379">
        <v>864</v>
      </c>
      <c r="F59" s="379">
        <v>864</v>
      </c>
      <c r="G59" s="379">
        <v>864</v>
      </c>
      <c r="H59" s="379">
        <v>864</v>
      </c>
      <c r="S59" s="27"/>
      <c r="T59" s="27"/>
      <c r="U59" s="37"/>
      <c r="W59"/>
    </row>
    <row r="60" spans="1:23" ht="15.75" thickBot="1" x14ac:dyDescent="0.3">
      <c r="A60" s="378" t="s">
        <v>1050</v>
      </c>
      <c r="B60" s="379"/>
      <c r="C60" s="379" t="s">
        <v>1051</v>
      </c>
      <c r="D60" s="379" t="s">
        <v>1051</v>
      </c>
      <c r="E60" s="379" t="s">
        <v>1051</v>
      </c>
      <c r="F60" s="379" t="s">
        <v>1051</v>
      </c>
      <c r="G60" s="379" t="s">
        <v>1051</v>
      </c>
      <c r="H60" s="379" t="s">
        <v>1051</v>
      </c>
      <c r="S60" s="27"/>
      <c r="T60" s="27"/>
      <c r="W60"/>
    </row>
    <row r="61" spans="1:23" x14ac:dyDescent="0.25">
      <c r="A61" s="749" t="s">
        <v>1052</v>
      </c>
      <c r="B61" s="750"/>
      <c r="C61" s="750"/>
      <c r="D61" s="750"/>
      <c r="E61" s="750"/>
      <c r="F61" s="750"/>
      <c r="G61" s="750"/>
      <c r="H61" s="751"/>
      <c r="S61" s="27"/>
      <c r="T61" s="27"/>
      <c r="W61"/>
    </row>
    <row r="62" spans="1:23" ht="24" customHeight="1" thickBot="1" x14ac:dyDescent="0.3">
      <c r="A62" s="743" t="s">
        <v>1053</v>
      </c>
      <c r="B62" s="744"/>
      <c r="C62" s="744"/>
      <c r="D62" s="744"/>
      <c r="E62" s="744"/>
      <c r="F62" s="744"/>
      <c r="G62" s="744"/>
      <c r="H62" s="745"/>
      <c r="S62" s="27"/>
      <c r="T62" s="27"/>
      <c r="W62"/>
    </row>
    <row r="63" spans="1:23" x14ac:dyDescent="0.25">
      <c r="S63" s="27"/>
      <c r="T63" s="27"/>
      <c r="W63"/>
    </row>
    <row r="64" spans="1:23" x14ac:dyDescent="0.25">
      <c r="S64" s="27"/>
      <c r="T64" s="27"/>
      <c r="W64"/>
    </row>
    <row r="65" spans="1:23" x14ac:dyDescent="0.25">
      <c r="A65" s="382" t="s">
        <v>1054</v>
      </c>
      <c r="S65" s="27"/>
      <c r="T65" s="27"/>
      <c r="W65"/>
    </row>
    <row r="66" spans="1:23" ht="15.75" thickBot="1" x14ac:dyDescent="0.3">
      <c r="S66" s="27"/>
      <c r="T66" s="27"/>
      <c r="W66"/>
    </row>
    <row r="67" spans="1:23" ht="15.75" thickBot="1" x14ac:dyDescent="0.3">
      <c r="A67" s="376" t="s">
        <v>1035</v>
      </c>
      <c r="B67" s="377" t="s">
        <v>1036</v>
      </c>
      <c r="C67" s="377" t="s">
        <v>1055</v>
      </c>
      <c r="S67" s="27"/>
      <c r="T67" s="27"/>
      <c r="W67"/>
    </row>
    <row r="68" spans="1:23" ht="15.75" thickBot="1" x14ac:dyDescent="0.3">
      <c r="A68" s="378" t="s">
        <v>1056</v>
      </c>
      <c r="B68" s="379"/>
      <c r="C68" s="379" t="s">
        <v>1057</v>
      </c>
      <c r="S68" s="27"/>
      <c r="T68" s="27"/>
      <c r="W68"/>
    </row>
    <row r="69" spans="1:23" ht="15.75" thickBot="1" x14ac:dyDescent="0.3">
      <c r="A69" s="378" t="s">
        <v>1038</v>
      </c>
      <c r="B69" s="379" t="s">
        <v>1039</v>
      </c>
      <c r="C69" s="379">
        <v>10</v>
      </c>
      <c r="S69" s="27"/>
      <c r="T69" s="27"/>
      <c r="W69"/>
    </row>
    <row r="70" spans="1:23" ht="15.75" thickBot="1" x14ac:dyDescent="0.3">
      <c r="A70" s="378" t="s">
        <v>1058</v>
      </c>
      <c r="B70" s="379"/>
      <c r="C70" s="379">
        <v>3</v>
      </c>
      <c r="S70" s="27"/>
      <c r="T70" s="27"/>
      <c r="W70"/>
    </row>
    <row r="71" spans="1:23" ht="15.75" thickBot="1" x14ac:dyDescent="0.3">
      <c r="A71" s="378" t="s">
        <v>1059</v>
      </c>
      <c r="B71" s="379"/>
      <c r="C71" s="379">
        <v>3</v>
      </c>
      <c r="S71" s="27"/>
      <c r="T71" s="27"/>
      <c r="W71"/>
    </row>
    <row r="72" spans="1:23" ht="15.75" thickBot="1" x14ac:dyDescent="0.3">
      <c r="A72" s="378" t="s">
        <v>387</v>
      </c>
      <c r="B72" s="379"/>
      <c r="C72" s="379" t="s">
        <v>1060</v>
      </c>
      <c r="S72" s="27"/>
      <c r="T72" s="27"/>
      <c r="W72"/>
    </row>
    <row r="73" spans="1:23" ht="15.75" thickBot="1" x14ac:dyDescent="0.3">
      <c r="A73" s="378" t="s">
        <v>1061</v>
      </c>
      <c r="B73" s="379"/>
      <c r="C73" s="380">
        <v>43832</v>
      </c>
      <c r="S73" s="27"/>
      <c r="T73" s="27"/>
      <c r="W73"/>
    </row>
    <row r="74" spans="1:23" ht="15.75" thickBot="1" x14ac:dyDescent="0.3">
      <c r="A74" s="378" t="s">
        <v>1062</v>
      </c>
      <c r="B74" s="379"/>
      <c r="C74" s="379"/>
      <c r="S74" s="27"/>
      <c r="T74" s="27"/>
    </row>
    <row r="75" spans="1:23" ht="15.75" thickBot="1" x14ac:dyDescent="0.3">
      <c r="A75" s="378" t="s">
        <v>1063</v>
      </c>
      <c r="B75" s="379" t="s">
        <v>1045</v>
      </c>
      <c r="C75" s="379">
        <v>744</v>
      </c>
      <c r="S75" s="27"/>
      <c r="T75" s="27"/>
    </row>
    <row r="76" spans="1:23" ht="15.75" thickBot="1" x14ac:dyDescent="0.3">
      <c r="A76" s="378" t="s">
        <v>1064</v>
      </c>
      <c r="B76" s="379"/>
      <c r="C76" s="379"/>
      <c r="S76" s="27"/>
      <c r="T76" s="27"/>
    </row>
    <row r="77" spans="1:23" ht="15.75" thickBot="1" x14ac:dyDescent="0.3">
      <c r="A77" s="378" t="s">
        <v>1063</v>
      </c>
      <c r="B77" s="379" t="s">
        <v>1065</v>
      </c>
      <c r="C77" s="379">
        <v>1</v>
      </c>
      <c r="S77" s="27"/>
      <c r="T77" s="27"/>
    </row>
    <row r="78" spans="1:23" ht="15.75" thickBot="1" x14ac:dyDescent="0.3">
      <c r="A78" s="378" t="s">
        <v>1066</v>
      </c>
      <c r="B78" s="379"/>
      <c r="C78" s="379"/>
      <c r="S78" s="27"/>
      <c r="T78" s="27"/>
    </row>
    <row r="79" spans="1:23" ht="15.75" thickBot="1" x14ac:dyDescent="0.3">
      <c r="A79" s="378" t="s">
        <v>1063</v>
      </c>
      <c r="B79" s="379" t="s">
        <v>1045</v>
      </c>
      <c r="C79" s="379">
        <v>1584</v>
      </c>
      <c r="S79" s="27"/>
      <c r="T79" s="27"/>
    </row>
    <row r="80" spans="1:23" ht="15.75" thickBot="1" x14ac:dyDescent="0.3">
      <c r="A80" s="378" t="s">
        <v>1067</v>
      </c>
      <c r="B80" s="379" t="s">
        <v>1045</v>
      </c>
      <c r="C80" s="379" t="s">
        <v>584</v>
      </c>
      <c r="S80" s="27"/>
      <c r="T80" s="27"/>
    </row>
    <row r="81" spans="1:20" ht="15.75" thickBot="1" x14ac:dyDescent="0.3">
      <c r="A81" s="378" t="s">
        <v>1068</v>
      </c>
      <c r="B81" s="379" t="s">
        <v>1069</v>
      </c>
      <c r="C81" s="379">
        <v>0.223</v>
      </c>
      <c r="S81" s="27"/>
      <c r="T81" s="27"/>
    </row>
    <row r="82" spans="1:20" ht="15.75" thickBot="1" x14ac:dyDescent="0.3">
      <c r="A82" s="378" t="s">
        <v>1070</v>
      </c>
      <c r="B82" s="379"/>
      <c r="C82" s="384" t="s">
        <v>1071</v>
      </c>
      <c r="S82" s="27"/>
      <c r="T82" s="27"/>
    </row>
    <row r="83" spans="1:20" x14ac:dyDescent="0.25">
      <c r="A83" s="749" t="s">
        <v>1072</v>
      </c>
      <c r="B83" s="750"/>
      <c r="C83" s="751"/>
      <c r="S83" s="27"/>
      <c r="T83" s="27"/>
    </row>
    <row r="84" spans="1:20" x14ac:dyDescent="0.25">
      <c r="A84" s="752" t="s">
        <v>1073</v>
      </c>
      <c r="B84" s="753"/>
      <c r="C84" s="754"/>
      <c r="S84" s="27"/>
      <c r="T84" s="27"/>
    </row>
    <row r="85" spans="1:20" ht="24" customHeight="1" x14ac:dyDescent="0.25">
      <c r="A85" s="752" t="s">
        <v>1074</v>
      </c>
      <c r="B85" s="753"/>
      <c r="C85" s="754"/>
      <c r="S85" s="27"/>
      <c r="T85" s="27"/>
    </row>
    <row r="86" spans="1:20" ht="15.95" customHeight="1" thickBot="1" x14ac:dyDescent="0.3">
      <c r="A86" s="743" t="s">
        <v>1075</v>
      </c>
      <c r="B86" s="744"/>
      <c r="C86" s="745"/>
      <c r="S86" s="27"/>
      <c r="T86" s="27"/>
    </row>
    <row r="87" spans="1:20" x14ac:dyDescent="0.25">
      <c r="S87" s="27"/>
      <c r="T87" s="27"/>
    </row>
    <row r="88" spans="1:20" x14ac:dyDescent="0.25">
      <c r="S88" s="27"/>
      <c r="T88" s="27"/>
    </row>
    <row r="89" spans="1:20" x14ac:dyDescent="0.25">
      <c r="A89" s="382" t="s">
        <v>1076</v>
      </c>
      <c r="S89" s="27"/>
      <c r="T89" s="27"/>
    </row>
    <row r="90" spans="1:20" ht="15.75" thickBot="1" x14ac:dyDescent="0.3">
      <c r="S90" s="27"/>
      <c r="T90" s="27"/>
    </row>
    <row r="91" spans="1:20" ht="15.75" thickBot="1" x14ac:dyDescent="0.3">
      <c r="A91" s="376" t="s">
        <v>1035</v>
      </c>
      <c r="B91" s="377" t="s">
        <v>1036</v>
      </c>
      <c r="C91" s="746" t="s">
        <v>1037</v>
      </c>
      <c r="D91" s="747"/>
      <c r="E91" s="747"/>
      <c r="F91" s="747"/>
      <c r="G91" s="747"/>
      <c r="H91" s="748"/>
      <c r="S91" s="27"/>
      <c r="T91" s="27"/>
    </row>
    <row r="92" spans="1:20" ht="15.75" thickBot="1" x14ac:dyDescent="0.3">
      <c r="A92" s="378" t="s">
        <v>1038</v>
      </c>
      <c r="B92" s="379" t="s">
        <v>1039</v>
      </c>
      <c r="C92" s="379">
        <v>1.4</v>
      </c>
      <c r="D92" s="379">
        <v>3</v>
      </c>
      <c r="E92" s="379">
        <v>5</v>
      </c>
      <c r="F92" s="379">
        <v>10</v>
      </c>
      <c r="G92" s="379">
        <v>15</v>
      </c>
      <c r="H92" s="379">
        <v>20</v>
      </c>
      <c r="S92" s="27"/>
      <c r="T92" s="27"/>
    </row>
    <row r="93" spans="1:20" ht="15.75" thickBot="1" x14ac:dyDescent="0.3">
      <c r="A93" s="378" t="s">
        <v>1040</v>
      </c>
      <c r="B93" s="379"/>
      <c r="C93" s="379">
        <v>5</v>
      </c>
      <c r="D93" s="379">
        <v>5</v>
      </c>
      <c r="E93" s="379">
        <v>5</v>
      </c>
      <c r="F93" s="379">
        <v>5</v>
      </c>
      <c r="G93" s="379">
        <v>5</v>
      </c>
      <c r="H93" s="379">
        <v>5</v>
      </c>
      <c r="S93" s="27"/>
      <c r="T93" s="27"/>
    </row>
    <row r="94" spans="1:20" ht="15.75" thickBot="1" x14ac:dyDescent="0.3">
      <c r="A94" s="378" t="s">
        <v>1041</v>
      </c>
      <c r="B94" s="379"/>
      <c r="C94" s="379">
        <v>12</v>
      </c>
      <c r="D94" s="379">
        <v>12</v>
      </c>
      <c r="E94" s="379">
        <v>12</v>
      </c>
      <c r="F94" s="379">
        <v>12</v>
      </c>
      <c r="G94" s="379">
        <v>12</v>
      </c>
      <c r="H94" s="379">
        <v>12</v>
      </c>
      <c r="S94" s="27"/>
      <c r="T94" s="27"/>
    </row>
    <row r="95" spans="1:20" ht="15.75" thickBot="1" x14ac:dyDescent="0.3">
      <c r="A95" s="378" t="s">
        <v>387</v>
      </c>
      <c r="B95" s="379"/>
      <c r="C95" s="379" t="s">
        <v>1060</v>
      </c>
      <c r="D95" s="379" t="s">
        <v>1060</v>
      </c>
      <c r="E95" s="379" t="s">
        <v>1060</v>
      </c>
      <c r="F95" s="379" t="s">
        <v>1060</v>
      </c>
      <c r="G95" s="379" t="s">
        <v>1060</v>
      </c>
      <c r="H95" s="379" t="s">
        <v>1060</v>
      </c>
      <c r="S95" s="27"/>
      <c r="T95" s="27"/>
    </row>
    <row r="96" spans="1:20" ht="15.75" thickBot="1" x14ac:dyDescent="0.3">
      <c r="A96" s="378" t="s">
        <v>1043</v>
      </c>
      <c r="B96" s="379"/>
      <c r="C96" s="380">
        <v>43833</v>
      </c>
      <c r="D96" s="380">
        <v>43833</v>
      </c>
      <c r="E96" s="380">
        <v>43833</v>
      </c>
      <c r="F96" s="380">
        <v>43833</v>
      </c>
      <c r="G96" s="380">
        <v>43833</v>
      </c>
      <c r="H96" s="380">
        <v>43833</v>
      </c>
      <c r="S96" s="27"/>
      <c r="T96" s="27"/>
    </row>
    <row r="97" spans="1:20" ht="15.75" thickBot="1" x14ac:dyDescent="0.3">
      <c r="A97" s="378" t="s">
        <v>1044</v>
      </c>
      <c r="B97" s="379" t="s">
        <v>1045</v>
      </c>
      <c r="C97" s="379">
        <v>872</v>
      </c>
      <c r="D97" s="379">
        <v>872</v>
      </c>
      <c r="E97" s="379">
        <v>872</v>
      </c>
      <c r="F97" s="379">
        <v>872</v>
      </c>
      <c r="G97" s="379">
        <v>872</v>
      </c>
      <c r="H97" s="379">
        <v>872</v>
      </c>
      <c r="S97" s="27"/>
      <c r="T97" s="27"/>
    </row>
    <row r="98" spans="1:20" ht="15.75" thickBot="1" x14ac:dyDescent="0.3">
      <c r="A98" s="378" t="s">
        <v>1046</v>
      </c>
      <c r="B98" s="379" t="s">
        <v>1045</v>
      </c>
      <c r="C98" s="379">
        <v>24</v>
      </c>
      <c r="D98" s="379">
        <v>24</v>
      </c>
      <c r="E98" s="379">
        <v>24</v>
      </c>
      <c r="F98" s="379">
        <v>24</v>
      </c>
      <c r="G98" s="379">
        <v>24</v>
      </c>
      <c r="H98" s="379">
        <v>24</v>
      </c>
      <c r="S98" s="27"/>
      <c r="T98" s="27"/>
    </row>
    <row r="99" spans="1:20" ht="15.75" thickBot="1" x14ac:dyDescent="0.3">
      <c r="A99" s="378" t="s">
        <v>1047</v>
      </c>
      <c r="B99" s="379"/>
      <c r="C99" s="379">
        <v>1</v>
      </c>
      <c r="D99" s="379">
        <v>1</v>
      </c>
      <c r="E99" s="379">
        <v>1</v>
      </c>
      <c r="F99" s="379">
        <v>1</v>
      </c>
      <c r="G99" s="379">
        <v>1</v>
      </c>
      <c r="H99" s="379">
        <v>1</v>
      </c>
      <c r="S99" s="27"/>
      <c r="T99" s="27"/>
    </row>
    <row r="100" spans="1:20" ht="15.75" thickBot="1" x14ac:dyDescent="0.3">
      <c r="A100" s="378" t="s">
        <v>1048</v>
      </c>
      <c r="B100" s="379" t="s">
        <v>1045</v>
      </c>
      <c r="C100" s="379">
        <v>2880</v>
      </c>
      <c r="D100" s="379">
        <v>2880</v>
      </c>
      <c r="E100" s="379">
        <v>2880</v>
      </c>
      <c r="F100" s="379">
        <v>2880</v>
      </c>
      <c r="G100" s="379">
        <v>2880</v>
      </c>
      <c r="H100" s="379">
        <v>2880</v>
      </c>
      <c r="S100" s="27"/>
      <c r="T100" s="27"/>
    </row>
    <row r="101" spans="1:20" ht="15.75" thickBot="1" x14ac:dyDescent="0.3">
      <c r="A101" s="378" t="s">
        <v>1049</v>
      </c>
      <c r="B101" s="379"/>
      <c r="C101" s="379">
        <v>720</v>
      </c>
      <c r="D101" s="379">
        <v>720</v>
      </c>
      <c r="E101" s="379">
        <v>720</v>
      </c>
      <c r="F101" s="379">
        <v>720</v>
      </c>
      <c r="G101" s="379">
        <v>720</v>
      </c>
      <c r="H101" s="379">
        <v>720</v>
      </c>
      <c r="S101" s="27"/>
      <c r="T101" s="27"/>
    </row>
    <row r="102" spans="1:20" ht="15.75" thickBot="1" x14ac:dyDescent="0.3">
      <c r="A102" s="378" t="s">
        <v>1050</v>
      </c>
      <c r="B102" s="379"/>
      <c r="C102" s="379" t="s">
        <v>1051</v>
      </c>
      <c r="D102" s="379" t="s">
        <v>1051</v>
      </c>
      <c r="E102" s="379" t="s">
        <v>1051</v>
      </c>
      <c r="F102" s="379" t="s">
        <v>1051</v>
      </c>
      <c r="G102" s="379" t="s">
        <v>1051</v>
      </c>
      <c r="H102" s="379" t="s">
        <v>1051</v>
      </c>
      <c r="S102" s="27"/>
      <c r="T102" s="27"/>
    </row>
    <row r="103" spans="1:20" x14ac:dyDescent="0.25">
      <c r="A103" s="749" t="s">
        <v>1052</v>
      </c>
      <c r="B103" s="750"/>
      <c r="C103" s="750"/>
      <c r="D103" s="750"/>
      <c r="E103" s="750"/>
      <c r="F103" s="750"/>
      <c r="G103" s="750"/>
      <c r="H103" s="751"/>
      <c r="S103" s="27"/>
      <c r="T103" s="27"/>
    </row>
    <row r="104" spans="1:20" ht="24" customHeight="1" thickBot="1" x14ac:dyDescent="0.3">
      <c r="A104" s="743" t="s">
        <v>1053</v>
      </c>
      <c r="B104" s="744"/>
      <c r="C104" s="744"/>
      <c r="D104" s="744"/>
      <c r="E104" s="744"/>
      <c r="F104" s="744"/>
      <c r="G104" s="744"/>
      <c r="H104" s="745"/>
      <c r="S104" s="27"/>
      <c r="T104" s="27"/>
    </row>
    <row r="105" spans="1:20" x14ac:dyDescent="0.25">
      <c r="S105" s="27"/>
      <c r="T105" s="27"/>
    </row>
    <row r="106" spans="1:20" x14ac:dyDescent="0.25">
      <c r="S106" s="27"/>
      <c r="T106" s="27"/>
    </row>
    <row r="107" spans="1:20" x14ac:dyDescent="0.25">
      <c r="S107" s="27"/>
      <c r="T107" s="27"/>
    </row>
    <row r="108" spans="1:20" x14ac:dyDescent="0.25">
      <c r="S108" s="27"/>
      <c r="T108" s="27"/>
    </row>
    <row r="109" spans="1:20" x14ac:dyDescent="0.25">
      <c r="S109" s="27"/>
      <c r="T109" s="27"/>
    </row>
    <row r="110" spans="1:20" x14ac:dyDescent="0.25">
      <c r="S110" s="27"/>
      <c r="T110" s="27"/>
    </row>
    <row r="111" spans="1:20" x14ac:dyDescent="0.25">
      <c r="S111" s="27"/>
      <c r="T111" s="27"/>
    </row>
    <row r="112" spans="1:20" x14ac:dyDescent="0.25">
      <c r="S112" s="27"/>
      <c r="T112" s="27"/>
    </row>
    <row r="113" spans="19:20" x14ac:dyDescent="0.25">
      <c r="S113" s="27"/>
      <c r="T113" s="27"/>
    </row>
    <row r="114" spans="19:20" x14ac:dyDescent="0.25">
      <c r="S114" s="27"/>
      <c r="T114" s="27"/>
    </row>
    <row r="115" spans="19:20" x14ac:dyDescent="0.25">
      <c r="S115" s="27"/>
      <c r="T115" s="27"/>
    </row>
    <row r="116" spans="19:20" x14ac:dyDescent="0.25">
      <c r="S116" s="27"/>
      <c r="T116" s="27"/>
    </row>
    <row r="117" spans="19:20" x14ac:dyDescent="0.25">
      <c r="S117" s="27"/>
      <c r="T117" s="27"/>
    </row>
    <row r="118" spans="19:20" x14ac:dyDescent="0.25">
      <c r="S118" s="27"/>
      <c r="T118" s="27"/>
    </row>
    <row r="119" spans="19:20" x14ac:dyDescent="0.25">
      <c r="S119" s="27"/>
      <c r="T119" s="27"/>
    </row>
    <row r="120" spans="19:20" x14ac:dyDescent="0.25">
      <c r="S120" s="27"/>
      <c r="T120" s="27"/>
    </row>
    <row r="121" spans="19:20" x14ac:dyDescent="0.25">
      <c r="S121" s="27"/>
      <c r="T121" s="27"/>
    </row>
    <row r="122" spans="19:20" x14ac:dyDescent="0.25">
      <c r="S122" s="27"/>
      <c r="T122" s="27"/>
    </row>
    <row r="123" spans="19:20" x14ac:dyDescent="0.25">
      <c r="S123" s="27"/>
      <c r="T123" s="27"/>
    </row>
    <row r="124" spans="19:20" x14ac:dyDescent="0.25">
      <c r="S124" s="27"/>
      <c r="T124" s="27"/>
    </row>
    <row r="125" spans="19:20" x14ac:dyDescent="0.25">
      <c r="S125" s="27"/>
      <c r="T125" s="27"/>
    </row>
    <row r="126" spans="19:20" x14ac:dyDescent="0.25">
      <c r="S126" s="27"/>
      <c r="T126" s="27"/>
    </row>
    <row r="127" spans="19:20" x14ac:dyDescent="0.25">
      <c r="S127" s="27"/>
      <c r="T127" s="27"/>
    </row>
    <row r="128" spans="19:20" x14ac:dyDescent="0.25">
      <c r="S128" s="27"/>
      <c r="T128" s="27"/>
    </row>
    <row r="129" spans="19:20" x14ac:dyDescent="0.25">
      <c r="S129" s="27"/>
      <c r="T129" s="27"/>
    </row>
    <row r="130" spans="19:20" x14ac:dyDescent="0.25">
      <c r="S130" s="27"/>
      <c r="T130" s="27"/>
    </row>
    <row r="131" spans="19:20" x14ac:dyDescent="0.25">
      <c r="S131" s="27"/>
      <c r="T131" s="27"/>
    </row>
    <row r="132" spans="19:20" x14ac:dyDescent="0.25">
      <c r="S132" s="27"/>
      <c r="T132" s="27"/>
    </row>
    <row r="133" spans="19:20" x14ac:dyDescent="0.25">
      <c r="S133" s="27"/>
      <c r="T133" s="27"/>
    </row>
    <row r="134" spans="19:20" x14ac:dyDescent="0.25">
      <c r="S134" s="27"/>
      <c r="T134" s="27"/>
    </row>
    <row r="135" spans="19:20" x14ac:dyDescent="0.25">
      <c r="S135" s="27"/>
      <c r="T135" s="27"/>
    </row>
    <row r="136" spans="19:20" x14ac:dyDescent="0.25">
      <c r="S136" s="27"/>
      <c r="T136" s="27"/>
    </row>
    <row r="137" spans="19:20" x14ac:dyDescent="0.25">
      <c r="S137" s="27"/>
      <c r="T137" s="27"/>
    </row>
    <row r="138" spans="19:20" x14ac:dyDescent="0.25">
      <c r="S138" s="27"/>
      <c r="T138" s="27"/>
    </row>
    <row r="139" spans="19:20" x14ac:dyDescent="0.25">
      <c r="S139" s="27"/>
      <c r="T139" s="27"/>
    </row>
    <row r="140" spans="19:20" x14ac:dyDescent="0.25">
      <c r="S140" s="27"/>
      <c r="T140" s="27"/>
    </row>
    <row r="141" spans="19:20" x14ac:dyDescent="0.25">
      <c r="S141" s="27"/>
      <c r="T141" s="27"/>
    </row>
    <row r="142" spans="19:20" x14ac:dyDescent="0.25">
      <c r="S142" s="27"/>
      <c r="T142" s="27"/>
    </row>
    <row r="143" spans="19:20" x14ac:dyDescent="0.25">
      <c r="S143" s="27"/>
      <c r="T143" s="27"/>
    </row>
    <row r="144" spans="19:20" x14ac:dyDescent="0.25">
      <c r="S144" s="27"/>
      <c r="T144" s="27"/>
    </row>
    <row r="145" spans="19:20" x14ac:dyDescent="0.25">
      <c r="S145" s="27"/>
      <c r="T145" s="27"/>
    </row>
    <row r="146" spans="19:20" x14ac:dyDescent="0.25">
      <c r="S146" s="27"/>
      <c r="T146" s="27"/>
    </row>
    <row r="147" spans="19:20" x14ac:dyDescent="0.25">
      <c r="S147" s="27"/>
      <c r="T147" s="27"/>
    </row>
    <row r="148" spans="19:20" x14ac:dyDescent="0.25">
      <c r="S148" s="27"/>
      <c r="T148" s="27"/>
    </row>
    <row r="149" spans="19:20" x14ac:dyDescent="0.25">
      <c r="S149" s="27"/>
      <c r="T149" s="27"/>
    </row>
    <row r="150" spans="19:20" x14ac:dyDescent="0.25">
      <c r="S150" s="27"/>
      <c r="T150" s="27"/>
    </row>
    <row r="151" spans="19:20" x14ac:dyDescent="0.25">
      <c r="S151" s="27"/>
      <c r="T151" s="27"/>
    </row>
    <row r="152" spans="19:20" x14ac:dyDescent="0.25">
      <c r="S152" s="27"/>
      <c r="T152" s="27"/>
    </row>
    <row r="153" spans="19:20" x14ac:dyDescent="0.25">
      <c r="S153" s="27"/>
      <c r="T153" s="27"/>
    </row>
    <row r="154" spans="19:20" x14ac:dyDescent="0.25">
      <c r="S154" s="27"/>
      <c r="T154" s="27"/>
    </row>
    <row r="155" spans="19:20" x14ac:dyDescent="0.25">
      <c r="S155" s="27"/>
      <c r="T155" s="27"/>
    </row>
    <row r="156" spans="19:20" x14ac:dyDescent="0.25">
      <c r="S156" s="27"/>
      <c r="T156" s="27"/>
    </row>
    <row r="157" spans="19:20" x14ac:dyDescent="0.25">
      <c r="S157" s="27"/>
      <c r="T157" s="27"/>
    </row>
    <row r="158" spans="19:20" x14ac:dyDescent="0.25">
      <c r="S158" s="27"/>
      <c r="T158" s="27"/>
    </row>
    <row r="240" spans="1:26" s="55" customFormat="1" x14ac:dyDescent="0.25">
      <c r="A240" s="37"/>
      <c r="B240" s="37"/>
      <c r="C240" s="37"/>
      <c r="D240" s="37"/>
      <c r="E240" s="37"/>
      <c r="F240" s="37"/>
      <c r="G240" s="37"/>
      <c r="H240" s="37"/>
      <c r="I240" s="37"/>
      <c r="J240" s="37"/>
      <c r="K240" s="37"/>
      <c r="L240" s="37"/>
      <c r="M240" s="37"/>
      <c r="N240" s="37"/>
      <c r="O240" s="37"/>
      <c r="P240" s="37"/>
      <c r="Q240" s="37"/>
      <c r="R240" s="37"/>
      <c r="U240" s="38"/>
      <c r="V240" s="38"/>
      <c r="W240" s="37"/>
      <c r="X240" s="37"/>
      <c r="Y240" s="37"/>
      <c r="Z240" s="37"/>
    </row>
  </sheetData>
  <autoFilter ref="A1:Z240" xr:uid="{00000000-0009-0000-0000-00000F000000}"/>
  <mergeCells count="10">
    <mergeCell ref="A86:C86"/>
    <mergeCell ref="C91:H91"/>
    <mergeCell ref="A103:H103"/>
    <mergeCell ref="A104:H104"/>
    <mergeCell ref="C49:H49"/>
    <mergeCell ref="A61:H61"/>
    <mergeCell ref="A62:H62"/>
    <mergeCell ref="A83:C83"/>
    <mergeCell ref="A84:C84"/>
    <mergeCell ref="A85:C85"/>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66CC"/>
  </sheetPr>
  <dimension ref="A1:AP355"/>
  <sheetViews>
    <sheetView tabSelected="1" topLeftCell="B1" zoomScale="87" zoomScaleNormal="87" workbookViewId="0">
      <selection activeCell="AO2" sqref="AO2:AO1048576"/>
    </sheetView>
  </sheetViews>
  <sheetFormatPr defaultColWidth="9.42578125" defaultRowHeight="15" x14ac:dyDescent="0.25"/>
  <cols>
    <col min="1" max="1" width="30.42578125" style="37" customWidth="1"/>
    <col min="2" max="2" width="73.42578125" style="37" customWidth="1"/>
    <col min="3" max="3" width="12.42578125" style="37" bestFit="1" customWidth="1"/>
    <col min="4" max="4" width="7.42578125" style="37" customWidth="1"/>
    <col min="5" max="5" width="6.42578125" style="37" customWidth="1"/>
    <col min="6" max="6" width="7.42578125" style="37" customWidth="1"/>
    <col min="7" max="7" width="10.42578125" style="37" customWidth="1"/>
    <col min="8" max="8" width="3.42578125" style="37" customWidth="1"/>
    <col min="9" max="9" width="12" style="37" customWidth="1"/>
    <col min="10" max="10" width="11.42578125" style="37" hidden="1" customWidth="1"/>
    <col min="11" max="11" width="15.42578125" style="37" customWidth="1"/>
    <col min="12" max="12" width="9.42578125" style="37" hidden="1" customWidth="1"/>
    <col min="13" max="13" width="13.42578125" style="37" hidden="1" customWidth="1"/>
    <col min="14" max="14" width="23.42578125" style="37" hidden="1" customWidth="1"/>
    <col min="15" max="15" width="10" style="37" hidden="1" customWidth="1"/>
    <col min="16" max="16" width="11.42578125" style="37" hidden="1" customWidth="1"/>
    <col min="17" max="17" width="10.42578125" style="37" hidden="1" customWidth="1"/>
    <col min="18" max="18" width="14.42578125" style="27" hidden="1" customWidth="1"/>
    <col min="19" max="19" width="11.42578125" style="55" hidden="1" customWidth="1"/>
    <col min="20" max="20" width="8.42578125" style="101" hidden="1" customWidth="1"/>
    <col min="21" max="21" width="11.42578125" customWidth="1"/>
    <col min="22" max="23" width="10.42578125" hidden="1" customWidth="1"/>
    <col min="24" max="24" width="20.42578125" style="55" bestFit="1" customWidth="1"/>
    <col min="25" max="25" width="20.42578125" style="55" hidden="1" customWidth="1"/>
    <col min="26" max="26" width="9.42578125" style="37" hidden="1" customWidth="1"/>
    <col min="27" max="28" width="16.42578125" style="38" hidden="1" customWidth="1"/>
    <col min="29" max="29" width="9.42578125" style="37"/>
    <col min="30" max="31" width="0" style="37" hidden="1" customWidth="1"/>
    <col min="32" max="32" width="10" style="37" customWidth="1"/>
    <col min="33" max="33" width="42" style="37" customWidth="1"/>
    <col min="34" max="34" width="10.5703125" style="37" customWidth="1"/>
    <col min="35" max="35" width="27.28515625" style="37" customWidth="1"/>
    <col min="36" max="36" width="11.5703125" style="37" customWidth="1"/>
    <col min="37" max="37" width="11" style="37" customWidth="1"/>
    <col min="38" max="38" width="13.85546875" style="37" customWidth="1"/>
    <col min="39" max="39" width="22.85546875" style="37" customWidth="1"/>
    <col min="40" max="40" width="13" style="37" customWidth="1"/>
    <col min="41" max="16384" width="9.42578125" style="37"/>
  </cols>
  <sheetData>
    <row r="1" spans="1:41" s="44" customFormat="1" ht="45.75" thickBot="1" x14ac:dyDescent="0.3">
      <c r="A1" s="39" t="s">
        <v>25</v>
      </c>
      <c r="B1" s="39" t="s">
        <v>1</v>
      </c>
      <c r="C1" s="74" t="s">
        <v>183</v>
      </c>
      <c r="D1" s="30" t="s">
        <v>343</v>
      </c>
      <c r="E1" s="74" t="s">
        <v>26</v>
      </c>
      <c r="F1" s="52" t="s">
        <v>27</v>
      </c>
      <c r="G1" s="52" t="s">
        <v>28</v>
      </c>
      <c r="H1" s="52" t="s">
        <v>29</v>
      </c>
      <c r="I1" s="52" t="s">
        <v>184</v>
      </c>
      <c r="J1" s="52" t="s">
        <v>30</v>
      </c>
      <c r="K1" s="30" t="s">
        <v>358</v>
      </c>
      <c r="L1" s="52" t="s">
        <v>31</v>
      </c>
      <c r="M1" s="75" t="s">
        <v>32</v>
      </c>
      <c r="N1" s="52" t="s">
        <v>33</v>
      </c>
      <c r="O1" s="52" t="s">
        <v>34</v>
      </c>
      <c r="P1" s="52" t="s">
        <v>35</v>
      </c>
      <c r="Q1" s="52" t="s">
        <v>36</v>
      </c>
      <c r="R1" s="30" t="s">
        <v>167</v>
      </c>
      <c r="S1" s="56" t="s">
        <v>203</v>
      </c>
      <c r="T1" s="83" t="s">
        <v>33</v>
      </c>
      <c r="U1" s="83" t="s">
        <v>34</v>
      </c>
      <c r="V1" s="83" t="s">
        <v>35</v>
      </c>
      <c r="W1" s="83" t="s">
        <v>36</v>
      </c>
      <c r="X1" s="234" t="s">
        <v>586</v>
      </c>
      <c r="Y1" s="234" t="s">
        <v>587</v>
      </c>
      <c r="Z1" s="75"/>
      <c r="AA1" s="43" t="s">
        <v>171</v>
      </c>
      <c r="AB1" s="43" t="s">
        <v>172</v>
      </c>
      <c r="AC1" s="186" t="s">
        <v>1178</v>
      </c>
      <c r="AD1" s="186" t="s">
        <v>1179</v>
      </c>
      <c r="AE1" s="186" t="s">
        <v>1180</v>
      </c>
      <c r="AF1" s="675" t="s">
        <v>1192</v>
      </c>
      <c r="AG1" s="675" t="s">
        <v>108</v>
      </c>
      <c r="AH1" s="675" t="s">
        <v>1193</v>
      </c>
      <c r="AI1" s="675" t="s">
        <v>1197</v>
      </c>
      <c r="AJ1" s="675" t="s">
        <v>1194</v>
      </c>
      <c r="AK1" s="675" t="s">
        <v>1195</v>
      </c>
      <c r="AL1" s="675" t="s">
        <v>1198</v>
      </c>
      <c r="AM1" s="675" t="s">
        <v>1199</v>
      </c>
      <c r="AN1" s="675" t="s">
        <v>1200</v>
      </c>
      <c r="AO1" s="674" t="s">
        <v>1196</v>
      </c>
    </row>
    <row r="2" spans="1:41" x14ac:dyDescent="0.25">
      <c r="A2" s="679"/>
      <c r="B2" s="679" t="s">
        <v>39</v>
      </c>
      <c r="C2" s="158">
        <v>200901</v>
      </c>
      <c r="D2" s="46"/>
      <c r="E2" s="45" t="s">
        <v>24</v>
      </c>
      <c r="F2" s="121">
        <v>2</v>
      </c>
      <c r="G2" s="121">
        <v>10</v>
      </c>
      <c r="H2" s="121">
        <v>8</v>
      </c>
      <c r="I2" s="570" t="s">
        <v>251</v>
      </c>
      <c r="J2" s="73" t="s">
        <v>21</v>
      </c>
      <c r="K2" s="118">
        <v>-85</v>
      </c>
      <c r="L2" s="73" t="s">
        <v>41</v>
      </c>
      <c r="M2" s="73" t="s">
        <v>42</v>
      </c>
      <c r="N2" s="73" t="s">
        <v>43</v>
      </c>
      <c r="O2" s="73" t="s">
        <v>44</v>
      </c>
      <c r="P2" s="73">
        <v>60</v>
      </c>
      <c r="Q2" s="73">
        <v>3</v>
      </c>
      <c r="R2" s="73" t="s">
        <v>168</v>
      </c>
      <c r="S2" s="105">
        <v>33500</v>
      </c>
      <c r="T2" s="28" t="s">
        <v>302</v>
      </c>
      <c r="U2" s="28" t="s">
        <v>386</v>
      </c>
      <c r="V2" s="28">
        <v>60</v>
      </c>
      <c r="W2" s="197">
        <v>3</v>
      </c>
      <c r="X2" s="571">
        <v>9500</v>
      </c>
      <c r="Y2" s="572"/>
      <c r="Z2" s="573" t="s">
        <v>45</v>
      </c>
      <c r="AA2" s="195" t="s">
        <v>352</v>
      </c>
      <c r="AB2" s="73" t="s">
        <v>355</v>
      </c>
      <c r="AC2"/>
      <c r="AF2" s="677"/>
      <c r="AG2" s="677"/>
      <c r="AH2" s="37" t="s">
        <v>21</v>
      </c>
      <c r="AK2" s="37" t="s">
        <v>1202</v>
      </c>
      <c r="AL2" s="37" t="s">
        <v>1201</v>
      </c>
      <c r="AM2" s="676"/>
    </row>
    <row r="3" spans="1:41" x14ac:dyDescent="0.25">
      <c r="A3" s="679"/>
      <c r="B3" s="679"/>
      <c r="C3" s="158">
        <v>200902</v>
      </c>
      <c r="D3" s="46"/>
      <c r="E3" s="45" t="s">
        <v>24</v>
      </c>
      <c r="F3" s="121">
        <v>2</v>
      </c>
      <c r="G3" s="121">
        <v>10</v>
      </c>
      <c r="H3" s="121">
        <v>8</v>
      </c>
      <c r="I3" s="570" t="s">
        <v>251</v>
      </c>
      <c r="J3" s="73" t="s">
        <v>46</v>
      </c>
      <c r="K3" s="118">
        <v>-78</v>
      </c>
      <c r="L3" s="3">
        <v>20</v>
      </c>
      <c r="M3" s="3" t="s">
        <v>47</v>
      </c>
      <c r="N3" s="73" t="s">
        <v>43</v>
      </c>
      <c r="O3" s="73" t="s">
        <v>44</v>
      </c>
      <c r="P3" s="73">
        <v>60</v>
      </c>
      <c r="Q3" s="73">
        <v>3</v>
      </c>
      <c r="R3" s="73" t="s">
        <v>168</v>
      </c>
      <c r="S3" s="105">
        <v>19000</v>
      </c>
      <c r="T3" s="28" t="s">
        <v>302</v>
      </c>
      <c r="U3" s="28" t="s">
        <v>386</v>
      </c>
      <c r="V3" s="28">
        <v>60</v>
      </c>
      <c r="W3" s="197">
        <v>3</v>
      </c>
      <c r="X3" s="571">
        <v>5000</v>
      </c>
      <c r="Y3" s="572"/>
      <c r="Z3" s="573" t="s">
        <v>45</v>
      </c>
      <c r="AA3" s="195" t="s">
        <v>353</v>
      </c>
      <c r="AB3" s="73" t="s">
        <v>355</v>
      </c>
      <c r="AC3"/>
      <c r="AF3" s="677"/>
      <c r="AG3" s="677"/>
      <c r="AH3" s="37" t="s">
        <v>21</v>
      </c>
      <c r="AK3" s="37" t="s">
        <v>1202</v>
      </c>
      <c r="AL3" s="37" t="s">
        <v>1201</v>
      </c>
      <c r="AM3" s="676"/>
    </row>
    <row r="4" spans="1:41" x14ac:dyDescent="0.25">
      <c r="A4" s="679"/>
      <c r="B4" s="679"/>
      <c r="C4" s="158">
        <v>200903</v>
      </c>
      <c r="D4" s="46"/>
      <c r="E4" s="45" t="s">
        <v>24</v>
      </c>
      <c r="F4" s="121">
        <v>2</v>
      </c>
      <c r="G4" s="121">
        <v>10</v>
      </c>
      <c r="H4" s="121">
        <v>8</v>
      </c>
      <c r="I4" s="570" t="s">
        <v>251</v>
      </c>
      <c r="J4" s="73" t="s">
        <v>46</v>
      </c>
      <c r="K4" s="118">
        <v>-88</v>
      </c>
      <c r="L4" s="3">
        <v>10</v>
      </c>
      <c r="M4" s="3" t="s">
        <v>48</v>
      </c>
      <c r="N4" s="73" t="s">
        <v>43</v>
      </c>
      <c r="O4" s="73" t="s">
        <v>44</v>
      </c>
      <c r="P4" s="73">
        <v>60</v>
      </c>
      <c r="Q4" s="73">
        <v>3</v>
      </c>
      <c r="R4" s="73" t="s">
        <v>169</v>
      </c>
      <c r="S4" s="105">
        <v>13000</v>
      </c>
      <c r="T4" s="28" t="s">
        <v>302</v>
      </c>
      <c r="U4" s="28" t="s">
        <v>386</v>
      </c>
      <c r="V4" s="28">
        <v>60</v>
      </c>
      <c r="W4" s="197">
        <v>3</v>
      </c>
      <c r="X4" s="571">
        <v>2200</v>
      </c>
      <c r="Y4" s="572"/>
      <c r="Z4" s="573" t="s">
        <v>45</v>
      </c>
      <c r="AA4" s="195" t="s">
        <v>353</v>
      </c>
      <c r="AB4" s="73" t="s">
        <v>355</v>
      </c>
      <c r="AC4"/>
      <c r="AF4" s="677"/>
      <c r="AG4" s="677"/>
      <c r="AH4" s="37" t="s">
        <v>21</v>
      </c>
      <c r="AK4" s="37" t="s">
        <v>1202</v>
      </c>
      <c r="AL4" s="37" t="s">
        <v>1201</v>
      </c>
      <c r="AM4" s="676"/>
    </row>
    <row r="5" spans="1:41" x14ac:dyDescent="0.25">
      <c r="A5" s="679"/>
      <c r="B5" s="679"/>
      <c r="C5" s="158">
        <v>200904</v>
      </c>
      <c r="D5" s="46"/>
      <c r="E5" s="45" t="s">
        <v>24</v>
      </c>
      <c r="F5" s="121">
        <v>2</v>
      </c>
      <c r="G5" s="121">
        <v>10</v>
      </c>
      <c r="H5" s="121">
        <v>8</v>
      </c>
      <c r="I5" s="570" t="s">
        <v>251</v>
      </c>
      <c r="J5" s="73" t="s">
        <v>49</v>
      </c>
      <c r="K5" s="118">
        <v>-98</v>
      </c>
      <c r="L5" s="3">
        <v>0</v>
      </c>
      <c r="M5" s="3" t="s">
        <v>50</v>
      </c>
      <c r="N5" s="73" t="s">
        <v>43</v>
      </c>
      <c r="O5" s="73" t="s">
        <v>44</v>
      </c>
      <c r="P5" s="73">
        <v>60</v>
      </c>
      <c r="Q5" s="73">
        <v>3</v>
      </c>
      <c r="R5" s="73" t="s">
        <v>169</v>
      </c>
      <c r="S5" s="105">
        <v>3500</v>
      </c>
      <c r="T5" s="28" t="s">
        <v>302</v>
      </c>
      <c r="U5" s="28" t="s">
        <v>386</v>
      </c>
      <c r="V5" s="28">
        <v>60</v>
      </c>
      <c r="W5" s="197">
        <v>3</v>
      </c>
      <c r="X5" s="632">
        <v>500</v>
      </c>
      <c r="Y5" s="572"/>
      <c r="Z5" s="573" t="s">
        <v>45</v>
      </c>
      <c r="AA5" s="195" t="s">
        <v>353</v>
      </c>
      <c r="AB5" s="73" t="s">
        <v>355</v>
      </c>
      <c r="AC5"/>
      <c r="AF5" s="677"/>
      <c r="AG5" s="677"/>
      <c r="AH5" s="37" t="s">
        <v>21</v>
      </c>
      <c r="AK5" s="37" t="s">
        <v>1202</v>
      </c>
      <c r="AL5" s="37" t="s">
        <v>1201</v>
      </c>
      <c r="AM5" s="676"/>
    </row>
    <row r="6" spans="1:41" x14ac:dyDescent="0.25">
      <c r="A6" s="679"/>
      <c r="B6" s="679"/>
      <c r="C6" s="158">
        <v>200905</v>
      </c>
      <c r="D6" s="46"/>
      <c r="E6" s="45" t="s">
        <v>24</v>
      </c>
      <c r="F6" s="121">
        <v>2</v>
      </c>
      <c r="G6" s="121">
        <v>10</v>
      </c>
      <c r="H6" s="121">
        <v>8</v>
      </c>
      <c r="I6" s="570" t="s">
        <v>251</v>
      </c>
      <c r="J6" s="73" t="s">
        <v>49</v>
      </c>
      <c r="K6" s="118">
        <v>-98</v>
      </c>
      <c r="L6" s="3">
        <v>0</v>
      </c>
      <c r="M6" s="3" t="s">
        <v>51</v>
      </c>
      <c r="N6" s="73" t="s">
        <v>43</v>
      </c>
      <c r="O6" s="73" t="s">
        <v>44</v>
      </c>
      <c r="P6" s="73">
        <v>60</v>
      </c>
      <c r="Q6" s="73">
        <v>3</v>
      </c>
      <c r="R6" s="73" t="s">
        <v>169</v>
      </c>
      <c r="S6" s="105">
        <v>3400</v>
      </c>
      <c r="T6" s="28" t="s">
        <v>302</v>
      </c>
      <c r="U6" s="28" t="s">
        <v>386</v>
      </c>
      <c r="V6" s="28">
        <v>60</v>
      </c>
      <c r="W6" s="197">
        <v>3</v>
      </c>
      <c r="X6" s="632">
        <v>500</v>
      </c>
      <c r="Y6" s="572"/>
      <c r="Z6" s="573" t="s">
        <v>45</v>
      </c>
      <c r="AA6" s="195" t="s">
        <v>353</v>
      </c>
      <c r="AB6" s="73" t="s">
        <v>355</v>
      </c>
      <c r="AC6"/>
      <c r="AF6" s="677"/>
      <c r="AG6" s="677"/>
      <c r="AH6" s="37" t="s">
        <v>21</v>
      </c>
      <c r="AK6" s="37" t="s">
        <v>1202</v>
      </c>
      <c r="AL6" s="37" t="s">
        <v>1201</v>
      </c>
      <c r="AM6" s="676"/>
    </row>
    <row r="7" spans="1:41" x14ac:dyDescent="0.25">
      <c r="A7" s="679"/>
      <c r="B7" s="679" t="s">
        <v>53</v>
      </c>
      <c r="C7" s="158">
        <v>200906</v>
      </c>
      <c r="D7" s="46"/>
      <c r="E7" s="45" t="s">
        <v>24</v>
      </c>
      <c r="F7" s="121">
        <v>2</v>
      </c>
      <c r="G7" s="121">
        <v>10</v>
      </c>
      <c r="H7" s="121">
        <v>8</v>
      </c>
      <c r="I7" s="570" t="s">
        <v>251</v>
      </c>
      <c r="J7" s="73" t="s">
        <v>21</v>
      </c>
      <c r="K7" s="118">
        <v>-85</v>
      </c>
      <c r="L7" s="73" t="s">
        <v>41</v>
      </c>
      <c r="M7" s="73" t="s">
        <v>42</v>
      </c>
      <c r="N7" s="73" t="s">
        <v>43</v>
      </c>
      <c r="O7" s="73" t="s">
        <v>44</v>
      </c>
      <c r="P7" s="73">
        <v>60</v>
      </c>
      <c r="Q7" s="73">
        <v>3</v>
      </c>
      <c r="R7" s="73" t="s">
        <v>168</v>
      </c>
      <c r="S7" s="105">
        <v>25000</v>
      </c>
      <c r="T7" s="28" t="s">
        <v>302</v>
      </c>
      <c r="U7" s="28" t="s">
        <v>386</v>
      </c>
      <c r="V7" s="28">
        <v>60</v>
      </c>
      <c r="W7" s="197">
        <v>3</v>
      </c>
      <c r="X7" s="571">
        <v>9500</v>
      </c>
      <c r="Y7" s="572"/>
      <c r="Z7" s="573" t="s">
        <v>55</v>
      </c>
      <c r="AA7" s="195" t="s">
        <v>352</v>
      </c>
      <c r="AB7" s="73" t="s">
        <v>355</v>
      </c>
      <c r="AC7"/>
      <c r="AF7" s="677"/>
      <c r="AG7" s="677"/>
      <c r="AH7" s="37" t="s">
        <v>21</v>
      </c>
      <c r="AK7" s="37" t="s">
        <v>1202</v>
      </c>
      <c r="AL7" s="37" t="s">
        <v>1201</v>
      </c>
      <c r="AM7" s="676"/>
    </row>
    <row r="8" spans="1:41" x14ac:dyDescent="0.25">
      <c r="A8" s="679"/>
      <c r="B8" s="679"/>
      <c r="C8" s="158">
        <v>200907</v>
      </c>
      <c r="D8" s="46"/>
      <c r="E8" s="45" t="s">
        <v>24</v>
      </c>
      <c r="F8" s="121">
        <v>2</v>
      </c>
      <c r="G8" s="121">
        <v>10</v>
      </c>
      <c r="H8" s="121">
        <v>8</v>
      </c>
      <c r="I8" s="570" t="s">
        <v>251</v>
      </c>
      <c r="J8" s="73" t="s">
        <v>46</v>
      </c>
      <c r="K8" s="118">
        <v>-78</v>
      </c>
      <c r="L8" s="3">
        <v>20</v>
      </c>
      <c r="M8" s="3" t="s">
        <v>47</v>
      </c>
      <c r="N8" s="73" t="s">
        <v>43</v>
      </c>
      <c r="O8" s="73" t="s">
        <v>44</v>
      </c>
      <c r="P8" s="73">
        <v>60</v>
      </c>
      <c r="Q8" s="73">
        <v>3</v>
      </c>
      <c r="R8" s="73" t="s">
        <v>169</v>
      </c>
      <c r="S8" s="105">
        <v>22000</v>
      </c>
      <c r="T8" s="28" t="s">
        <v>302</v>
      </c>
      <c r="U8" s="28" t="s">
        <v>386</v>
      </c>
      <c r="V8" s="28">
        <v>60</v>
      </c>
      <c r="W8" s="197">
        <v>3</v>
      </c>
      <c r="X8" s="571">
        <v>5000</v>
      </c>
      <c r="Y8" s="572"/>
      <c r="Z8" s="573" t="s">
        <v>55</v>
      </c>
      <c r="AA8" s="195" t="s">
        <v>353</v>
      </c>
      <c r="AB8" s="73" t="s">
        <v>355</v>
      </c>
      <c r="AC8"/>
      <c r="AF8" s="677"/>
      <c r="AH8" s="37" t="s">
        <v>21</v>
      </c>
      <c r="AK8" s="37" t="s">
        <v>1202</v>
      </c>
      <c r="AL8" s="37" t="s">
        <v>1201</v>
      </c>
      <c r="AM8" s="676"/>
    </row>
    <row r="9" spans="1:41" x14ac:dyDescent="0.25">
      <c r="A9" s="679"/>
      <c r="B9" s="679"/>
      <c r="C9" s="158">
        <v>200908</v>
      </c>
      <c r="D9" s="46"/>
      <c r="E9" s="45" t="s">
        <v>24</v>
      </c>
      <c r="F9" s="121">
        <v>2</v>
      </c>
      <c r="G9" s="121">
        <v>10</v>
      </c>
      <c r="H9" s="121">
        <v>8</v>
      </c>
      <c r="I9" s="570" t="s">
        <v>251</v>
      </c>
      <c r="J9" s="73" t="s">
        <v>46</v>
      </c>
      <c r="K9" s="118">
        <v>-88</v>
      </c>
      <c r="L9" s="3">
        <v>10</v>
      </c>
      <c r="M9" s="3" t="s">
        <v>48</v>
      </c>
      <c r="N9" s="73" t="s">
        <v>43</v>
      </c>
      <c r="O9" s="73" t="s">
        <v>44</v>
      </c>
      <c r="P9" s="73">
        <v>60</v>
      </c>
      <c r="Q9" s="73">
        <v>3</v>
      </c>
      <c r="R9" s="73" t="s">
        <v>168</v>
      </c>
      <c r="S9" s="107">
        <v>14000</v>
      </c>
      <c r="T9" s="28" t="s">
        <v>302</v>
      </c>
      <c r="U9" s="28" t="s">
        <v>386</v>
      </c>
      <c r="V9" s="28">
        <v>60</v>
      </c>
      <c r="W9" s="197">
        <v>3</v>
      </c>
      <c r="X9" s="571">
        <v>2300</v>
      </c>
      <c r="Y9" s="572"/>
      <c r="Z9" s="573" t="s">
        <v>55</v>
      </c>
      <c r="AA9" s="195" t="s">
        <v>353</v>
      </c>
      <c r="AB9" s="73" t="s">
        <v>355</v>
      </c>
      <c r="AC9"/>
      <c r="AF9" s="677"/>
      <c r="AG9" s="677"/>
      <c r="AH9" s="37" t="s">
        <v>21</v>
      </c>
      <c r="AK9" s="37" t="s">
        <v>1202</v>
      </c>
      <c r="AL9" s="37" t="s">
        <v>1201</v>
      </c>
      <c r="AM9" s="676"/>
    </row>
    <row r="10" spans="1:41" s="645" customFormat="1" x14ac:dyDescent="0.25">
      <c r="A10" s="679"/>
      <c r="B10" s="679"/>
      <c r="C10" s="633">
        <v>200909</v>
      </c>
      <c r="D10" s="634"/>
      <c r="E10" s="635" t="s">
        <v>24</v>
      </c>
      <c r="F10" s="621">
        <v>2</v>
      </c>
      <c r="G10" s="621">
        <v>10</v>
      </c>
      <c r="H10" s="621">
        <v>8</v>
      </c>
      <c r="I10" s="636" t="s">
        <v>251</v>
      </c>
      <c r="J10" s="621" t="s">
        <v>49</v>
      </c>
      <c r="K10" s="637">
        <v>-98</v>
      </c>
      <c r="L10" s="634">
        <v>0</v>
      </c>
      <c r="M10" s="634" t="s">
        <v>50</v>
      </c>
      <c r="N10" s="621" t="s">
        <v>43</v>
      </c>
      <c r="O10" s="621" t="s">
        <v>44</v>
      </c>
      <c r="P10" s="621">
        <v>60</v>
      </c>
      <c r="Q10" s="621">
        <v>3</v>
      </c>
      <c r="R10" s="621" t="s">
        <v>168</v>
      </c>
      <c r="S10" s="638">
        <v>4000</v>
      </c>
      <c r="T10" s="639" t="s">
        <v>302</v>
      </c>
      <c r="U10" s="639" t="s">
        <v>386</v>
      </c>
      <c r="V10" s="639">
        <v>60</v>
      </c>
      <c r="W10" s="640">
        <v>3</v>
      </c>
      <c r="X10" s="647">
        <v>500</v>
      </c>
      <c r="Y10" s="648"/>
      <c r="Z10" s="643" t="s">
        <v>55</v>
      </c>
      <c r="AA10" s="644" t="s">
        <v>353</v>
      </c>
      <c r="AB10" s="621" t="s">
        <v>355</v>
      </c>
      <c r="AC10"/>
      <c r="AD10" s="37"/>
      <c r="AE10" s="37"/>
      <c r="AF10" s="677"/>
      <c r="AG10" s="37"/>
      <c r="AH10" s="37" t="s">
        <v>21</v>
      </c>
      <c r="AI10" s="37"/>
      <c r="AJ10" s="37"/>
      <c r="AK10" s="37" t="s">
        <v>1202</v>
      </c>
      <c r="AL10" s="37" t="s">
        <v>1201</v>
      </c>
      <c r="AM10" s="676"/>
      <c r="AN10" s="37"/>
      <c r="AO10" s="37"/>
    </row>
    <row r="11" spans="1:41" s="645" customFormat="1" x14ac:dyDescent="0.25">
      <c r="A11" s="679"/>
      <c r="B11" s="679"/>
      <c r="C11" s="646">
        <v>200.91</v>
      </c>
      <c r="D11" s="634"/>
      <c r="E11" s="635" t="s">
        <v>24</v>
      </c>
      <c r="F11" s="621">
        <v>2</v>
      </c>
      <c r="G11" s="621">
        <v>10</v>
      </c>
      <c r="H11" s="621">
        <v>8</v>
      </c>
      <c r="I11" s="636" t="s">
        <v>251</v>
      </c>
      <c r="J11" s="621" t="s">
        <v>49</v>
      </c>
      <c r="K11" s="637">
        <v>-98</v>
      </c>
      <c r="L11" s="634">
        <v>0</v>
      </c>
      <c r="M11" s="634" t="s">
        <v>51</v>
      </c>
      <c r="N11" s="621" t="s">
        <v>43</v>
      </c>
      <c r="O11" s="621" t="s">
        <v>44</v>
      </c>
      <c r="P11" s="621">
        <v>60</v>
      </c>
      <c r="Q11" s="621">
        <v>3</v>
      </c>
      <c r="R11" s="621" t="s">
        <v>168</v>
      </c>
      <c r="S11" s="639">
        <v>3500</v>
      </c>
      <c r="T11" s="639" t="s">
        <v>302</v>
      </c>
      <c r="U11" s="639" t="s">
        <v>386</v>
      </c>
      <c r="V11" s="639">
        <v>60</v>
      </c>
      <c r="W11" s="640">
        <v>3</v>
      </c>
      <c r="X11" s="647">
        <v>500</v>
      </c>
      <c r="Y11" s="648"/>
      <c r="Z11" s="643" t="s">
        <v>55</v>
      </c>
      <c r="AA11" s="644" t="s">
        <v>353</v>
      </c>
      <c r="AB11" s="621" t="s">
        <v>355</v>
      </c>
      <c r="AC11"/>
      <c r="AD11" s="37"/>
      <c r="AE11" s="37"/>
      <c r="AF11" s="677"/>
      <c r="AG11" s="37"/>
      <c r="AH11" s="37" t="s">
        <v>21</v>
      </c>
      <c r="AI11" s="37"/>
      <c r="AJ11" s="37"/>
      <c r="AK11" s="37" t="s">
        <v>1202</v>
      </c>
      <c r="AL11" s="37" t="s">
        <v>1201</v>
      </c>
      <c r="AM11" s="676"/>
      <c r="AN11" s="37"/>
      <c r="AO11" s="37"/>
    </row>
    <row r="12" spans="1:41" x14ac:dyDescent="0.25">
      <c r="A12" s="679"/>
      <c r="B12" s="679" t="s">
        <v>65</v>
      </c>
      <c r="C12" s="158">
        <v>200911</v>
      </c>
      <c r="D12" s="46"/>
      <c r="E12" s="45" t="s">
        <v>24</v>
      </c>
      <c r="F12" s="121">
        <v>2</v>
      </c>
      <c r="G12" s="121">
        <v>10</v>
      </c>
      <c r="H12" s="121">
        <v>8</v>
      </c>
      <c r="I12" s="570" t="s">
        <v>251</v>
      </c>
      <c r="J12" s="73" t="s">
        <v>21</v>
      </c>
      <c r="K12" s="118">
        <v>-85</v>
      </c>
      <c r="L12" s="73" t="s">
        <v>41</v>
      </c>
      <c r="M12" s="73" t="s">
        <v>42</v>
      </c>
      <c r="N12" s="73" t="s">
        <v>66</v>
      </c>
      <c r="O12" s="73" t="s">
        <v>44</v>
      </c>
      <c r="P12" s="73">
        <v>60</v>
      </c>
      <c r="Q12" s="73">
        <v>3</v>
      </c>
      <c r="R12" s="73" t="s">
        <v>168</v>
      </c>
      <c r="S12" s="105">
        <v>35000</v>
      </c>
      <c r="T12" s="73" t="s">
        <v>304</v>
      </c>
      <c r="U12" s="28" t="s">
        <v>386</v>
      </c>
      <c r="V12" s="28">
        <v>60</v>
      </c>
      <c r="W12" s="197">
        <v>3</v>
      </c>
      <c r="X12" s="571">
        <v>9500</v>
      </c>
      <c r="Y12" s="572"/>
      <c r="Z12" s="573" t="s">
        <v>67</v>
      </c>
      <c r="AA12" s="195" t="s">
        <v>352</v>
      </c>
      <c r="AB12" s="73" t="s">
        <v>355</v>
      </c>
      <c r="AC12"/>
      <c r="AF12" s="677"/>
      <c r="AG12" s="677"/>
      <c r="AH12" s="37" t="s">
        <v>21</v>
      </c>
      <c r="AK12" s="37" t="s">
        <v>1202</v>
      </c>
      <c r="AL12" s="37" t="s">
        <v>1201</v>
      </c>
      <c r="AM12" s="676"/>
    </row>
    <row r="13" spans="1:41" x14ac:dyDescent="0.25">
      <c r="A13" s="679"/>
      <c r="B13" s="679"/>
      <c r="C13" s="158">
        <v>200912</v>
      </c>
      <c r="D13" s="46"/>
      <c r="E13" s="45" t="s">
        <v>24</v>
      </c>
      <c r="F13" s="121">
        <v>2</v>
      </c>
      <c r="G13" s="121">
        <v>10</v>
      </c>
      <c r="H13" s="121">
        <v>8</v>
      </c>
      <c r="I13" s="570" t="s">
        <v>251</v>
      </c>
      <c r="J13" s="73" t="s">
        <v>46</v>
      </c>
      <c r="K13" s="118">
        <v>-78</v>
      </c>
      <c r="L13" s="3">
        <v>20</v>
      </c>
      <c r="M13" s="3" t="s">
        <v>47</v>
      </c>
      <c r="N13" s="73" t="s">
        <v>66</v>
      </c>
      <c r="O13" s="73" t="s">
        <v>44</v>
      </c>
      <c r="P13" s="73">
        <v>60</v>
      </c>
      <c r="Q13" s="73">
        <v>3</v>
      </c>
      <c r="R13" s="73" t="s">
        <v>169</v>
      </c>
      <c r="S13" s="105">
        <v>22000</v>
      </c>
      <c r="T13" s="73" t="s">
        <v>304</v>
      </c>
      <c r="U13" s="28" t="s">
        <v>386</v>
      </c>
      <c r="V13" s="28">
        <v>60</v>
      </c>
      <c r="W13" s="197">
        <v>3</v>
      </c>
      <c r="X13" s="571">
        <v>5000</v>
      </c>
      <c r="Y13" s="572"/>
      <c r="Z13" s="573" t="s">
        <v>67</v>
      </c>
      <c r="AA13" s="195" t="s">
        <v>353</v>
      </c>
      <c r="AB13" s="73" t="s">
        <v>355</v>
      </c>
      <c r="AC13"/>
      <c r="AF13" s="677"/>
      <c r="AG13" s="677"/>
      <c r="AH13" s="37" t="s">
        <v>21</v>
      </c>
      <c r="AK13" s="37" t="s">
        <v>1202</v>
      </c>
      <c r="AL13" s="37" t="s">
        <v>1201</v>
      </c>
      <c r="AM13" s="676"/>
    </row>
    <row r="14" spans="1:41" x14ac:dyDescent="0.25">
      <c r="A14" s="679"/>
      <c r="B14" s="679"/>
      <c r="C14" s="158">
        <v>200913</v>
      </c>
      <c r="D14" s="46"/>
      <c r="E14" s="45" t="s">
        <v>24</v>
      </c>
      <c r="F14" s="121">
        <v>2</v>
      </c>
      <c r="G14" s="121">
        <v>10</v>
      </c>
      <c r="H14" s="121">
        <v>8</v>
      </c>
      <c r="I14" s="570" t="s">
        <v>251</v>
      </c>
      <c r="J14" s="73" t="s">
        <v>46</v>
      </c>
      <c r="K14" s="118">
        <v>-88</v>
      </c>
      <c r="L14" s="3">
        <v>10</v>
      </c>
      <c r="M14" s="3" t="s">
        <v>48</v>
      </c>
      <c r="N14" s="73" t="s">
        <v>66</v>
      </c>
      <c r="O14" s="73" t="s">
        <v>44</v>
      </c>
      <c r="P14" s="73">
        <v>60</v>
      </c>
      <c r="Q14" s="73">
        <v>3</v>
      </c>
      <c r="R14" s="73" t="s">
        <v>169</v>
      </c>
      <c r="S14" s="105">
        <v>14000</v>
      </c>
      <c r="T14" s="73" t="s">
        <v>304</v>
      </c>
      <c r="U14" s="28" t="s">
        <v>386</v>
      </c>
      <c r="V14" s="28">
        <v>60</v>
      </c>
      <c r="W14" s="197">
        <v>3</v>
      </c>
      <c r="X14" s="571">
        <v>2100</v>
      </c>
      <c r="Y14" s="572"/>
      <c r="Z14" s="573" t="s">
        <v>67</v>
      </c>
      <c r="AA14" s="195" t="s">
        <v>353</v>
      </c>
      <c r="AB14" s="73" t="s">
        <v>355</v>
      </c>
      <c r="AC14"/>
      <c r="AF14" s="677"/>
      <c r="AH14" s="37" t="s">
        <v>21</v>
      </c>
      <c r="AK14" s="37" t="s">
        <v>1202</v>
      </c>
      <c r="AL14" s="37" t="s">
        <v>1201</v>
      </c>
      <c r="AM14" s="676"/>
    </row>
    <row r="15" spans="1:41" x14ac:dyDescent="0.25">
      <c r="A15" s="679"/>
      <c r="B15" s="679"/>
      <c r="C15" s="158">
        <v>200914</v>
      </c>
      <c r="D15" s="46"/>
      <c r="E15" s="45" t="s">
        <v>24</v>
      </c>
      <c r="F15" s="121">
        <v>2</v>
      </c>
      <c r="G15" s="121">
        <v>10</v>
      </c>
      <c r="H15" s="121">
        <v>8</v>
      </c>
      <c r="I15" s="570" t="s">
        <v>251</v>
      </c>
      <c r="J15" s="73" t="s">
        <v>49</v>
      </c>
      <c r="K15" s="118">
        <v>-98</v>
      </c>
      <c r="L15" s="3">
        <v>0</v>
      </c>
      <c r="M15" s="3" t="s">
        <v>50</v>
      </c>
      <c r="N15" s="73" t="s">
        <v>66</v>
      </c>
      <c r="O15" s="73" t="s">
        <v>44</v>
      </c>
      <c r="P15" s="73">
        <v>60</v>
      </c>
      <c r="Q15" s="73">
        <v>3</v>
      </c>
      <c r="R15" s="73" t="s">
        <v>169</v>
      </c>
      <c r="S15" s="105">
        <v>3500</v>
      </c>
      <c r="T15" s="73" t="s">
        <v>304</v>
      </c>
      <c r="U15" s="28" t="s">
        <v>386</v>
      </c>
      <c r="V15" s="28">
        <v>60</v>
      </c>
      <c r="W15" s="197">
        <v>3</v>
      </c>
      <c r="X15" s="632">
        <v>500</v>
      </c>
      <c r="Y15" s="572"/>
      <c r="Z15" s="573" t="s">
        <v>67</v>
      </c>
      <c r="AA15" s="195" t="s">
        <v>353</v>
      </c>
      <c r="AB15" s="73" t="s">
        <v>355</v>
      </c>
      <c r="AC15"/>
      <c r="AF15" s="677"/>
      <c r="AG15" s="677"/>
      <c r="AH15" s="37" t="s">
        <v>21</v>
      </c>
      <c r="AK15" s="37" t="s">
        <v>1202</v>
      </c>
      <c r="AL15" s="37" t="s">
        <v>1201</v>
      </c>
      <c r="AM15" s="676"/>
    </row>
    <row r="16" spans="1:41" x14ac:dyDescent="0.25">
      <c r="A16" s="679"/>
      <c r="B16" s="679"/>
      <c r="C16" s="158">
        <v>200915</v>
      </c>
      <c r="D16" s="46"/>
      <c r="E16" s="45" t="s">
        <v>24</v>
      </c>
      <c r="F16" s="121">
        <v>2</v>
      </c>
      <c r="G16" s="121">
        <v>10</v>
      </c>
      <c r="H16" s="121">
        <v>8</v>
      </c>
      <c r="I16" s="570" t="s">
        <v>251</v>
      </c>
      <c r="J16" s="73" t="s">
        <v>49</v>
      </c>
      <c r="K16" s="118">
        <v>-98</v>
      </c>
      <c r="L16" s="3">
        <v>0</v>
      </c>
      <c r="M16" s="3" t="s">
        <v>51</v>
      </c>
      <c r="N16" s="73" t="s">
        <v>66</v>
      </c>
      <c r="O16" s="73" t="s">
        <v>44</v>
      </c>
      <c r="P16" s="73">
        <v>60</v>
      </c>
      <c r="Q16" s="73">
        <v>3</v>
      </c>
      <c r="R16" s="73" t="s">
        <v>169</v>
      </c>
      <c r="S16" s="105">
        <v>3000</v>
      </c>
      <c r="T16" s="73" t="s">
        <v>304</v>
      </c>
      <c r="U16" s="28" t="s">
        <v>386</v>
      </c>
      <c r="V16" s="28">
        <v>60</v>
      </c>
      <c r="W16" s="197">
        <v>3</v>
      </c>
      <c r="X16" s="632">
        <v>500</v>
      </c>
      <c r="Y16" s="572"/>
      <c r="Z16" s="573" t="s">
        <v>67</v>
      </c>
      <c r="AA16" s="195" t="s">
        <v>353</v>
      </c>
      <c r="AB16" s="73" t="s">
        <v>355</v>
      </c>
      <c r="AC16"/>
      <c r="AF16" s="677"/>
      <c r="AG16" s="677"/>
      <c r="AH16" s="37" t="s">
        <v>21</v>
      </c>
      <c r="AK16" s="37" t="s">
        <v>1202</v>
      </c>
      <c r="AL16" s="37" t="s">
        <v>1201</v>
      </c>
      <c r="AM16" s="676"/>
    </row>
    <row r="17" spans="1:42" x14ac:dyDescent="0.25">
      <c r="A17" s="679"/>
      <c r="B17" s="679" t="s">
        <v>69</v>
      </c>
      <c r="C17" s="158">
        <v>200916</v>
      </c>
      <c r="D17" s="46"/>
      <c r="E17" s="45" t="s">
        <v>24</v>
      </c>
      <c r="F17" s="121">
        <v>2</v>
      </c>
      <c r="G17" s="121">
        <v>10</v>
      </c>
      <c r="H17" s="121">
        <v>8</v>
      </c>
      <c r="I17" s="570" t="s">
        <v>251</v>
      </c>
      <c r="J17" s="73" t="s">
        <v>21</v>
      </c>
      <c r="K17" s="118">
        <v>-85</v>
      </c>
      <c r="L17" s="73" t="s">
        <v>41</v>
      </c>
      <c r="M17" s="73" t="s">
        <v>42</v>
      </c>
      <c r="N17" s="73" t="s">
        <v>66</v>
      </c>
      <c r="O17" s="73" t="s">
        <v>44</v>
      </c>
      <c r="P17" s="73">
        <v>60</v>
      </c>
      <c r="Q17" s="73">
        <v>3</v>
      </c>
      <c r="R17" s="73" t="s">
        <v>168</v>
      </c>
      <c r="S17" s="105">
        <v>26000</v>
      </c>
      <c r="T17" s="73" t="s">
        <v>304</v>
      </c>
      <c r="U17" s="28" t="s">
        <v>386</v>
      </c>
      <c r="V17" s="28">
        <v>60</v>
      </c>
      <c r="W17" s="197">
        <v>3</v>
      </c>
      <c r="X17" s="571">
        <v>9500</v>
      </c>
      <c r="Y17" s="572"/>
      <c r="Z17" s="573" t="s">
        <v>70</v>
      </c>
      <c r="AA17" s="195" t="s">
        <v>352</v>
      </c>
      <c r="AB17" s="73" t="s">
        <v>355</v>
      </c>
      <c r="AC17"/>
      <c r="AF17" s="677"/>
      <c r="AG17" s="677"/>
      <c r="AH17" s="37" t="s">
        <v>21</v>
      </c>
      <c r="AK17" s="37" t="s">
        <v>1202</v>
      </c>
      <c r="AL17" s="37" t="s">
        <v>1201</v>
      </c>
      <c r="AM17" s="676"/>
    </row>
    <row r="18" spans="1:42" x14ac:dyDescent="0.25">
      <c r="A18" s="679"/>
      <c r="B18" s="679"/>
      <c r="C18" s="158">
        <v>200917</v>
      </c>
      <c r="D18" s="46"/>
      <c r="E18" s="45" t="s">
        <v>24</v>
      </c>
      <c r="F18" s="121">
        <v>2</v>
      </c>
      <c r="G18" s="121">
        <v>10</v>
      </c>
      <c r="H18" s="121">
        <v>8</v>
      </c>
      <c r="I18" s="570" t="s">
        <v>251</v>
      </c>
      <c r="J18" s="73" t="s">
        <v>46</v>
      </c>
      <c r="K18" s="118">
        <v>-78</v>
      </c>
      <c r="L18" s="3">
        <v>20</v>
      </c>
      <c r="M18" s="3" t="s">
        <v>47</v>
      </c>
      <c r="N18" s="73" t="s">
        <v>66</v>
      </c>
      <c r="O18" s="73" t="s">
        <v>44</v>
      </c>
      <c r="P18" s="73">
        <v>60</v>
      </c>
      <c r="Q18" s="73">
        <v>3</v>
      </c>
      <c r="R18" s="73" t="s">
        <v>169</v>
      </c>
      <c r="S18" s="105">
        <v>22000</v>
      </c>
      <c r="T18" s="73" t="s">
        <v>304</v>
      </c>
      <c r="U18" s="28" t="s">
        <v>386</v>
      </c>
      <c r="V18" s="28">
        <v>60</v>
      </c>
      <c r="W18" s="197">
        <v>3</v>
      </c>
      <c r="X18" s="571">
        <v>5000</v>
      </c>
      <c r="Y18" s="572"/>
      <c r="Z18" s="573" t="s">
        <v>70</v>
      </c>
      <c r="AA18" s="195" t="s">
        <v>353</v>
      </c>
      <c r="AB18" s="73" t="s">
        <v>355</v>
      </c>
      <c r="AC18"/>
      <c r="AF18" s="677"/>
      <c r="AG18" s="677"/>
      <c r="AH18" s="37" t="s">
        <v>21</v>
      </c>
      <c r="AK18" s="37" t="s">
        <v>1202</v>
      </c>
      <c r="AL18" s="37" t="s">
        <v>1201</v>
      </c>
      <c r="AM18" s="676"/>
    </row>
    <row r="19" spans="1:42" x14ac:dyDescent="0.25">
      <c r="A19" s="679"/>
      <c r="B19" s="679"/>
      <c r="C19" s="158">
        <v>200918</v>
      </c>
      <c r="D19" s="46"/>
      <c r="E19" s="45" t="s">
        <v>24</v>
      </c>
      <c r="F19" s="121">
        <v>2</v>
      </c>
      <c r="G19" s="121">
        <v>10</v>
      </c>
      <c r="H19" s="121">
        <v>8</v>
      </c>
      <c r="I19" s="570" t="s">
        <v>251</v>
      </c>
      <c r="J19" s="73" t="s">
        <v>46</v>
      </c>
      <c r="K19" s="118">
        <v>-88</v>
      </c>
      <c r="L19" s="3">
        <v>10</v>
      </c>
      <c r="M19" s="3" t="s">
        <v>48</v>
      </c>
      <c r="N19" s="73" t="s">
        <v>66</v>
      </c>
      <c r="O19" s="73" t="s">
        <v>44</v>
      </c>
      <c r="P19" s="73">
        <v>60</v>
      </c>
      <c r="Q19" s="73">
        <v>3</v>
      </c>
      <c r="R19" s="73" t="s">
        <v>168</v>
      </c>
      <c r="S19" s="107">
        <v>15000</v>
      </c>
      <c r="T19" s="73" t="s">
        <v>304</v>
      </c>
      <c r="U19" s="28" t="s">
        <v>386</v>
      </c>
      <c r="V19" s="28">
        <v>60</v>
      </c>
      <c r="W19" s="197">
        <v>3</v>
      </c>
      <c r="X19" s="571">
        <v>2000</v>
      </c>
      <c r="Y19" s="572"/>
      <c r="Z19" s="573" t="s">
        <v>70</v>
      </c>
      <c r="AA19" s="195" t="s">
        <v>353</v>
      </c>
      <c r="AB19" s="73" t="s">
        <v>355</v>
      </c>
      <c r="AC19"/>
      <c r="AF19" s="677"/>
      <c r="AG19" s="677"/>
      <c r="AH19" s="37" t="s">
        <v>21</v>
      </c>
      <c r="AK19" s="37" t="s">
        <v>1202</v>
      </c>
      <c r="AL19" s="37" t="s">
        <v>1201</v>
      </c>
      <c r="AM19" s="676"/>
    </row>
    <row r="20" spans="1:42" s="645" customFormat="1" x14ac:dyDescent="0.25">
      <c r="A20" s="679"/>
      <c r="B20" s="679"/>
      <c r="C20" s="633">
        <v>200919</v>
      </c>
      <c r="D20" s="634"/>
      <c r="E20" s="635" t="s">
        <v>24</v>
      </c>
      <c r="F20" s="621">
        <v>2</v>
      </c>
      <c r="G20" s="621">
        <v>10</v>
      </c>
      <c r="H20" s="621">
        <v>8</v>
      </c>
      <c r="I20" s="636" t="s">
        <v>251</v>
      </c>
      <c r="J20" s="621" t="s">
        <v>49</v>
      </c>
      <c r="K20" s="637">
        <v>-98</v>
      </c>
      <c r="L20" s="634">
        <v>0</v>
      </c>
      <c r="M20" s="634" t="s">
        <v>50</v>
      </c>
      <c r="N20" s="621" t="s">
        <v>66</v>
      </c>
      <c r="O20" s="621" t="s">
        <v>44</v>
      </c>
      <c r="P20" s="621">
        <v>60</v>
      </c>
      <c r="Q20" s="621">
        <v>3</v>
      </c>
      <c r="R20" s="621" t="s">
        <v>168</v>
      </c>
      <c r="S20" s="638">
        <v>4000</v>
      </c>
      <c r="T20" s="621" t="s">
        <v>304</v>
      </c>
      <c r="U20" s="639" t="s">
        <v>386</v>
      </c>
      <c r="V20" s="639">
        <v>60</v>
      </c>
      <c r="W20" s="640">
        <v>3</v>
      </c>
      <c r="X20" s="647">
        <v>500</v>
      </c>
      <c r="Y20" s="648"/>
      <c r="Z20" s="643" t="s">
        <v>70</v>
      </c>
      <c r="AA20" s="644" t="s">
        <v>353</v>
      </c>
      <c r="AB20" s="621" t="s">
        <v>355</v>
      </c>
      <c r="AC20"/>
      <c r="AD20" s="37"/>
      <c r="AE20" s="37"/>
      <c r="AF20" s="677"/>
      <c r="AG20" s="37"/>
      <c r="AH20" s="37" t="s">
        <v>21</v>
      </c>
      <c r="AI20" s="37"/>
      <c r="AJ20" s="37"/>
      <c r="AK20" s="37" t="s">
        <v>1202</v>
      </c>
      <c r="AL20" s="37" t="s">
        <v>1201</v>
      </c>
      <c r="AM20" s="676"/>
      <c r="AN20" s="37"/>
      <c r="AO20" s="37"/>
    </row>
    <row r="21" spans="1:42" s="645" customFormat="1" x14ac:dyDescent="0.25">
      <c r="A21" s="679"/>
      <c r="B21" s="679"/>
      <c r="C21" s="646" t="s">
        <v>477</v>
      </c>
      <c r="D21" s="634"/>
      <c r="E21" s="635" t="s">
        <v>24</v>
      </c>
      <c r="F21" s="621">
        <v>2</v>
      </c>
      <c r="G21" s="621">
        <v>10</v>
      </c>
      <c r="H21" s="621">
        <v>8</v>
      </c>
      <c r="I21" s="636" t="s">
        <v>251</v>
      </c>
      <c r="J21" s="621" t="s">
        <v>49</v>
      </c>
      <c r="K21" s="637">
        <v>-98</v>
      </c>
      <c r="L21" s="634">
        <v>0</v>
      </c>
      <c r="M21" s="634" t="s">
        <v>51</v>
      </c>
      <c r="N21" s="621" t="s">
        <v>66</v>
      </c>
      <c r="O21" s="621" t="s">
        <v>44</v>
      </c>
      <c r="P21" s="621">
        <v>60</v>
      </c>
      <c r="Q21" s="621">
        <v>3</v>
      </c>
      <c r="R21" s="621" t="s">
        <v>168</v>
      </c>
      <c r="S21" s="639">
        <v>3000</v>
      </c>
      <c r="T21" s="621" t="s">
        <v>304</v>
      </c>
      <c r="U21" s="639" t="s">
        <v>386</v>
      </c>
      <c r="V21" s="639">
        <v>60</v>
      </c>
      <c r="W21" s="640">
        <v>3</v>
      </c>
      <c r="X21" s="647">
        <v>500</v>
      </c>
      <c r="Y21" s="648"/>
      <c r="Z21" s="643" t="s">
        <v>70</v>
      </c>
      <c r="AA21" s="644" t="s">
        <v>353</v>
      </c>
      <c r="AB21" s="621" t="s">
        <v>355</v>
      </c>
      <c r="AC21"/>
      <c r="AD21" s="37"/>
      <c r="AE21" s="37"/>
      <c r="AF21" s="677"/>
      <c r="AG21" s="37"/>
      <c r="AH21" s="37" t="s">
        <v>21</v>
      </c>
      <c r="AI21" s="37"/>
      <c r="AJ21" s="37"/>
      <c r="AK21" s="37" t="s">
        <v>1202</v>
      </c>
      <c r="AL21" s="37" t="s">
        <v>1201</v>
      </c>
      <c r="AM21" s="676"/>
      <c r="AN21" s="37"/>
      <c r="AO21" s="37"/>
    </row>
    <row r="22" spans="1:42" x14ac:dyDescent="0.25">
      <c r="A22" s="46"/>
      <c r="B22" s="46" t="s">
        <v>188</v>
      </c>
      <c r="C22" s="158">
        <v>200921</v>
      </c>
      <c r="D22" s="46"/>
      <c r="E22" s="45" t="s">
        <v>24</v>
      </c>
      <c r="F22" s="121">
        <v>2</v>
      </c>
      <c r="G22" s="121">
        <v>10</v>
      </c>
      <c r="H22" s="121">
        <v>8</v>
      </c>
      <c r="I22" s="570" t="s">
        <v>251</v>
      </c>
      <c r="J22" s="73" t="s">
        <v>21</v>
      </c>
      <c r="K22" s="118">
        <v>-85</v>
      </c>
      <c r="L22" s="73" t="s">
        <v>41</v>
      </c>
      <c r="M22" s="73" t="s">
        <v>42</v>
      </c>
      <c r="N22" s="73" t="s">
        <v>186</v>
      </c>
      <c r="O22" s="73" t="s">
        <v>44</v>
      </c>
      <c r="P22" s="73">
        <v>60</v>
      </c>
      <c r="Q22" s="73">
        <v>3</v>
      </c>
      <c r="R22" s="73" t="s">
        <v>168</v>
      </c>
      <c r="S22" s="105">
        <v>20000</v>
      </c>
      <c r="T22" s="73" t="s">
        <v>303</v>
      </c>
      <c r="U22" s="28" t="s">
        <v>386</v>
      </c>
      <c r="V22" s="28">
        <v>60</v>
      </c>
      <c r="W22" s="197">
        <v>3</v>
      </c>
      <c r="X22" s="572"/>
      <c r="Y22" s="572">
        <v>4500</v>
      </c>
      <c r="Z22" s="573" t="s">
        <v>79</v>
      </c>
      <c r="AA22" s="195" t="s">
        <v>353</v>
      </c>
      <c r="AB22" s="73" t="s">
        <v>356</v>
      </c>
      <c r="AC22"/>
      <c r="AF22" s="677"/>
      <c r="AH22" s="37" t="s">
        <v>21</v>
      </c>
      <c r="AK22" s="37" t="s">
        <v>1202</v>
      </c>
      <c r="AL22" s="37" t="s">
        <v>1201</v>
      </c>
      <c r="AM22" s="676"/>
    </row>
    <row r="23" spans="1:42" x14ac:dyDescent="0.25">
      <c r="A23" s="46"/>
      <c r="B23" s="46" t="s">
        <v>189</v>
      </c>
      <c r="C23" s="158">
        <v>200922</v>
      </c>
      <c r="D23" s="46"/>
      <c r="E23" s="45" t="s">
        <v>24</v>
      </c>
      <c r="F23" s="121">
        <v>2</v>
      </c>
      <c r="G23" s="121">
        <v>10</v>
      </c>
      <c r="H23" s="121">
        <v>8</v>
      </c>
      <c r="I23" s="570" t="s">
        <v>251</v>
      </c>
      <c r="J23" s="73" t="s">
        <v>21</v>
      </c>
      <c r="K23" s="118">
        <v>-85</v>
      </c>
      <c r="L23" s="73" t="s">
        <v>41</v>
      </c>
      <c r="M23" s="73" t="s">
        <v>42</v>
      </c>
      <c r="N23" s="73" t="s">
        <v>187</v>
      </c>
      <c r="O23" s="73" t="s">
        <v>44</v>
      </c>
      <c r="P23" s="73">
        <v>60</v>
      </c>
      <c r="Q23" s="73">
        <v>3</v>
      </c>
      <c r="R23" s="73" t="s">
        <v>168</v>
      </c>
      <c r="S23" s="105">
        <v>20000</v>
      </c>
      <c r="T23" s="73" t="s">
        <v>305</v>
      </c>
      <c r="U23" s="28" t="s">
        <v>386</v>
      </c>
      <c r="V23" s="28">
        <v>60</v>
      </c>
      <c r="W23" s="197">
        <v>3</v>
      </c>
      <c r="X23" s="572"/>
      <c r="Y23" s="572">
        <v>4500</v>
      </c>
      <c r="Z23" s="573" t="s">
        <v>81</v>
      </c>
      <c r="AA23" s="195" t="s">
        <v>353</v>
      </c>
      <c r="AB23" s="73" t="s">
        <v>356</v>
      </c>
      <c r="AC23"/>
      <c r="AF23" s="677"/>
      <c r="AG23" s="677"/>
      <c r="AH23" s="37" t="s">
        <v>21</v>
      </c>
      <c r="AK23" s="37" t="s">
        <v>1202</v>
      </c>
      <c r="AL23" s="37" t="s">
        <v>1201</v>
      </c>
      <c r="AM23" s="676"/>
    </row>
    <row r="24" spans="1:42" x14ac:dyDescent="0.25">
      <c r="A24" s="46"/>
      <c r="B24" s="46" t="s">
        <v>89</v>
      </c>
      <c r="C24" s="158">
        <v>200923</v>
      </c>
      <c r="D24" s="46"/>
      <c r="E24" s="45" t="s">
        <v>24</v>
      </c>
      <c r="F24" s="121">
        <v>2</v>
      </c>
      <c r="G24" s="121">
        <v>10</v>
      </c>
      <c r="H24" s="121">
        <v>8</v>
      </c>
      <c r="I24" s="570" t="s">
        <v>251</v>
      </c>
      <c r="J24" s="73" t="s">
        <v>21</v>
      </c>
      <c r="K24" s="118">
        <v>-85</v>
      </c>
      <c r="L24" s="73" t="s">
        <v>41</v>
      </c>
      <c r="M24" s="73" t="s">
        <v>42</v>
      </c>
      <c r="N24" s="73" t="s">
        <v>246</v>
      </c>
      <c r="O24" s="73" t="s">
        <v>44</v>
      </c>
      <c r="P24" s="73">
        <v>60</v>
      </c>
      <c r="Q24" s="73">
        <v>3</v>
      </c>
      <c r="R24" s="73" t="s">
        <v>168</v>
      </c>
      <c r="S24" s="105" t="s">
        <v>248</v>
      </c>
      <c r="T24" s="73" t="s">
        <v>306</v>
      </c>
      <c r="U24" s="28" t="s">
        <v>386</v>
      </c>
      <c r="V24" s="28">
        <v>60</v>
      </c>
      <c r="W24" s="197">
        <v>3</v>
      </c>
      <c r="X24" s="572">
        <v>9000</v>
      </c>
      <c r="Y24" s="572">
        <v>4500</v>
      </c>
      <c r="Z24" s="573" t="s">
        <v>84</v>
      </c>
      <c r="AA24" s="195" t="s">
        <v>352</v>
      </c>
      <c r="AB24" s="73" t="s">
        <v>356</v>
      </c>
      <c r="AC24"/>
      <c r="AF24" s="677"/>
      <c r="AH24" s="37" t="s">
        <v>21</v>
      </c>
      <c r="AK24" s="37" t="s">
        <v>1202</v>
      </c>
      <c r="AL24" s="37" t="s">
        <v>1201</v>
      </c>
      <c r="AM24" s="676"/>
    </row>
    <row r="25" spans="1:42" x14ac:dyDescent="0.25">
      <c r="A25" s="46"/>
      <c r="B25" s="46" t="s">
        <v>101</v>
      </c>
      <c r="C25" s="158">
        <v>200924</v>
      </c>
      <c r="D25" s="46"/>
      <c r="E25" s="45" t="s">
        <v>24</v>
      </c>
      <c r="F25" s="121">
        <v>2</v>
      </c>
      <c r="G25" s="121">
        <v>5</v>
      </c>
      <c r="H25" s="121">
        <v>8</v>
      </c>
      <c r="I25" s="570" t="s">
        <v>251</v>
      </c>
      <c r="J25" s="73" t="s">
        <v>21</v>
      </c>
      <c r="K25" s="118">
        <v>-85</v>
      </c>
      <c r="L25" s="73" t="s">
        <v>41</v>
      </c>
      <c r="M25" s="73" t="s">
        <v>42</v>
      </c>
      <c r="N25" s="73" t="s">
        <v>43</v>
      </c>
      <c r="O25" s="73" t="s">
        <v>44</v>
      </c>
      <c r="P25" s="73">
        <v>60</v>
      </c>
      <c r="Q25" s="73">
        <v>3</v>
      </c>
      <c r="R25" s="73" t="s">
        <v>168</v>
      </c>
      <c r="S25" s="105">
        <v>13750</v>
      </c>
      <c r="T25" s="28" t="s">
        <v>302</v>
      </c>
      <c r="U25" s="28" t="s">
        <v>386</v>
      </c>
      <c r="V25" s="28">
        <v>60</v>
      </c>
      <c r="W25" s="197">
        <v>3</v>
      </c>
      <c r="X25" s="572">
        <v>9000</v>
      </c>
      <c r="Y25" s="572"/>
      <c r="Z25" s="574"/>
      <c r="AA25" s="195" t="s">
        <v>354</v>
      </c>
      <c r="AB25" s="73" t="s">
        <v>355</v>
      </c>
      <c r="AC25"/>
      <c r="AF25" s="677"/>
      <c r="AG25" s="677"/>
      <c r="AH25" s="37" t="s">
        <v>21</v>
      </c>
      <c r="AK25" s="37" t="s">
        <v>1202</v>
      </c>
      <c r="AL25" s="37" t="s">
        <v>1201</v>
      </c>
      <c r="AM25" s="676"/>
    </row>
    <row r="26" spans="1:42" s="670" customFormat="1" x14ac:dyDescent="0.25">
      <c r="A26" s="656"/>
      <c r="B26" s="656" t="s">
        <v>102</v>
      </c>
      <c r="C26" s="657">
        <v>200925</v>
      </c>
      <c r="D26" s="656"/>
      <c r="E26" s="658" t="s">
        <v>24</v>
      </c>
      <c r="F26" s="659">
        <v>2</v>
      </c>
      <c r="G26" s="659">
        <v>5</v>
      </c>
      <c r="H26" s="659">
        <v>8</v>
      </c>
      <c r="I26" s="659" t="s">
        <v>251</v>
      </c>
      <c r="J26" s="660" t="s">
        <v>49</v>
      </c>
      <c r="K26" s="661">
        <v>-98</v>
      </c>
      <c r="L26" s="662">
        <v>0</v>
      </c>
      <c r="M26" s="662" t="s">
        <v>50</v>
      </c>
      <c r="N26" s="660" t="s">
        <v>43</v>
      </c>
      <c r="O26" s="660" t="s">
        <v>44</v>
      </c>
      <c r="P26" s="660">
        <v>60</v>
      </c>
      <c r="Q26" s="660">
        <v>3</v>
      </c>
      <c r="R26" s="660" t="s">
        <v>168</v>
      </c>
      <c r="S26" s="663">
        <v>1700</v>
      </c>
      <c r="T26" s="664" t="s">
        <v>302</v>
      </c>
      <c r="U26" s="664" t="s">
        <v>386</v>
      </c>
      <c r="V26" s="664">
        <v>60</v>
      </c>
      <c r="W26" s="665">
        <v>3</v>
      </c>
      <c r="X26" s="666">
        <v>480</v>
      </c>
      <c r="Y26" s="666"/>
      <c r="Z26" s="667" t="s">
        <v>55</v>
      </c>
      <c r="AA26" s="668" t="s">
        <v>1184</v>
      </c>
      <c r="AB26" s="660" t="s">
        <v>355</v>
      </c>
      <c r="AC26"/>
      <c r="AD26" s="37"/>
      <c r="AE26" s="37"/>
      <c r="AF26" s="677"/>
      <c r="AG26" s="677"/>
      <c r="AH26" s="37" t="s">
        <v>21</v>
      </c>
      <c r="AI26" s="37"/>
      <c r="AJ26" s="37"/>
      <c r="AK26" s="37" t="s">
        <v>1202</v>
      </c>
      <c r="AL26" s="37" t="s">
        <v>1201</v>
      </c>
      <c r="AM26" s="676"/>
      <c r="AN26" s="37"/>
      <c r="AO26" s="37"/>
      <c r="AP26" s="669"/>
    </row>
    <row r="27" spans="1:42" x14ac:dyDescent="0.25">
      <c r="A27" s="46"/>
      <c r="B27" s="46" t="s">
        <v>188</v>
      </c>
      <c r="C27" s="158">
        <v>200926</v>
      </c>
      <c r="D27" s="46"/>
      <c r="E27" s="45" t="s">
        <v>24</v>
      </c>
      <c r="F27" s="121">
        <v>2</v>
      </c>
      <c r="G27" s="121">
        <v>5</v>
      </c>
      <c r="H27" s="121">
        <v>8</v>
      </c>
      <c r="I27" s="570" t="s">
        <v>251</v>
      </c>
      <c r="J27" s="73" t="s">
        <v>21</v>
      </c>
      <c r="K27" s="118">
        <v>-85</v>
      </c>
      <c r="L27" s="73" t="s">
        <v>41</v>
      </c>
      <c r="M27" s="73" t="s">
        <v>42</v>
      </c>
      <c r="N27" s="73" t="s">
        <v>186</v>
      </c>
      <c r="O27" s="73" t="s">
        <v>44</v>
      </c>
      <c r="P27" s="73">
        <v>60</v>
      </c>
      <c r="Q27" s="73">
        <v>3</v>
      </c>
      <c r="R27" s="73" t="s">
        <v>168</v>
      </c>
      <c r="S27" s="105">
        <v>9000</v>
      </c>
      <c r="T27" s="28" t="s">
        <v>303</v>
      </c>
      <c r="U27" s="28" t="s">
        <v>386</v>
      </c>
      <c r="V27" s="28">
        <v>60</v>
      </c>
      <c r="W27" s="197">
        <v>3</v>
      </c>
      <c r="X27" s="194"/>
      <c r="Y27" s="194">
        <v>4500</v>
      </c>
      <c r="Z27" s="573" t="s">
        <v>79</v>
      </c>
      <c r="AA27" s="195" t="s">
        <v>354</v>
      </c>
      <c r="AB27" s="73" t="s">
        <v>356</v>
      </c>
      <c r="AC27"/>
      <c r="AF27" s="677"/>
      <c r="AG27" s="677"/>
      <c r="AH27" s="37" t="s">
        <v>21</v>
      </c>
      <c r="AK27" s="37" t="s">
        <v>1202</v>
      </c>
      <c r="AL27" s="37" t="s">
        <v>1201</v>
      </c>
      <c r="AM27" s="676"/>
      <c r="AP27"/>
    </row>
    <row r="28" spans="1:42" x14ac:dyDescent="0.25">
      <c r="A28" s="46"/>
      <c r="B28" s="46" t="s">
        <v>189</v>
      </c>
      <c r="C28" s="158">
        <v>200927</v>
      </c>
      <c r="D28" s="46"/>
      <c r="E28" s="45" t="s">
        <v>24</v>
      </c>
      <c r="F28" s="121">
        <v>2</v>
      </c>
      <c r="G28" s="121">
        <v>5</v>
      </c>
      <c r="H28" s="121">
        <v>8</v>
      </c>
      <c r="I28" s="570" t="s">
        <v>251</v>
      </c>
      <c r="J28" s="73" t="s">
        <v>21</v>
      </c>
      <c r="K28" s="118">
        <v>-85</v>
      </c>
      <c r="L28" s="73" t="s">
        <v>41</v>
      </c>
      <c r="M28" s="73" t="s">
        <v>42</v>
      </c>
      <c r="N28" s="73" t="s">
        <v>187</v>
      </c>
      <c r="O28" s="73" t="s">
        <v>44</v>
      </c>
      <c r="P28" s="73">
        <v>60</v>
      </c>
      <c r="Q28" s="73">
        <v>3</v>
      </c>
      <c r="R28" s="73" t="s">
        <v>168</v>
      </c>
      <c r="S28" s="105">
        <v>9000</v>
      </c>
      <c r="T28" s="28" t="s">
        <v>305</v>
      </c>
      <c r="U28" s="28" t="s">
        <v>386</v>
      </c>
      <c r="V28" s="28">
        <v>60</v>
      </c>
      <c r="W28" s="197">
        <v>3</v>
      </c>
      <c r="X28" s="572"/>
      <c r="Y28" s="572">
        <v>4500</v>
      </c>
      <c r="Z28" s="573" t="s">
        <v>81</v>
      </c>
      <c r="AA28" s="195" t="s">
        <v>354</v>
      </c>
      <c r="AB28" s="73" t="s">
        <v>356</v>
      </c>
      <c r="AC28"/>
      <c r="AF28" s="677"/>
      <c r="AG28" s="677"/>
      <c r="AH28" s="37" t="s">
        <v>21</v>
      </c>
      <c r="AK28" s="37" t="s">
        <v>1202</v>
      </c>
      <c r="AL28" s="37" t="s">
        <v>1201</v>
      </c>
      <c r="AM28" s="676"/>
      <c r="AP28"/>
    </row>
    <row r="29" spans="1:42" x14ac:dyDescent="0.25">
      <c r="B29" s="755" t="s">
        <v>93</v>
      </c>
      <c r="C29" s="158">
        <v>200928</v>
      </c>
      <c r="D29" s="46">
        <v>1</v>
      </c>
      <c r="E29" s="45" t="s">
        <v>24</v>
      </c>
      <c r="F29" s="121">
        <v>2</v>
      </c>
      <c r="G29" s="38">
        <v>10</v>
      </c>
      <c r="H29" s="121">
        <v>8</v>
      </c>
      <c r="I29" s="570" t="s">
        <v>251</v>
      </c>
      <c r="J29" s="73" t="s">
        <v>21</v>
      </c>
      <c r="K29" s="73">
        <v>-85</v>
      </c>
      <c r="L29" s="73" t="s">
        <v>41</v>
      </c>
      <c r="M29" s="73" t="s">
        <v>42</v>
      </c>
      <c r="N29" s="101"/>
      <c r="O29" s="101"/>
      <c r="P29" s="101"/>
      <c r="Q29" s="101"/>
      <c r="R29" s="101"/>
      <c r="S29" s="54"/>
      <c r="T29" s="73" t="s">
        <v>304</v>
      </c>
      <c r="U29" s="28" t="s">
        <v>307</v>
      </c>
      <c r="V29" s="28">
        <v>60</v>
      </c>
      <c r="W29" s="197">
        <v>1</v>
      </c>
      <c r="X29" s="574">
        <v>6500</v>
      </c>
      <c r="Y29" s="198"/>
      <c r="Z29" s="573"/>
      <c r="AA29" s="195" t="s">
        <v>353</v>
      </c>
      <c r="AB29" s="73" t="s">
        <v>355</v>
      </c>
      <c r="AC29"/>
      <c r="AF29" s="677"/>
      <c r="AG29" s="677"/>
      <c r="AH29" s="37" t="s">
        <v>21</v>
      </c>
      <c r="AK29" s="37" t="s">
        <v>1202</v>
      </c>
      <c r="AL29" s="37" t="s">
        <v>1201</v>
      </c>
      <c r="AM29" s="676"/>
      <c r="AP29"/>
    </row>
    <row r="30" spans="1:42" x14ac:dyDescent="0.25">
      <c r="B30" s="756"/>
      <c r="C30" s="158">
        <v>200928</v>
      </c>
      <c r="D30" s="46">
        <v>2</v>
      </c>
      <c r="E30" s="45" t="s">
        <v>24</v>
      </c>
      <c r="F30" s="121">
        <v>2</v>
      </c>
      <c r="G30" s="38">
        <v>10</v>
      </c>
      <c r="H30" s="121">
        <v>8</v>
      </c>
      <c r="I30" s="570" t="s">
        <v>251</v>
      </c>
      <c r="J30" s="73" t="s">
        <v>21</v>
      </c>
      <c r="K30" s="73">
        <v>-86</v>
      </c>
      <c r="L30" s="73" t="s">
        <v>41</v>
      </c>
      <c r="M30" s="73" t="s">
        <v>42</v>
      </c>
      <c r="N30" s="101"/>
      <c r="O30" s="101"/>
      <c r="P30" s="101"/>
      <c r="Q30" s="101"/>
      <c r="R30" s="101"/>
      <c r="S30" s="54"/>
      <c r="T30" s="73" t="s">
        <v>304</v>
      </c>
      <c r="U30" s="28" t="s">
        <v>307</v>
      </c>
      <c r="V30" s="28">
        <v>60</v>
      </c>
      <c r="W30" s="197">
        <v>1</v>
      </c>
      <c r="X30" s="574">
        <v>6500</v>
      </c>
      <c r="Y30" s="198"/>
      <c r="Z30" s="573"/>
      <c r="AA30" s="195" t="s">
        <v>353</v>
      </c>
      <c r="AB30" s="73" t="s">
        <v>133</v>
      </c>
      <c r="AC30"/>
      <c r="AF30" s="677"/>
      <c r="AG30" s="677"/>
      <c r="AH30" s="37" t="s">
        <v>21</v>
      </c>
      <c r="AK30" s="37" t="s">
        <v>1202</v>
      </c>
      <c r="AL30" s="37" t="s">
        <v>1201</v>
      </c>
      <c r="AM30" s="676"/>
      <c r="AP30"/>
    </row>
    <row r="31" spans="1:42" x14ac:dyDescent="0.25">
      <c r="B31" s="756"/>
      <c r="C31" s="158">
        <v>200928</v>
      </c>
      <c r="D31" s="46">
        <v>3</v>
      </c>
      <c r="E31" s="45" t="s">
        <v>24</v>
      </c>
      <c r="F31" s="121">
        <v>2</v>
      </c>
      <c r="G31" s="38">
        <v>10</v>
      </c>
      <c r="H31" s="121">
        <v>8</v>
      </c>
      <c r="I31" s="570" t="s">
        <v>251</v>
      </c>
      <c r="J31" s="73" t="s">
        <v>21</v>
      </c>
      <c r="K31" s="73">
        <v>-87</v>
      </c>
      <c r="L31" s="73" t="s">
        <v>41</v>
      </c>
      <c r="M31" s="73" t="s">
        <v>42</v>
      </c>
      <c r="N31" s="101"/>
      <c r="O31" s="101"/>
      <c r="P31" s="101"/>
      <c r="Q31" s="101"/>
      <c r="R31" s="101"/>
      <c r="S31" s="54"/>
      <c r="T31" s="73" t="s">
        <v>304</v>
      </c>
      <c r="U31" s="28" t="s">
        <v>307</v>
      </c>
      <c r="V31" s="28">
        <v>60</v>
      </c>
      <c r="W31" s="197">
        <v>1</v>
      </c>
      <c r="X31" s="574">
        <v>6500</v>
      </c>
      <c r="Y31" s="198"/>
      <c r="Z31" s="573"/>
      <c r="AA31" s="195" t="s">
        <v>353</v>
      </c>
      <c r="AB31" s="73" t="s">
        <v>355</v>
      </c>
      <c r="AC31"/>
      <c r="AF31" s="677"/>
      <c r="AG31" s="677"/>
      <c r="AH31" s="37" t="s">
        <v>21</v>
      </c>
      <c r="AK31" s="37" t="s">
        <v>1202</v>
      </c>
      <c r="AL31" s="37" t="s">
        <v>1201</v>
      </c>
      <c r="AM31" s="676"/>
      <c r="AP31"/>
    </row>
    <row r="32" spans="1:42" x14ac:dyDescent="0.25">
      <c r="B32" s="756"/>
      <c r="C32" s="158">
        <v>200928</v>
      </c>
      <c r="D32" s="46">
        <v>4</v>
      </c>
      <c r="E32" s="45" t="s">
        <v>24</v>
      </c>
      <c r="F32" s="121">
        <v>2</v>
      </c>
      <c r="G32" s="38">
        <v>10</v>
      </c>
      <c r="H32" s="121">
        <v>8</v>
      </c>
      <c r="I32" s="570" t="s">
        <v>251</v>
      </c>
      <c r="J32" s="73" t="s">
        <v>21</v>
      </c>
      <c r="K32" s="73">
        <v>-88</v>
      </c>
      <c r="L32" s="73" t="s">
        <v>41</v>
      </c>
      <c r="M32" s="73" t="s">
        <v>42</v>
      </c>
      <c r="N32" s="101"/>
      <c r="O32" s="101"/>
      <c r="P32" s="101"/>
      <c r="Q32" s="101"/>
      <c r="R32" s="101"/>
      <c r="S32" s="54"/>
      <c r="T32" s="73" t="s">
        <v>304</v>
      </c>
      <c r="U32" s="28" t="s">
        <v>307</v>
      </c>
      <c r="V32" s="28">
        <v>60</v>
      </c>
      <c r="W32" s="197">
        <v>1</v>
      </c>
      <c r="X32" s="574">
        <v>6500</v>
      </c>
      <c r="Y32" s="198"/>
      <c r="Z32" s="573"/>
      <c r="AA32" s="195" t="s">
        <v>353</v>
      </c>
      <c r="AB32" s="73" t="s">
        <v>355</v>
      </c>
      <c r="AC32"/>
      <c r="AF32" s="677"/>
      <c r="AG32" s="677"/>
      <c r="AH32" s="37" t="s">
        <v>21</v>
      </c>
      <c r="AK32" s="37" t="s">
        <v>1202</v>
      </c>
      <c r="AL32" s="37" t="s">
        <v>1201</v>
      </c>
      <c r="AM32" s="676"/>
      <c r="AP32"/>
    </row>
    <row r="33" spans="2:42" x14ac:dyDescent="0.25">
      <c r="B33" s="756"/>
      <c r="C33" s="158">
        <v>200928</v>
      </c>
      <c r="D33" s="46">
        <v>5</v>
      </c>
      <c r="E33" s="45" t="s">
        <v>24</v>
      </c>
      <c r="F33" s="121">
        <v>2</v>
      </c>
      <c r="G33" s="38">
        <v>10</v>
      </c>
      <c r="H33" s="121">
        <v>8</v>
      </c>
      <c r="I33" s="570" t="s">
        <v>251</v>
      </c>
      <c r="J33" s="73" t="s">
        <v>21</v>
      </c>
      <c r="K33" s="73">
        <v>-89</v>
      </c>
      <c r="L33" s="73" t="s">
        <v>41</v>
      </c>
      <c r="M33" s="73" t="s">
        <v>42</v>
      </c>
      <c r="N33" s="101"/>
      <c r="O33" s="101"/>
      <c r="P33" s="101"/>
      <c r="Q33" s="101"/>
      <c r="R33" s="101"/>
      <c r="S33" s="54"/>
      <c r="T33" s="73" t="s">
        <v>304</v>
      </c>
      <c r="U33" s="28" t="s">
        <v>307</v>
      </c>
      <c r="V33" s="28">
        <v>60</v>
      </c>
      <c r="W33" s="197">
        <v>1</v>
      </c>
      <c r="X33" s="574">
        <v>6500</v>
      </c>
      <c r="Y33" s="198"/>
      <c r="Z33" s="573"/>
      <c r="AA33" s="195" t="s">
        <v>353</v>
      </c>
      <c r="AB33" s="73" t="s">
        <v>355</v>
      </c>
      <c r="AC33"/>
      <c r="AF33" s="677"/>
      <c r="AG33" s="677"/>
      <c r="AH33" s="37" t="s">
        <v>21</v>
      </c>
      <c r="AK33" s="37" t="s">
        <v>1202</v>
      </c>
      <c r="AL33" s="37" t="s">
        <v>1201</v>
      </c>
      <c r="AM33" s="676"/>
      <c r="AP33"/>
    </row>
    <row r="34" spans="2:42" x14ac:dyDescent="0.25">
      <c r="B34" s="756"/>
      <c r="C34" s="158">
        <v>200928</v>
      </c>
      <c r="D34" s="46">
        <v>6</v>
      </c>
      <c r="E34" s="45" t="s">
        <v>24</v>
      </c>
      <c r="F34" s="121">
        <v>2</v>
      </c>
      <c r="G34" s="38">
        <v>10</v>
      </c>
      <c r="H34" s="121">
        <v>8</v>
      </c>
      <c r="I34" s="570" t="s">
        <v>251</v>
      </c>
      <c r="J34" s="73" t="s">
        <v>21</v>
      </c>
      <c r="K34" s="73">
        <v>-90</v>
      </c>
      <c r="L34" s="73" t="s">
        <v>41</v>
      </c>
      <c r="M34" s="73" t="s">
        <v>42</v>
      </c>
      <c r="N34" s="101"/>
      <c r="O34" s="101"/>
      <c r="P34" s="101"/>
      <c r="Q34" s="101"/>
      <c r="R34" s="101"/>
      <c r="S34" s="54"/>
      <c r="T34" s="73" t="s">
        <v>304</v>
      </c>
      <c r="U34" s="28" t="s">
        <v>307</v>
      </c>
      <c r="V34" s="28">
        <v>60</v>
      </c>
      <c r="W34" s="197">
        <v>1</v>
      </c>
      <c r="X34" s="574">
        <v>6500</v>
      </c>
      <c r="Y34" s="198"/>
      <c r="Z34" s="573"/>
      <c r="AA34" s="195" t="s">
        <v>353</v>
      </c>
      <c r="AB34" s="73" t="s">
        <v>355</v>
      </c>
      <c r="AC34"/>
      <c r="AF34" s="677"/>
      <c r="AG34" s="677"/>
      <c r="AH34" s="37" t="s">
        <v>21</v>
      </c>
      <c r="AK34" s="37" t="s">
        <v>1202</v>
      </c>
      <c r="AL34" s="37" t="s">
        <v>1201</v>
      </c>
      <c r="AM34" s="676"/>
      <c r="AP34"/>
    </row>
    <row r="35" spans="2:42" x14ac:dyDescent="0.25">
      <c r="B35" s="756"/>
      <c r="C35" s="158">
        <v>200928</v>
      </c>
      <c r="D35" s="46">
        <v>7</v>
      </c>
      <c r="E35" s="45" t="s">
        <v>24</v>
      </c>
      <c r="F35" s="121">
        <v>2</v>
      </c>
      <c r="G35" s="38">
        <v>10</v>
      </c>
      <c r="H35" s="121">
        <v>8</v>
      </c>
      <c r="I35" s="570" t="s">
        <v>251</v>
      </c>
      <c r="J35" s="73" t="s">
        <v>21</v>
      </c>
      <c r="K35" s="73">
        <v>-91</v>
      </c>
      <c r="L35" s="73" t="s">
        <v>41</v>
      </c>
      <c r="M35" s="73" t="s">
        <v>42</v>
      </c>
      <c r="N35" s="101"/>
      <c r="O35" s="101"/>
      <c r="P35" s="101"/>
      <c r="Q35" s="101"/>
      <c r="R35" s="101"/>
      <c r="S35" s="54"/>
      <c r="T35" s="73" t="s">
        <v>304</v>
      </c>
      <c r="U35" s="28" t="s">
        <v>307</v>
      </c>
      <c r="V35" s="28">
        <v>60</v>
      </c>
      <c r="W35" s="197">
        <v>1</v>
      </c>
      <c r="X35" s="574">
        <v>6500</v>
      </c>
      <c r="Y35" s="198"/>
      <c r="Z35" s="573"/>
      <c r="AA35" s="195" t="s">
        <v>353</v>
      </c>
      <c r="AB35" s="73" t="s">
        <v>355</v>
      </c>
      <c r="AC35"/>
      <c r="AF35" s="677"/>
      <c r="AG35" s="677"/>
      <c r="AH35" s="37" t="s">
        <v>21</v>
      </c>
      <c r="AK35" s="37" t="s">
        <v>1202</v>
      </c>
      <c r="AL35" s="37" t="s">
        <v>1201</v>
      </c>
      <c r="AM35" s="676"/>
      <c r="AP35"/>
    </row>
    <row r="36" spans="2:42" x14ac:dyDescent="0.25">
      <c r="B36" s="756"/>
      <c r="C36" s="158">
        <v>200928</v>
      </c>
      <c r="D36" s="46">
        <v>8</v>
      </c>
      <c r="E36" s="45" t="s">
        <v>24</v>
      </c>
      <c r="F36" s="121">
        <v>2</v>
      </c>
      <c r="G36" s="38">
        <v>10</v>
      </c>
      <c r="H36" s="121">
        <v>8</v>
      </c>
      <c r="I36" s="570" t="s">
        <v>251</v>
      </c>
      <c r="J36" s="73" t="s">
        <v>21</v>
      </c>
      <c r="K36" s="73">
        <v>-92</v>
      </c>
      <c r="L36" s="73" t="s">
        <v>41</v>
      </c>
      <c r="M36" s="73" t="s">
        <v>42</v>
      </c>
      <c r="N36" s="101"/>
      <c r="O36" s="101"/>
      <c r="P36" s="101"/>
      <c r="Q36" s="101"/>
      <c r="R36" s="101"/>
      <c r="S36" s="54"/>
      <c r="T36" s="73" t="s">
        <v>304</v>
      </c>
      <c r="U36" s="28" t="s">
        <v>307</v>
      </c>
      <c r="V36" s="28">
        <v>60</v>
      </c>
      <c r="W36" s="197">
        <v>1</v>
      </c>
      <c r="X36" s="574">
        <v>6500</v>
      </c>
      <c r="Y36" s="198"/>
      <c r="Z36" s="573"/>
      <c r="AA36" s="195" t="s">
        <v>353</v>
      </c>
      <c r="AB36" s="73" t="s">
        <v>355</v>
      </c>
      <c r="AC36"/>
      <c r="AF36" s="677"/>
      <c r="AH36" s="37" t="s">
        <v>21</v>
      </c>
      <c r="AK36" s="37" t="s">
        <v>1202</v>
      </c>
      <c r="AL36" s="37" t="s">
        <v>1201</v>
      </c>
      <c r="AM36" s="676"/>
      <c r="AP36"/>
    </row>
    <row r="37" spans="2:42" x14ac:dyDescent="0.25">
      <c r="B37" s="756"/>
      <c r="C37" s="158">
        <v>200928</v>
      </c>
      <c r="D37" s="46">
        <v>9</v>
      </c>
      <c r="E37" s="45" t="s">
        <v>24</v>
      </c>
      <c r="F37" s="121">
        <v>2</v>
      </c>
      <c r="G37" s="38">
        <v>10</v>
      </c>
      <c r="H37" s="121">
        <v>8</v>
      </c>
      <c r="I37" s="570" t="s">
        <v>251</v>
      </c>
      <c r="J37" s="73" t="s">
        <v>21</v>
      </c>
      <c r="K37" s="73">
        <v>-93</v>
      </c>
      <c r="L37" s="73" t="s">
        <v>41</v>
      </c>
      <c r="M37" s="73" t="s">
        <v>42</v>
      </c>
      <c r="N37" s="101"/>
      <c r="O37" s="101"/>
      <c r="P37" s="101"/>
      <c r="Q37" s="101"/>
      <c r="R37" s="101"/>
      <c r="S37" s="54"/>
      <c r="T37" s="73" t="s">
        <v>304</v>
      </c>
      <c r="U37" s="28" t="s">
        <v>307</v>
      </c>
      <c r="V37" s="28">
        <v>60</v>
      </c>
      <c r="W37" s="197">
        <v>1</v>
      </c>
      <c r="X37" s="574">
        <v>6500</v>
      </c>
      <c r="Y37" s="198"/>
      <c r="Z37" s="573"/>
      <c r="AA37" s="195" t="s">
        <v>353</v>
      </c>
      <c r="AB37" s="73" t="s">
        <v>355</v>
      </c>
      <c r="AC37"/>
      <c r="AF37" s="677"/>
      <c r="AG37" s="677"/>
      <c r="AH37" s="37" t="s">
        <v>21</v>
      </c>
      <c r="AK37" s="37" t="s">
        <v>1202</v>
      </c>
      <c r="AL37" s="37" t="s">
        <v>1201</v>
      </c>
      <c r="AM37" s="676"/>
      <c r="AP37"/>
    </row>
    <row r="38" spans="2:42" x14ac:dyDescent="0.25">
      <c r="B38" s="756"/>
      <c r="C38" s="158">
        <v>200928</v>
      </c>
      <c r="D38" s="46">
        <v>10</v>
      </c>
      <c r="E38" s="45" t="s">
        <v>24</v>
      </c>
      <c r="F38" s="121">
        <v>2</v>
      </c>
      <c r="G38" s="38">
        <v>10</v>
      </c>
      <c r="H38" s="121">
        <v>8</v>
      </c>
      <c r="I38" s="570" t="s">
        <v>251</v>
      </c>
      <c r="J38" s="73" t="s">
        <v>21</v>
      </c>
      <c r="K38" s="73">
        <v>-94</v>
      </c>
      <c r="L38" s="73" t="s">
        <v>41</v>
      </c>
      <c r="M38" s="73" t="s">
        <v>42</v>
      </c>
      <c r="N38" s="101"/>
      <c r="O38" s="101"/>
      <c r="P38" s="101"/>
      <c r="Q38" s="101"/>
      <c r="R38" s="101"/>
      <c r="S38" s="54"/>
      <c r="T38" s="73" t="s">
        <v>304</v>
      </c>
      <c r="U38" s="28" t="s">
        <v>307</v>
      </c>
      <c r="V38" s="28">
        <v>60</v>
      </c>
      <c r="W38" s="197">
        <v>1</v>
      </c>
      <c r="X38" s="574">
        <v>6500</v>
      </c>
      <c r="Y38" s="198"/>
      <c r="Z38" s="573"/>
      <c r="AA38" s="195" t="s">
        <v>353</v>
      </c>
      <c r="AB38" s="73" t="s">
        <v>355</v>
      </c>
      <c r="AC38"/>
      <c r="AF38" s="677"/>
      <c r="AG38" s="677"/>
      <c r="AH38" s="37" t="s">
        <v>21</v>
      </c>
      <c r="AK38" s="37" t="s">
        <v>1202</v>
      </c>
      <c r="AL38" s="37" t="s">
        <v>1201</v>
      </c>
      <c r="AM38" s="676"/>
      <c r="AP38"/>
    </row>
    <row r="39" spans="2:42" x14ac:dyDescent="0.25">
      <c r="B39" s="756"/>
      <c r="C39" s="158">
        <v>200928</v>
      </c>
      <c r="D39" s="46">
        <v>11</v>
      </c>
      <c r="E39" s="45" t="s">
        <v>24</v>
      </c>
      <c r="F39" s="121">
        <v>2</v>
      </c>
      <c r="G39" s="38">
        <v>10</v>
      </c>
      <c r="H39" s="121">
        <v>8</v>
      </c>
      <c r="I39" s="570" t="s">
        <v>251</v>
      </c>
      <c r="J39" s="73" t="s">
        <v>21</v>
      </c>
      <c r="K39" s="73">
        <v>-95</v>
      </c>
      <c r="L39" s="73" t="s">
        <v>41</v>
      </c>
      <c r="M39" s="73" t="s">
        <v>42</v>
      </c>
      <c r="N39" s="101"/>
      <c r="O39" s="101"/>
      <c r="P39" s="101"/>
      <c r="Q39" s="101"/>
      <c r="R39" s="101"/>
      <c r="S39" s="54"/>
      <c r="T39" s="73" t="s">
        <v>304</v>
      </c>
      <c r="U39" s="28" t="s">
        <v>307</v>
      </c>
      <c r="V39" s="28">
        <v>60</v>
      </c>
      <c r="W39" s="197">
        <v>1</v>
      </c>
      <c r="X39" s="574">
        <v>6500</v>
      </c>
      <c r="Y39" s="198"/>
      <c r="Z39" s="573"/>
      <c r="AA39" s="195" t="s">
        <v>353</v>
      </c>
      <c r="AB39" s="73" t="s">
        <v>355</v>
      </c>
      <c r="AC39"/>
      <c r="AF39" s="677"/>
      <c r="AG39" s="677"/>
      <c r="AH39" s="37" t="s">
        <v>21</v>
      </c>
      <c r="AK39" s="37" t="s">
        <v>1202</v>
      </c>
      <c r="AL39" s="37" t="s">
        <v>1201</v>
      </c>
      <c r="AM39" s="676"/>
      <c r="AP39"/>
    </row>
    <row r="40" spans="2:42" x14ac:dyDescent="0.25">
      <c r="B40" s="756"/>
      <c r="C40" s="158">
        <v>200928</v>
      </c>
      <c r="D40" s="46">
        <v>12</v>
      </c>
      <c r="E40" s="45" t="s">
        <v>24</v>
      </c>
      <c r="F40" s="121">
        <v>2</v>
      </c>
      <c r="G40" s="38">
        <v>10</v>
      </c>
      <c r="H40" s="121">
        <v>8</v>
      </c>
      <c r="I40" s="570" t="s">
        <v>251</v>
      </c>
      <c r="J40" s="73" t="s">
        <v>21</v>
      </c>
      <c r="K40" s="73">
        <v>-96</v>
      </c>
      <c r="L40" s="73" t="s">
        <v>41</v>
      </c>
      <c r="M40" s="73" t="s">
        <v>42</v>
      </c>
      <c r="N40" s="101"/>
      <c r="O40" s="101"/>
      <c r="P40" s="101"/>
      <c r="Q40" s="101"/>
      <c r="R40" s="101"/>
      <c r="S40" s="54"/>
      <c r="T40" s="73" t="s">
        <v>304</v>
      </c>
      <c r="U40" s="28" t="s">
        <v>307</v>
      </c>
      <c r="V40" s="28">
        <v>60</v>
      </c>
      <c r="W40" s="197">
        <v>1</v>
      </c>
      <c r="X40" s="574">
        <v>6500</v>
      </c>
      <c r="Y40" s="198"/>
      <c r="Z40" s="573"/>
      <c r="AA40" s="195" t="s">
        <v>353</v>
      </c>
      <c r="AB40" s="73" t="s">
        <v>355</v>
      </c>
      <c r="AC40"/>
      <c r="AF40" s="677"/>
      <c r="AG40" s="677"/>
      <c r="AH40" s="37" t="s">
        <v>21</v>
      </c>
      <c r="AK40" s="37" t="s">
        <v>1202</v>
      </c>
      <c r="AL40" s="37" t="s">
        <v>1201</v>
      </c>
      <c r="AM40" s="676"/>
      <c r="AP40"/>
    </row>
    <row r="41" spans="2:42" x14ac:dyDescent="0.25">
      <c r="B41" s="756"/>
      <c r="C41" s="158">
        <v>200928</v>
      </c>
      <c r="D41" s="46">
        <v>13</v>
      </c>
      <c r="E41" s="45" t="s">
        <v>24</v>
      </c>
      <c r="F41" s="121">
        <v>2</v>
      </c>
      <c r="G41" s="38">
        <v>10</v>
      </c>
      <c r="H41" s="121">
        <v>8</v>
      </c>
      <c r="I41" s="570" t="s">
        <v>251</v>
      </c>
      <c r="J41" s="73" t="s">
        <v>21</v>
      </c>
      <c r="K41" s="73">
        <v>-97</v>
      </c>
      <c r="L41" s="73" t="s">
        <v>41</v>
      </c>
      <c r="M41" s="73" t="s">
        <v>42</v>
      </c>
      <c r="N41" s="101"/>
      <c r="O41" s="101"/>
      <c r="P41" s="101"/>
      <c r="Q41" s="101"/>
      <c r="R41" s="101"/>
      <c r="S41" s="54"/>
      <c r="T41" s="73" t="s">
        <v>304</v>
      </c>
      <c r="U41" s="28" t="s">
        <v>307</v>
      </c>
      <c r="V41" s="28">
        <v>60</v>
      </c>
      <c r="W41" s="197">
        <v>1</v>
      </c>
      <c r="X41" s="574">
        <v>6500</v>
      </c>
      <c r="Y41" s="198"/>
      <c r="Z41" s="573"/>
      <c r="AA41" s="195" t="s">
        <v>353</v>
      </c>
      <c r="AB41" s="73" t="s">
        <v>355</v>
      </c>
      <c r="AC41"/>
      <c r="AF41" s="677"/>
      <c r="AG41" s="677"/>
      <c r="AH41" s="37" t="s">
        <v>21</v>
      </c>
      <c r="AK41" s="37" t="s">
        <v>1202</v>
      </c>
      <c r="AL41" s="37" t="s">
        <v>1201</v>
      </c>
      <c r="AM41" s="676"/>
      <c r="AP41"/>
    </row>
    <row r="42" spans="2:42" x14ac:dyDescent="0.25">
      <c r="B42" s="756"/>
      <c r="C42" s="158">
        <v>200928</v>
      </c>
      <c r="D42" s="46">
        <v>14</v>
      </c>
      <c r="E42" s="45" t="s">
        <v>24</v>
      </c>
      <c r="F42" s="121">
        <v>2</v>
      </c>
      <c r="G42" s="38">
        <v>10</v>
      </c>
      <c r="H42" s="121">
        <v>8</v>
      </c>
      <c r="I42" s="570" t="s">
        <v>251</v>
      </c>
      <c r="J42" s="73" t="s">
        <v>21</v>
      </c>
      <c r="K42" s="73">
        <v>-98</v>
      </c>
      <c r="L42" s="73" t="s">
        <v>41</v>
      </c>
      <c r="M42" s="73" t="s">
        <v>42</v>
      </c>
      <c r="N42" s="101"/>
      <c r="O42" s="101"/>
      <c r="P42" s="101"/>
      <c r="Q42" s="101"/>
      <c r="R42" s="101"/>
      <c r="S42" s="54"/>
      <c r="T42" s="73" t="s">
        <v>304</v>
      </c>
      <c r="U42" s="28" t="s">
        <v>307</v>
      </c>
      <c r="V42" s="28">
        <v>60</v>
      </c>
      <c r="W42" s="197">
        <v>1</v>
      </c>
      <c r="X42" s="574">
        <v>6500</v>
      </c>
      <c r="Y42" s="198"/>
      <c r="Z42" s="573"/>
      <c r="AA42" s="195" t="s">
        <v>353</v>
      </c>
      <c r="AB42" s="73" t="s">
        <v>355</v>
      </c>
      <c r="AC42"/>
      <c r="AF42" s="677"/>
      <c r="AG42" s="677"/>
      <c r="AH42" s="37" t="s">
        <v>21</v>
      </c>
      <c r="AK42" s="37" t="s">
        <v>1202</v>
      </c>
      <c r="AL42" s="37" t="s">
        <v>1201</v>
      </c>
      <c r="AM42" s="676"/>
      <c r="AP42"/>
    </row>
    <row r="43" spans="2:42" x14ac:dyDescent="0.25">
      <c r="B43" s="756"/>
      <c r="C43" s="158">
        <v>200928</v>
      </c>
      <c r="D43" s="46">
        <v>15</v>
      </c>
      <c r="E43" s="45" t="s">
        <v>24</v>
      </c>
      <c r="F43" s="121">
        <v>2</v>
      </c>
      <c r="G43" s="38">
        <v>10</v>
      </c>
      <c r="H43" s="121">
        <v>8</v>
      </c>
      <c r="I43" s="570" t="s">
        <v>251</v>
      </c>
      <c r="J43" s="73" t="s">
        <v>21</v>
      </c>
      <c r="K43" s="73">
        <v>-99</v>
      </c>
      <c r="L43" s="73" t="s">
        <v>41</v>
      </c>
      <c r="M43" s="73" t="s">
        <v>42</v>
      </c>
      <c r="N43" s="101"/>
      <c r="O43" s="101"/>
      <c r="P43" s="101"/>
      <c r="Q43" s="101"/>
      <c r="R43" s="101"/>
      <c r="S43" s="54"/>
      <c r="T43" s="73" t="s">
        <v>304</v>
      </c>
      <c r="U43" s="28" t="s">
        <v>307</v>
      </c>
      <c r="V43" s="28">
        <v>60</v>
      </c>
      <c r="W43" s="197">
        <v>1</v>
      </c>
      <c r="X43" s="574">
        <v>6500</v>
      </c>
      <c r="Y43" s="198"/>
      <c r="Z43" s="573"/>
      <c r="AA43" s="195" t="s">
        <v>353</v>
      </c>
      <c r="AB43" s="73" t="s">
        <v>355</v>
      </c>
      <c r="AC43"/>
      <c r="AF43" s="677"/>
      <c r="AG43" s="677"/>
      <c r="AH43" s="37" t="s">
        <v>21</v>
      </c>
      <c r="AK43" s="37" t="s">
        <v>1202</v>
      </c>
      <c r="AL43" s="37" t="s">
        <v>1201</v>
      </c>
      <c r="AM43" s="676"/>
      <c r="AP43"/>
    </row>
    <row r="44" spans="2:42" x14ac:dyDescent="0.25">
      <c r="B44" s="756"/>
      <c r="C44" s="158">
        <v>200928</v>
      </c>
      <c r="D44" s="46">
        <v>16</v>
      </c>
      <c r="E44" s="45" t="s">
        <v>24</v>
      </c>
      <c r="F44" s="121">
        <v>2</v>
      </c>
      <c r="G44" s="38">
        <v>10</v>
      </c>
      <c r="H44" s="121">
        <v>8</v>
      </c>
      <c r="I44" s="570" t="s">
        <v>251</v>
      </c>
      <c r="J44" s="73" t="s">
        <v>21</v>
      </c>
      <c r="K44" s="73">
        <v>-100</v>
      </c>
      <c r="L44" s="73" t="s">
        <v>41</v>
      </c>
      <c r="M44" s="73" t="s">
        <v>42</v>
      </c>
      <c r="N44" s="101"/>
      <c r="O44" s="101"/>
      <c r="P44" s="101"/>
      <c r="Q44" s="101"/>
      <c r="R44" s="101"/>
      <c r="S44" s="54"/>
      <c r="T44" s="73" t="s">
        <v>304</v>
      </c>
      <c r="U44" s="28" t="s">
        <v>307</v>
      </c>
      <c r="V44" s="28">
        <v>60</v>
      </c>
      <c r="W44" s="197">
        <v>1</v>
      </c>
      <c r="X44" s="574">
        <v>6500</v>
      </c>
      <c r="Y44" s="198"/>
      <c r="Z44" s="573"/>
      <c r="AA44" s="195" t="s">
        <v>353</v>
      </c>
      <c r="AB44" s="73" t="s">
        <v>355</v>
      </c>
      <c r="AC44"/>
      <c r="AF44" s="677"/>
      <c r="AG44" s="677"/>
      <c r="AH44" s="37" t="s">
        <v>21</v>
      </c>
      <c r="AK44" s="37" t="s">
        <v>1202</v>
      </c>
      <c r="AL44" s="37" t="s">
        <v>1201</v>
      </c>
      <c r="AM44" s="676"/>
      <c r="AP44"/>
    </row>
    <row r="45" spans="2:42" x14ac:dyDescent="0.25">
      <c r="B45" s="756"/>
      <c r="C45" s="158">
        <v>200928</v>
      </c>
      <c r="D45" s="46">
        <v>17</v>
      </c>
      <c r="E45" s="45" t="s">
        <v>24</v>
      </c>
      <c r="F45" s="121">
        <v>2</v>
      </c>
      <c r="G45" s="38">
        <v>10</v>
      </c>
      <c r="H45" s="121">
        <v>8</v>
      </c>
      <c r="I45" s="570" t="s">
        <v>251</v>
      </c>
      <c r="J45" s="73" t="s">
        <v>21</v>
      </c>
      <c r="K45" s="73">
        <v>-101</v>
      </c>
      <c r="L45" s="73" t="s">
        <v>41</v>
      </c>
      <c r="M45" s="73" t="s">
        <v>42</v>
      </c>
      <c r="N45" s="101"/>
      <c r="O45" s="101"/>
      <c r="P45" s="101"/>
      <c r="Q45" s="101"/>
      <c r="R45" s="101"/>
      <c r="S45" s="54"/>
      <c r="T45" s="73" t="s">
        <v>304</v>
      </c>
      <c r="U45" s="28" t="s">
        <v>307</v>
      </c>
      <c r="V45" s="28">
        <v>60</v>
      </c>
      <c r="W45" s="197">
        <v>1</v>
      </c>
      <c r="X45" s="574">
        <v>6500</v>
      </c>
      <c r="Y45" s="198"/>
      <c r="Z45" s="573"/>
      <c r="AA45" s="195" t="s">
        <v>353</v>
      </c>
      <c r="AB45" s="73" t="s">
        <v>355</v>
      </c>
      <c r="AC45"/>
      <c r="AF45" s="677"/>
      <c r="AG45" s="677"/>
      <c r="AH45" s="37" t="s">
        <v>21</v>
      </c>
      <c r="AK45" s="37" t="s">
        <v>1202</v>
      </c>
      <c r="AL45" s="37" t="s">
        <v>1201</v>
      </c>
      <c r="AM45" s="676"/>
      <c r="AP45"/>
    </row>
    <row r="46" spans="2:42" x14ac:dyDescent="0.25">
      <c r="B46" s="756"/>
      <c r="C46" s="158">
        <v>200928</v>
      </c>
      <c r="D46" s="46">
        <v>18</v>
      </c>
      <c r="E46" s="45" t="s">
        <v>24</v>
      </c>
      <c r="F46" s="121">
        <v>2</v>
      </c>
      <c r="G46" s="38">
        <v>10</v>
      </c>
      <c r="H46" s="121">
        <v>8</v>
      </c>
      <c r="I46" s="570" t="s">
        <v>251</v>
      </c>
      <c r="J46" s="73" t="s">
        <v>21</v>
      </c>
      <c r="K46" s="73">
        <v>-102</v>
      </c>
      <c r="L46" s="73" t="s">
        <v>41</v>
      </c>
      <c r="M46" s="73" t="s">
        <v>42</v>
      </c>
      <c r="N46" s="101"/>
      <c r="O46" s="101"/>
      <c r="P46" s="101"/>
      <c r="Q46" s="101"/>
      <c r="R46" s="101"/>
      <c r="S46" s="54"/>
      <c r="T46" s="73" t="s">
        <v>304</v>
      </c>
      <c r="U46" s="28" t="s">
        <v>307</v>
      </c>
      <c r="V46" s="28">
        <v>60</v>
      </c>
      <c r="W46" s="197">
        <v>1</v>
      </c>
      <c r="X46" s="574">
        <v>6500</v>
      </c>
      <c r="Y46" s="198"/>
      <c r="Z46" s="573"/>
      <c r="AA46" s="195" t="s">
        <v>353</v>
      </c>
      <c r="AB46" s="73" t="s">
        <v>355</v>
      </c>
      <c r="AC46"/>
      <c r="AF46" s="677"/>
      <c r="AH46" s="37" t="s">
        <v>21</v>
      </c>
      <c r="AK46" s="37" t="s">
        <v>1202</v>
      </c>
      <c r="AL46" s="37" t="s">
        <v>1201</v>
      </c>
      <c r="AM46" s="676"/>
      <c r="AP46"/>
    </row>
    <row r="47" spans="2:42" x14ac:dyDescent="0.25">
      <c r="B47" s="756"/>
      <c r="C47" s="158">
        <v>200928</v>
      </c>
      <c r="D47" s="46">
        <v>19</v>
      </c>
      <c r="E47" s="45" t="s">
        <v>24</v>
      </c>
      <c r="F47" s="121">
        <v>2</v>
      </c>
      <c r="G47" s="38">
        <v>10</v>
      </c>
      <c r="H47" s="121">
        <v>8</v>
      </c>
      <c r="I47" s="570" t="s">
        <v>251</v>
      </c>
      <c r="J47" s="73" t="s">
        <v>21</v>
      </c>
      <c r="K47" s="73">
        <v>-103</v>
      </c>
      <c r="L47" s="73" t="s">
        <v>41</v>
      </c>
      <c r="M47" s="73" t="s">
        <v>42</v>
      </c>
      <c r="N47" s="101"/>
      <c r="O47" s="101"/>
      <c r="P47" s="101"/>
      <c r="Q47" s="101"/>
      <c r="R47" s="101"/>
      <c r="S47" s="54"/>
      <c r="T47" s="73" t="s">
        <v>304</v>
      </c>
      <c r="U47" s="28" t="s">
        <v>307</v>
      </c>
      <c r="V47" s="28">
        <v>60</v>
      </c>
      <c r="W47" s="197">
        <v>1</v>
      </c>
      <c r="X47" s="574">
        <v>6500</v>
      </c>
      <c r="Y47" s="198"/>
      <c r="Z47" s="573"/>
      <c r="AA47" s="195" t="s">
        <v>353</v>
      </c>
      <c r="AB47" s="73" t="s">
        <v>355</v>
      </c>
      <c r="AC47"/>
      <c r="AF47" s="677"/>
      <c r="AG47" s="677"/>
      <c r="AH47" s="37" t="s">
        <v>21</v>
      </c>
      <c r="AK47" s="37" t="s">
        <v>1202</v>
      </c>
      <c r="AL47" s="37" t="s">
        <v>1201</v>
      </c>
      <c r="AM47" s="676"/>
      <c r="AP47"/>
    </row>
    <row r="48" spans="2:42" x14ac:dyDescent="0.25">
      <c r="B48" s="756"/>
      <c r="C48" s="158">
        <v>200928</v>
      </c>
      <c r="D48" s="46">
        <v>20</v>
      </c>
      <c r="E48" s="45" t="s">
        <v>24</v>
      </c>
      <c r="F48" s="121">
        <v>2</v>
      </c>
      <c r="G48" s="38">
        <v>10</v>
      </c>
      <c r="H48" s="121">
        <v>8</v>
      </c>
      <c r="I48" s="570" t="s">
        <v>251</v>
      </c>
      <c r="J48" s="73" t="s">
        <v>21</v>
      </c>
      <c r="K48" s="73">
        <v>-104</v>
      </c>
      <c r="L48" s="73" t="s">
        <v>41</v>
      </c>
      <c r="M48" s="73" t="s">
        <v>42</v>
      </c>
      <c r="N48" s="101"/>
      <c r="O48" s="101"/>
      <c r="P48" s="101"/>
      <c r="Q48" s="101"/>
      <c r="R48" s="101"/>
      <c r="S48" s="54"/>
      <c r="T48" s="73" t="s">
        <v>304</v>
      </c>
      <c r="U48" s="28" t="s">
        <v>307</v>
      </c>
      <c r="V48" s="28">
        <v>60</v>
      </c>
      <c r="W48" s="197">
        <v>1</v>
      </c>
      <c r="X48" s="574">
        <v>6500</v>
      </c>
      <c r="Y48" s="198"/>
      <c r="Z48" s="573"/>
      <c r="AA48" s="195" t="s">
        <v>353</v>
      </c>
      <c r="AB48" s="73" t="s">
        <v>355</v>
      </c>
      <c r="AC48"/>
      <c r="AF48" s="677"/>
      <c r="AG48" s="677"/>
      <c r="AH48" s="37" t="s">
        <v>21</v>
      </c>
      <c r="AK48" s="37" t="s">
        <v>1202</v>
      </c>
      <c r="AL48" s="37" t="s">
        <v>1201</v>
      </c>
      <c r="AM48" s="676"/>
      <c r="AP48"/>
    </row>
    <row r="49" spans="2:42" x14ac:dyDescent="0.25">
      <c r="B49" s="756"/>
      <c r="C49" s="158">
        <v>200928</v>
      </c>
      <c r="D49" s="46">
        <v>21</v>
      </c>
      <c r="E49" s="45" t="s">
        <v>24</v>
      </c>
      <c r="F49" s="121">
        <v>2</v>
      </c>
      <c r="G49" s="38">
        <v>10</v>
      </c>
      <c r="H49" s="121">
        <v>8</v>
      </c>
      <c r="I49" s="570" t="s">
        <v>251</v>
      </c>
      <c r="J49" s="73" t="s">
        <v>21</v>
      </c>
      <c r="K49" s="73">
        <v>-105</v>
      </c>
      <c r="L49" s="73" t="s">
        <v>41</v>
      </c>
      <c r="M49" s="73" t="s">
        <v>42</v>
      </c>
      <c r="N49" s="101"/>
      <c r="O49" s="101"/>
      <c r="P49" s="101"/>
      <c r="Q49" s="101"/>
      <c r="R49" s="101"/>
      <c r="S49" s="54"/>
      <c r="T49" s="73" t="s">
        <v>304</v>
      </c>
      <c r="U49" s="28" t="s">
        <v>307</v>
      </c>
      <c r="V49" s="28">
        <v>60</v>
      </c>
      <c r="W49" s="197">
        <v>1</v>
      </c>
      <c r="X49" s="574">
        <v>6500</v>
      </c>
      <c r="Y49" s="198"/>
      <c r="Z49" s="573"/>
      <c r="AA49" s="195" t="s">
        <v>353</v>
      </c>
      <c r="AB49" s="73" t="s">
        <v>355</v>
      </c>
      <c r="AC49"/>
      <c r="AF49" s="677"/>
      <c r="AG49" s="677"/>
      <c r="AH49" s="37" t="s">
        <v>21</v>
      </c>
      <c r="AK49" s="37" t="s">
        <v>1202</v>
      </c>
      <c r="AL49" s="37" t="s">
        <v>1201</v>
      </c>
      <c r="AM49" s="676"/>
      <c r="AP49"/>
    </row>
    <row r="50" spans="2:42" x14ac:dyDescent="0.25">
      <c r="B50" s="756"/>
      <c r="C50" s="158">
        <v>200928</v>
      </c>
      <c r="D50" s="46">
        <v>22</v>
      </c>
      <c r="E50" s="45" t="s">
        <v>24</v>
      </c>
      <c r="F50" s="121">
        <v>2</v>
      </c>
      <c r="G50" s="38">
        <v>10</v>
      </c>
      <c r="H50" s="121">
        <v>8</v>
      </c>
      <c r="I50" s="570" t="s">
        <v>251</v>
      </c>
      <c r="J50" s="73" t="s">
        <v>21</v>
      </c>
      <c r="K50" s="73">
        <v>-106</v>
      </c>
      <c r="L50" s="73" t="s">
        <v>41</v>
      </c>
      <c r="M50" s="73" t="s">
        <v>42</v>
      </c>
      <c r="N50" s="101"/>
      <c r="O50" s="101"/>
      <c r="P50" s="101"/>
      <c r="Q50" s="101"/>
      <c r="R50" s="101"/>
      <c r="S50" s="54"/>
      <c r="T50" s="73" t="s">
        <v>304</v>
      </c>
      <c r="U50" s="28" t="s">
        <v>307</v>
      </c>
      <c r="V50" s="28">
        <v>60</v>
      </c>
      <c r="W50" s="197">
        <v>1</v>
      </c>
      <c r="X50" s="574">
        <v>6500</v>
      </c>
      <c r="Y50" s="198"/>
      <c r="Z50" s="573"/>
      <c r="AA50" s="195" t="s">
        <v>353</v>
      </c>
      <c r="AB50" s="73" t="s">
        <v>355</v>
      </c>
      <c r="AC50"/>
      <c r="AF50" s="677"/>
      <c r="AG50" s="677"/>
      <c r="AH50" s="37" t="s">
        <v>21</v>
      </c>
      <c r="AK50" s="37" t="s">
        <v>1202</v>
      </c>
      <c r="AL50" s="37" t="s">
        <v>1201</v>
      </c>
      <c r="AM50" s="676"/>
      <c r="AP50"/>
    </row>
    <row r="51" spans="2:42" x14ac:dyDescent="0.25">
      <c r="B51" s="756"/>
      <c r="C51" s="158">
        <v>200928</v>
      </c>
      <c r="D51" s="46">
        <v>23</v>
      </c>
      <c r="E51" s="45" t="s">
        <v>24</v>
      </c>
      <c r="F51" s="121">
        <v>2</v>
      </c>
      <c r="G51" s="38">
        <v>10</v>
      </c>
      <c r="H51" s="121">
        <v>8</v>
      </c>
      <c r="I51" s="570" t="s">
        <v>251</v>
      </c>
      <c r="J51" s="73" t="s">
        <v>21</v>
      </c>
      <c r="K51" s="73">
        <v>-107</v>
      </c>
      <c r="L51" s="73" t="s">
        <v>41</v>
      </c>
      <c r="M51" s="73" t="s">
        <v>42</v>
      </c>
      <c r="N51" s="101"/>
      <c r="O51" s="101"/>
      <c r="P51" s="101"/>
      <c r="Q51" s="101"/>
      <c r="R51" s="101"/>
      <c r="S51" s="54"/>
      <c r="T51" s="73" t="s">
        <v>304</v>
      </c>
      <c r="U51" s="28" t="s">
        <v>307</v>
      </c>
      <c r="V51" s="28">
        <v>60</v>
      </c>
      <c r="W51" s="197">
        <v>1</v>
      </c>
      <c r="X51" s="631">
        <v>5000</v>
      </c>
      <c r="Y51" s="198"/>
      <c r="Z51" s="573"/>
      <c r="AA51" s="195" t="s">
        <v>353</v>
      </c>
      <c r="AB51" s="73" t="s">
        <v>355</v>
      </c>
      <c r="AC51"/>
      <c r="AF51" s="677"/>
      <c r="AG51" s="677"/>
      <c r="AH51" s="37" t="s">
        <v>21</v>
      </c>
      <c r="AK51" s="37" t="s">
        <v>1202</v>
      </c>
      <c r="AL51" s="37" t="s">
        <v>1201</v>
      </c>
      <c r="AM51" s="676"/>
      <c r="AP51"/>
    </row>
    <row r="52" spans="2:42" x14ac:dyDescent="0.25">
      <c r="B52" s="756"/>
      <c r="C52" s="158">
        <v>200928</v>
      </c>
      <c r="D52" s="46">
        <v>24</v>
      </c>
      <c r="E52" s="45" t="s">
        <v>24</v>
      </c>
      <c r="F52" s="121">
        <v>2</v>
      </c>
      <c r="G52" s="38">
        <v>10</v>
      </c>
      <c r="H52" s="121">
        <v>8</v>
      </c>
      <c r="I52" s="570" t="s">
        <v>251</v>
      </c>
      <c r="J52" s="73" t="s">
        <v>21</v>
      </c>
      <c r="K52" s="73">
        <v>-108</v>
      </c>
      <c r="L52" s="73" t="s">
        <v>41</v>
      </c>
      <c r="M52" s="73" t="s">
        <v>42</v>
      </c>
      <c r="N52" s="101"/>
      <c r="O52" s="101"/>
      <c r="P52" s="101"/>
      <c r="Q52" s="101"/>
      <c r="R52" s="101"/>
      <c r="S52" s="54"/>
      <c r="T52" s="73" t="s">
        <v>304</v>
      </c>
      <c r="U52" s="28" t="s">
        <v>307</v>
      </c>
      <c r="V52" s="28">
        <v>60</v>
      </c>
      <c r="W52" s="197">
        <v>1</v>
      </c>
      <c r="X52" s="631">
        <v>5000</v>
      </c>
      <c r="Y52" s="198"/>
      <c r="Z52" s="573"/>
      <c r="AA52" s="195" t="s">
        <v>353</v>
      </c>
      <c r="AB52" s="73" t="s">
        <v>355</v>
      </c>
      <c r="AC52"/>
      <c r="AF52" s="677"/>
      <c r="AG52" s="677"/>
      <c r="AH52" s="37" t="s">
        <v>21</v>
      </c>
      <c r="AK52" s="37" t="s">
        <v>1202</v>
      </c>
      <c r="AL52" s="37" t="s">
        <v>1201</v>
      </c>
      <c r="AM52" s="676"/>
      <c r="AP52"/>
    </row>
    <row r="53" spans="2:42" x14ac:dyDescent="0.25">
      <c r="B53" s="756"/>
      <c r="C53" s="158">
        <v>200928</v>
      </c>
      <c r="D53" s="46">
        <v>25</v>
      </c>
      <c r="E53" s="45" t="s">
        <v>24</v>
      </c>
      <c r="F53" s="121">
        <v>2</v>
      </c>
      <c r="G53" s="38">
        <v>10</v>
      </c>
      <c r="H53" s="121">
        <v>8</v>
      </c>
      <c r="I53" s="570" t="s">
        <v>251</v>
      </c>
      <c r="J53" s="73" t="s">
        <v>21</v>
      </c>
      <c r="K53" s="73">
        <v>-109</v>
      </c>
      <c r="L53" s="73" t="s">
        <v>41</v>
      </c>
      <c r="M53" s="73" t="s">
        <v>42</v>
      </c>
      <c r="N53" s="101"/>
      <c r="O53" s="101"/>
      <c r="P53" s="101"/>
      <c r="Q53" s="101"/>
      <c r="R53" s="101"/>
      <c r="S53" s="54"/>
      <c r="T53" s="73" t="s">
        <v>304</v>
      </c>
      <c r="U53" s="28" t="s">
        <v>307</v>
      </c>
      <c r="V53" s="28">
        <v>60</v>
      </c>
      <c r="W53" s="197">
        <v>1</v>
      </c>
      <c r="X53" s="631">
        <v>5000</v>
      </c>
      <c r="Y53" s="198"/>
      <c r="Z53" s="573"/>
      <c r="AA53" s="195" t="s">
        <v>353</v>
      </c>
      <c r="AB53" s="73" t="s">
        <v>355</v>
      </c>
      <c r="AC53"/>
      <c r="AF53" s="677"/>
      <c r="AG53" s="677"/>
      <c r="AH53" s="37" t="s">
        <v>21</v>
      </c>
      <c r="AK53" s="37" t="s">
        <v>1202</v>
      </c>
      <c r="AL53" s="37" t="s">
        <v>1201</v>
      </c>
      <c r="AM53" s="676"/>
      <c r="AP53"/>
    </row>
    <row r="54" spans="2:42" x14ac:dyDescent="0.25">
      <c r="B54" s="756"/>
      <c r="C54" s="158">
        <v>200928</v>
      </c>
      <c r="D54" s="46">
        <v>26</v>
      </c>
      <c r="E54" s="45" t="s">
        <v>24</v>
      </c>
      <c r="F54" s="121">
        <v>2</v>
      </c>
      <c r="G54" s="38">
        <v>10</v>
      </c>
      <c r="H54" s="121">
        <v>8</v>
      </c>
      <c r="I54" s="570" t="s">
        <v>251</v>
      </c>
      <c r="J54" s="73" t="s">
        <v>21</v>
      </c>
      <c r="K54" s="73">
        <v>-110</v>
      </c>
      <c r="L54" s="73" t="s">
        <v>41</v>
      </c>
      <c r="M54" s="73" t="s">
        <v>42</v>
      </c>
      <c r="N54" s="101"/>
      <c r="O54" s="101"/>
      <c r="P54" s="101"/>
      <c r="Q54" s="101"/>
      <c r="R54" s="101"/>
      <c r="S54" s="54"/>
      <c r="T54" s="73" t="s">
        <v>304</v>
      </c>
      <c r="U54" s="28" t="s">
        <v>307</v>
      </c>
      <c r="V54" s="28">
        <v>60</v>
      </c>
      <c r="W54" s="197">
        <v>1</v>
      </c>
      <c r="X54" s="631">
        <v>5000</v>
      </c>
      <c r="Y54" s="198"/>
      <c r="Z54" s="573"/>
      <c r="AA54" s="195" t="s">
        <v>353</v>
      </c>
      <c r="AB54" s="73" t="s">
        <v>355</v>
      </c>
      <c r="AC54"/>
      <c r="AF54" s="677"/>
      <c r="AG54" s="677"/>
      <c r="AH54" s="37" t="s">
        <v>21</v>
      </c>
      <c r="AK54" s="37" t="s">
        <v>1202</v>
      </c>
      <c r="AL54" s="37" t="s">
        <v>1201</v>
      </c>
      <c r="AM54" s="676"/>
      <c r="AP54"/>
    </row>
    <row r="55" spans="2:42" x14ac:dyDescent="0.25">
      <c r="B55" s="756"/>
      <c r="C55" s="158">
        <v>200928</v>
      </c>
      <c r="D55" s="46">
        <v>27</v>
      </c>
      <c r="E55" s="45" t="s">
        <v>24</v>
      </c>
      <c r="F55" s="121">
        <v>2</v>
      </c>
      <c r="G55" s="38">
        <v>10</v>
      </c>
      <c r="H55" s="121">
        <v>8</v>
      </c>
      <c r="I55" s="570" t="s">
        <v>251</v>
      </c>
      <c r="J55" s="73" t="s">
        <v>21</v>
      </c>
      <c r="K55" s="73">
        <v>-110.5</v>
      </c>
      <c r="L55" s="73" t="s">
        <v>41</v>
      </c>
      <c r="M55" s="73" t="s">
        <v>42</v>
      </c>
      <c r="N55" s="101"/>
      <c r="O55" s="101"/>
      <c r="P55" s="101"/>
      <c r="Q55" s="101"/>
      <c r="R55" s="101"/>
      <c r="S55" s="54"/>
      <c r="T55" s="73" t="s">
        <v>304</v>
      </c>
      <c r="U55" s="28" t="s">
        <v>307</v>
      </c>
      <c r="V55" s="28">
        <v>60</v>
      </c>
      <c r="W55" s="197">
        <v>1</v>
      </c>
      <c r="X55" s="631">
        <v>5000</v>
      </c>
      <c r="Y55" s="198"/>
      <c r="Z55" s="573"/>
      <c r="AA55" s="195" t="s">
        <v>353</v>
      </c>
      <c r="AB55" s="73" t="s">
        <v>355</v>
      </c>
      <c r="AC55"/>
      <c r="AF55" s="677"/>
      <c r="AG55" s="677"/>
      <c r="AH55" s="37" t="s">
        <v>21</v>
      </c>
      <c r="AK55" s="37" t="s">
        <v>1202</v>
      </c>
      <c r="AL55" s="37" t="s">
        <v>1201</v>
      </c>
      <c r="AM55" s="676"/>
      <c r="AP55"/>
    </row>
    <row r="56" spans="2:42" x14ac:dyDescent="0.25">
      <c r="B56" s="756"/>
      <c r="C56" s="158">
        <v>200928</v>
      </c>
      <c r="D56" s="46">
        <v>28</v>
      </c>
      <c r="E56" s="45" t="s">
        <v>24</v>
      </c>
      <c r="F56" s="121">
        <v>2</v>
      </c>
      <c r="G56" s="38">
        <v>10</v>
      </c>
      <c r="H56" s="121">
        <v>8</v>
      </c>
      <c r="I56" s="570" t="s">
        <v>251</v>
      </c>
      <c r="J56" s="73" t="s">
        <v>21</v>
      </c>
      <c r="K56" s="73">
        <v>-111</v>
      </c>
      <c r="L56" s="73" t="s">
        <v>41</v>
      </c>
      <c r="M56" s="73" t="s">
        <v>42</v>
      </c>
      <c r="N56" s="101"/>
      <c r="O56" s="101"/>
      <c r="P56" s="101"/>
      <c r="Q56" s="101"/>
      <c r="R56" s="101"/>
      <c r="S56" s="54"/>
      <c r="T56" s="73" t="s">
        <v>304</v>
      </c>
      <c r="U56" s="28" t="s">
        <v>307</v>
      </c>
      <c r="V56" s="28">
        <v>60</v>
      </c>
      <c r="W56" s="197">
        <v>1</v>
      </c>
      <c r="X56" s="574">
        <v>5000</v>
      </c>
      <c r="Y56" s="198"/>
      <c r="Z56" s="573"/>
      <c r="AA56" s="195" t="s">
        <v>353</v>
      </c>
      <c r="AB56" s="73" t="s">
        <v>355</v>
      </c>
      <c r="AC56"/>
      <c r="AF56" s="677"/>
      <c r="AG56" s="677"/>
      <c r="AH56" s="37" t="s">
        <v>21</v>
      </c>
      <c r="AK56" s="37" t="s">
        <v>1202</v>
      </c>
      <c r="AL56" s="37" t="s">
        <v>1201</v>
      </c>
      <c r="AM56" s="676"/>
      <c r="AP56"/>
    </row>
    <row r="57" spans="2:42" x14ac:dyDescent="0.25">
      <c r="B57" s="756"/>
      <c r="C57" s="158">
        <v>200928</v>
      </c>
      <c r="D57" s="46">
        <v>29</v>
      </c>
      <c r="E57" s="45" t="s">
        <v>24</v>
      </c>
      <c r="F57" s="121">
        <v>2</v>
      </c>
      <c r="G57" s="38">
        <v>10</v>
      </c>
      <c r="H57" s="121">
        <v>8</v>
      </c>
      <c r="I57" s="570" t="s">
        <v>251</v>
      </c>
      <c r="J57" s="73" t="s">
        <v>21</v>
      </c>
      <c r="K57" s="73">
        <v>-111.5</v>
      </c>
      <c r="L57" s="73" t="s">
        <v>41</v>
      </c>
      <c r="M57" s="73" t="s">
        <v>42</v>
      </c>
      <c r="N57" s="101"/>
      <c r="O57" s="101"/>
      <c r="P57" s="101"/>
      <c r="Q57" s="101"/>
      <c r="R57" s="101"/>
      <c r="S57" s="54"/>
      <c r="T57" s="73" t="s">
        <v>304</v>
      </c>
      <c r="U57" s="28" t="s">
        <v>307</v>
      </c>
      <c r="V57" s="28">
        <v>60</v>
      </c>
      <c r="W57" s="197">
        <v>1</v>
      </c>
      <c r="X57" s="574">
        <v>5000</v>
      </c>
      <c r="Y57" s="198"/>
      <c r="Z57" s="573"/>
      <c r="AA57" s="195" t="s">
        <v>353</v>
      </c>
      <c r="AB57" s="73" t="s">
        <v>355</v>
      </c>
      <c r="AC57"/>
      <c r="AF57" s="677"/>
      <c r="AG57" s="677"/>
      <c r="AH57" s="37" t="s">
        <v>21</v>
      </c>
      <c r="AK57" s="37" t="s">
        <v>1202</v>
      </c>
      <c r="AL57" s="37" t="s">
        <v>1201</v>
      </c>
      <c r="AM57" s="676"/>
      <c r="AP57"/>
    </row>
    <row r="58" spans="2:42" x14ac:dyDescent="0.25">
      <c r="B58" s="756"/>
      <c r="C58" s="158">
        <v>200928</v>
      </c>
      <c r="D58" s="46">
        <v>30</v>
      </c>
      <c r="E58" s="45" t="s">
        <v>24</v>
      </c>
      <c r="F58" s="121">
        <v>2</v>
      </c>
      <c r="G58" s="38">
        <v>10</v>
      </c>
      <c r="H58" s="121">
        <v>8</v>
      </c>
      <c r="I58" s="570" t="s">
        <v>251</v>
      </c>
      <c r="J58" s="73" t="s">
        <v>21</v>
      </c>
      <c r="K58" s="73">
        <v>-112</v>
      </c>
      <c r="L58" s="73" t="s">
        <v>41</v>
      </c>
      <c r="M58" s="73" t="s">
        <v>42</v>
      </c>
      <c r="N58" s="101"/>
      <c r="O58" s="101"/>
      <c r="P58" s="101"/>
      <c r="Q58" s="101"/>
      <c r="R58" s="101"/>
      <c r="S58" s="54"/>
      <c r="T58" s="73" t="s">
        <v>304</v>
      </c>
      <c r="U58" s="28" t="s">
        <v>307</v>
      </c>
      <c r="V58" s="28">
        <v>60</v>
      </c>
      <c r="W58" s="197">
        <v>1</v>
      </c>
      <c r="X58" s="574">
        <v>5000</v>
      </c>
      <c r="Y58" s="198"/>
      <c r="Z58" s="573"/>
      <c r="AA58" s="195" t="s">
        <v>353</v>
      </c>
      <c r="AB58" s="73" t="s">
        <v>355</v>
      </c>
      <c r="AC58"/>
      <c r="AF58" s="677"/>
      <c r="AG58" s="677"/>
      <c r="AH58" s="37" t="s">
        <v>21</v>
      </c>
      <c r="AK58" s="37" t="s">
        <v>1202</v>
      </c>
      <c r="AL58" s="37" t="s">
        <v>1201</v>
      </c>
      <c r="AM58" s="676"/>
      <c r="AP58"/>
    </row>
    <row r="59" spans="2:42" x14ac:dyDescent="0.25">
      <c r="B59" s="756"/>
      <c r="C59" s="158">
        <v>200928</v>
      </c>
      <c r="D59" s="46">
        <v>31</v>
      </c>
      <c r="E59" s="45" t="s">
        <v>24</v>
      </c>
      <c r="F59" s="121">
        <v>2</v>
      </c>
      <c r="G59" s="38">
        <v>10</v>
      </c>
      <c r="H59" s="121">
        <v>8</v>
      </c>
      <c r="I59" s="570" t="s">
        <v>251</v>
      </c>
      <c r="J59" s="73" t="s">
        <v>21</v>
      </c>
      <c r="K59" s="73">
        <v>-112.5</v>
      </c>
      <c r="L59" s="73" t="s">
        <v>41</v>
      </c>
      <c r="M59" s="73" t="s">
        <v>42</v>
      </c>
      <c r="N59" s="101"/>
      <c r="O59" s="101"/>
      <c r="P59" s="101"/>
      <c r="Q59" s="101"/>
      <c r="R59" s="101"/>
      <c r="S59" s="54"/>
      <c r="T59" s="73" t="s">
        <v>304</v>
      </c>
      <c r="U59" s="28" t="s">
        <v>307</v>
      </c>
      <c r="V59" s="28">
        <v>60</v>
      </c>
      <c r="W59" s="197">
        <v>1</v>
      </c>
      <c r="X59" s="328">
        <v>5000</v>
      </c>
      <c r="Y59" s="198"/>
      <c r="Z59" s="573"/>
      <c r="AA59" s="195" t="s">
        <v>353</v>
      </c>
      <c r="AB59" s="73" t="s">
        <v>355</v>
      </c>
      <c r="AC59"/>
      <c r="AF59" s="677"/>
      <c r="AG59" s="677"/>
      <c r="AH59" s="37" t="s">
        <v>21</v>
      </c>
      <c r="AK59" s="37" t="s">
        <v>1202</v>
      </c>
      <c r="AL59" s="37" t="s">
        <v>1201</v>
      </c>
      <c r="AM59" s="676"/>
      <c r="AP59"/>
    </row>
    <row r="60" spans="2:42" x14ac:dyDescent="0.25">
      <c r="B60" s="756"/>
      <c r="C60" s="158">
        <v>200928</v>
      </c>
      <c r="D60" s="46">
        <v>32</v>
      </c>
      <c r="E60" s="45" t="s">
        <v>24</v>
      </c>
      <c r="F60" s="121">
        <v>2</v>
      </c>
      <c r="G60" s="38">
        <v>10</v>
      </c>
      <c r="H60" s="121">
        <v>8</v>
      </c>
      <c r="I60" s="570" t="s">
        <v>251</v>
      </c>
      <c r="J60" s="73" t="s">
        <v>21</v>
      </c>
      <c r="K60" s="73">
        <v>-113</v>
      </c>
      <c r="L60" s="73" t="s">
        <v>41</v>
      </c>
      <c r="M60" s="73" t="s">
        <v>42</v>
      </c>
      <c r="N60" s="101"/>
      <c r="O60" s="101"/>
      <c r="P60" s="101"/>
      <c r="Q60" s="101"/>
      <c r="R60" s="101"/>
      <c r="S60" s="54"/>
      <c r="T60" s="73" t="s">
        <v>304</v>
      </c>
      <c r="U60" s="28" t="s">
        <v>307</v>
      </c>
      <c r="V60" s="28">
        <v>60</v>
      </c>
      <c r="W60" s="197">
        <v>1</v>
      </c>
      <c r="X60" s="629">
        <v>3600</v>
      </c>
      <c r="Y60" s="198"/>
      <c r="Z60" s="573"/>
      <c r="AA60" s="195" t="s">
        <v>353</v>
      </c>
      <c r="AB60" s="73" t="s">
        <v>355</v>
      </c>
      <c r="AC60"/>
      <c r="AF60" s="677"/>
      <c r="AG60" s="677"/>
      <c r="AH60" s="37" t="s">
        <v>21</v>
      </c>
      <c r="AK60" s="37" t="s">
        <v>1202</v>
      </c>
      <c r="AL60" s="37" t="s">
        <v>1201</v>
      </c>
      <c r="AM60" s="676"/>
      <c r="AP60"/>
    </row>
    <row r="61" spans="2:42" x14ac:dyDescent="0.25">
      <c r="B61" s="756"/>
      <c r="C61" s="158">
        <v>200928</v>
      </c>
      <c r="D61" s="46">
        <v>33</v>
      </c>
      <c r="E61" s="45" t="s">
        <v>24</v>
      </c>
      <c r="F61" s="121">
        <v>2</v>
      </c>
      <c r="G61" s="38">
        <v>10</v>
      </c>
      <c r="H61" s="121">
        <v>8</v>
      </c>
      <c r="I61" s="570" t="s">
        <v>251</v>
      </c>
      <c r="J61" s="73" t="s">
        <v>21</v>
      </c>
      <c r="K61" s="73">
        <v>-113.5</v>
      </c>
      <c r="L61" s="73" t="s">
        <v>41</v>
      </c>
      <c r="M61" s="73" t="s">
        <v>42</v>
      </c>
      <c r="N61" s="101"/>
      <c r="O61" s="101"/>
      <c r="P61" s="101"/>
      <c r="Q61" s="101"/>
      <c r="R61" s="101"/>
      <c r="S61" s="54"/>
      <c r="T61" s="73" t="s">
        <v>304</v>
      </c>
      <c r="U61" s="28" t="s">
        <v>307</v>
      </c>
      <c r="V61" s="28">
        <v>60</v>
      </c>
      <c r="W61" s="197">
        <v>1</v>
      </c>
      <c r="X61" s="328">
        <v>3600</v>
      </c>
      <c r="Y61" s="198"/>
      <c r="Z61" s="573"/>
      <c r="AA61" s="195" t="s">
        <v>353</v>
      </c>
      <c r="AB61" s="73" t="s">
        <v>355</v>
      </c>
      <c r="AC61"/>
      <c r="AF61" s="677"/>
      <c r="AG61" s="677"/>
      <c r="AH61" s="37" t="s">
        <v>21</v>
      </c>
      <c r="AK61" s="37" t="s">
        <v>1202</v>
      </c>
      <c r="AL61" s="37" t="s">
        <v>1201</v>
      </c>
      <c r="AM61" s="676"/>
      <c r="AP61"/>
    </row>
    <row r="62" spans="2:42" x14ac:dyDescent="0.25">
      <c r="B62" s="756"/>
      <c r="C62" s="158">
        <v>200928</v>
      </c>
      <c r="D62" s="46">
        <v>34</v>
      </c>
      <c r="E62" s="45" t="s">
        <v>24</v>
      </c>
      <c r="F62" s="121">
        <v>2</v>
      </c>
      <c r="G62" s="38">
        <v>10</v>
      </c>
      <c r="H62" s="121">
        <v>8</v>
      </c>
      <c r="I62" s="570" t="s">
        <v>251</v>
      </c>
      <c r="J62" s="73" t="s">
        <v>21</v>
      </c>
      <c r="K62" s="73">
        <v>-114</v>
      </c>
      <c r="L62" s="73" t="s">
        <v>41</v>
      </c>
      <c r="M62" s="73" t="s">
        <v>42</v>
      </c>
      <c r="N62" s="101"/>
      <c r="O62" s="101"/>
      <c r="P62" s="101"/>
      <c r="Q62" s="101"/>
      <c r="R62" s="101"/>
      <c r="S62" s="54"/>
      <c r="T62" s="73" t="s">
        <v>304</v>
      </c>
      <c r="U62" s="28" t="s">
        <v>307</v>
      </c>
      <c r="V62" s="28">
        <v>60</v>
      </c>
      <c r="W62" s="197">
        <v>1</v>
      </c>
      <c r="X62" s="328">
        <v>3600</v>
      </c>
      <c r="Y62" s="198"/>
      <c r="Z62" s="573"/>
      <c r="AA62" s="195" t="s">
        <v>353</v>
      </c>
      <c r="AB62" s="73" t="s">
        <v>355</v>
      </c>
      <c r="AC62"/>
      <c r="AF62" s="677"/>
      <c r="AH62" s="37" t="s">
        <v>21</v>
      </c>
      <c r="AK62" s="37" t="s">
        <v>1202</v>
      </c>
      <c r="AL62" s="37" t="s">
        <v>1201</v>
      </c>
      <c r="AM62" s="676"/>
      <c r="AP62"/>
    </row>
    <row r="63" spans="2:42" x14ac:dyDescent="0.25">
      <c r="B63" s="756"/>
      <c r="C63" s="158">
        <v>200928</v>
      </c>
      <c r="D63" s="46">
        <v>35</v>
      </c>
      <c r="E63" s="45" t="s">
        <v>24</v>
      </c>
      <c r="F63" s="121">
        <v>2</v>
      </c>
      <c r="G63" s="38">
        <v>10</v>
      </c>
      <c r="H63" s="121">
        <v>8</v>
      </c>
      <c r="I63" s="570" t="s">
        <v>251</v>
      </c>
      <c r="J63" s="73" t="s">
        <v>21</v>
      </c>
      <c r="K63" s="73">
        <v>-114.5</v>
      </c>
      <c r="L63" s="73" t="s">
        <v>41</v>
      </c>
      <c r="M63" s="73" t="s">
        <v>42</v>
      </c>
      <c r="N63" s="101"/>
      <c r="O63" s="101"/>
      <c r="P63" s="101"/>
      <c r="Q63" s="101"/>
      <c r="R63" s="101"/>
      <c r="S63" s="54"/>
      <c r="T63" s="73" t="s">
        <v>304</v>
      </c>
      <c r="U63" s="28" t="s">
        <v>307</v>
      </c>
      <c r="V63" s="28">
        <v>60</v>
      </c>
      <c r="W63" s="197">
        <v>1</v>
      </c>
      <c r="X63" s="328">
        <v>3600</v>
      </c>
      <c r="Y63" s="198"/>
      <c r="Z63" s="573"/>
      <c r="AA63" s="195" t="s">
        <v>353</v>
      </c>
      <c r="AB63" s="73" t="s">
        <v>355</v>
      </c>
      <c r="AC63"/>
      <c r="AF63" s="677"/>
      <c r="AG63" s="677"/>
      <c r="AH63" s="37" t="s">
        <v>21</v>
      </c>
      <c r="AK63" s="37" t="s">
        <v>1202</v>
      </c>
      <c r="AL63" s="37" t="s">
        <v>1201</v>
      </c>
      <c r="AM63" s="676"/>
      <c r="AP63"/>
    </row>
    <row r="64" spans="2:42" x14ac:dyDescent="0.25">
      <c r="B64" s="756"/>
      <c r="C64" s="158">
        <v>200928</v>
      </c>
      <c r="D64" s="46">
        <v>36</v>
      </c>
      <c r="E64" s="45" t="s">
        <v>24</v>
      </c>
      <c r="F64" s="121">
        <v>2</v>
      </c>
      <c r="G64" s="38">
        <v>10</v>
      </c>
      <c r="H64" s="121">
        <v>8</v>
      </c>
      <c r="I64" s="570" t="s">
        <v>251</v>
      </c>
      <c r="J64" s="73" t="s">
        <v>21</v>
      </c>
      <c r="K64" s="73">
        <v>-115</v>
      </c>
      <c r="L64" s="73" t="s">
        <v>41</v>
      </c>
      <c r="M64" s="73" t="s">
        <v>42</v>
      </c>
      <c r="N64" s="101"/>
      <c r="O64" s="101"/>
      <c r="P64" s="101"/>
      <c r="Q64" s="101"/>
      <c r="R64" s="101"/>
      <c r="S64" s="54"/>
      <c r="T64" s="73" t="s">
        <v>304</v>
      </c>
      <c r="U64" s="28" t="s">
        <v>307</v>
      </c>
      <c r="V64" s="28">
        <v>60</v>
      </c>
      <c r="W64" s="197">
        <v>1</v>
      </c>
      <c r="X64" s="328">
        <v>3600</v>
      </c>
      <c r="Y64" s="198"/>
      <c r="Z64" s="573"/>
      <c r="AA64" s="195" t="s">
        <v>353</v>
      </c>
      <c r="AB64" s="73" t="s">
        <v>355</v>
      </c>
      <c r="AC64"/>
      <c r="AF64" s="677"/>
      <c r="AG64" s="677"/>
      <c r="AH64" s="37" t="s">
        <v>21</v>
      </c>
      <c r="AK64" s="37" t="s">
        <v>1202</v>
      </c>
      <c r="AL64" s="37" t="s">
        <v>1201</v>
      </c>
      <c r="AM64" s="676"/>
      <c r="AP64"/>
    </row>
    <row r="65" spans="1:42" x14ac:dyDescent="0.25">
      <c r="B65" s="756"/>
      <c r="C65" s="158">
        <v>200928</v>
      </c>
      <c r="D65" s="46">
        <v>37</v>
      </c>
      <c r="E65" s="45" t="s">
        <v>24</v>
      </c>
      <c r="F65" s="121">
        <v>2</v>
      </c>
      <c r="G65" s="38">
        <v>10</v>
      </c>
      <c r="H65" s="121">
        <v>8</v>
      </c>
      <c r="I65" s="570" t="s">
        <v>251</v>
      </c>
      <c r="J65" s="73" t="s">
        <v>21</v>
      </c>
      <c r="K65" s="73">
        <v>-115.5</v>
      </c>
      <c r="L65" s="73" t="s">
        <v>41</v>
      </c>
      <c r="M65" s="73" t="s">
        <v>42</v>
      </c>
      <c r="N65" s="101"/>
      <c r="O65" s="101"/>
      <c r="P65" s="101"/>
      <c r="Q65" s="101"/>
      <c r="R65" s="101"/>
      <c r="S65" s="54"/>
      <c r="T65" s="73" t="s">
        <v>304</v>
      </c>
      <c r="U65" s="28" t="s">
        <v>307</v>
      </c>
      <c r="V65" s="28">
        <v>60</v>
      </c>
      <c r="W65" s="197">
        <v>1</v>
      </c>
      <c r="X65" s="328">
        <v>3300</v>
      </c>
      <c r="Y65" s="198"/>
      <c r="Z65" s="573"/>
      <c r="AA65" s="195" t="s">
        <v>353</v>
      </c>
      <c r="AB65" s="73" t="s">
        <v>355</v>
      </c>
      <c r="AC65"/>
      <c r="AF65" s="677"/>
      <c r="AG65" s="677"/>
      <c r="AH65" s="37" t="s">
        <v>21</v>
      </c>
      <c r="AK65" s="37" t="s">
        <v>1202</v>
      </c>
      <c r="AL65" s="37" t="s">
        <v>1201</v>
      </c>
      <c r="AM65" s="676"/>
      <c r="AP65"/>
    </row>
    <row r="66" spans="1:42" x14ac:dyDescent="0.25">
      <c r="B66" s="756"/>
      <c r="C66" s="158">
        <v>200928</v>
      </c>
      <c r="D66" s="46">
        <v>38</v>
      </c>
      <c r="E66" s="45" t="s">
        <v>24</v>
      </c>
      <c r="F66" s="121">
        <v>2</v>
      </c>
      <c r="G66" s="38">
        <v>10</v>
      </c>
      <c r="H66" s="121">
        <v>8</v>
      </c>
      <c r="I66" s="570" t="s">
        <v>251</v>
      </c>
      <c r="J66" s="73" t="s">
        <v>21</v>
      </c>
      <c r="K66" s="73">
        <v>-116</v>
      </c>
      <c r="L66" s="73" t="s">
        <v>41</v>
      </c>
      <c r="M66" s="73" t="s">
        <v>42</v>
      </c>
      <c r="N66" s="101"/>
      <c r="O66" s="101"/>
      <c r="P66" s="101"/>
      <c r="Q66" s="101"/>
      <c r="R66" s="101"/>
      <c r="S66" s="54"/>
      <c r="T66" s="73" t="s">
        <v>304</v>
      </c>
      <c r="U66" s="28" t="s">
        <v>307</v>
      </c>
      <c r="V66" s="28">
        <v>60</v>
      </c>
      <c r="W66" s="197">
        <v>1</v>
      </c>
      <c r="X66" s="328">
        <v>3300</v>
      </c>
      <c r="Y66" s="198"/>
      <c r="Z66" s="573"/>
      <c r="AA66" s="195" t="s">
        <v>353</v>
      </c>
      <c r="AB66" s="73" t="s">
        <v>355</v>
      </c>
      <c r="AC66"/>
      <c r="AF66" s="677"/>
      <c r="AG66" s="677"/>
      <c r="AH66" s="37" t="s">
        <v>21</v>
      </c>
      <c r="AK66" s="37" t="s">
        <v>1202</v>
      </c>
      <c r="AL66" s="37" t="s">
        <v>1201</v>
      </c>
      <c r="AM66" s="676"/>
      <c r="AP66"/>
    </row>
    <row r="67" spans="1:42" x14ac:dyDescent="0.25">
      <c r="B67" s="756"/>
      <c r="C67" s="158">
        <v>200928</v>
      </c>
      <c r="D67" s="46">
        <v>39</v>
      </c>
      <c r="E67" s="45" t="s">
        <v>24</v>
      </c>
      <c r="F67" s="121">
        <v>2</v>
      </c>
      <c r="G67" s="38">
        <v>10</v>
      </c>
      <c r="H67" s="121">
        <v>8</v>
      </c>
      <c r="I67" s="570" t="s">
        <v>251</v>
      </c>
      <c r="J67" s="73" t="s">
        <v>21</v>
      </c>
      <c r="K67" s="73">
        <v>-116.5</v>
      </c>
      <c r="L67" s="73" t="s">
        <v>41</v>
      </c>
      <c r="M67" s="73" t="s">
        <v>42</v>
      </c>
      <c r="N67" s="101"/>
      <c r="O67" s="101"/>
      <c r="P67" s="101"/>
      <c r="Q67" s="101"/>
      <c r="R67" s="101"/>
      <c r="S67" s="54"/>
      <c r="T67" s="73" t="s">
        <v>304</v>
      </c>
      <c r="U67" s="28" t="s">
        <v>307</v>
      </c>
      <c r="V67" s="28">
        <v>60</v>
      </c>
      <c r="W67" s="197">
        <v>1</v>
      </c>
      <c r="X67" s="328">
        <v>3300</v>
      </c>
      <c r="Y67" s="198"/>
      <c r="Z67" s="573"/>
      <c r="AA67" s="195" t="s">
        <v>353</v>
      </c>
      <c r="AB67" s="73" t="s">
        <v>355</v>
      </c>
      <c r="AC67"/>
      <c r="AF67" s="677"/>
      <c r="AG67" s="677"/>
      <c r="AH67" s="37" t="s">
        <v>21</v>
      </c>
      <c r="AK67" s="37" t="s">
        <v>1202</v>
      </c>
      <c r="AL67" s="37" t="s">
        <v>1201</v>
      </c>
      <c r="AM67" s="676"/>
      <c r="AP67"/>
    </row>
    <row r="68" spans="1:42" x14ac:dyDescent="0.25">
      <c r="B68" s="756"/>
      <c r="C68" s="158">
        <v>200928</v>
      </c>
      <c r="D68" s="46">
        <v>40</v>
      </c>
      <c r="E68" s="45" t="s">
        <v>24</v>
      </c>
      <c r="F68" s="121">
        <v>2</v>
      </c>
      <c r="G68" s="38">
        <v>10</v>
      </c>
      <c r="H68" s="121">
        <v>8</v>
      </c>
      <c r="I68" s="570" t="s">
        <v>251</v>
      </c>
      <c r="J68" s="73" t="s">
        <v>21</v>
      </c>
      <c r="K68" s="73">
        <v>-117</v>
      </c>
      <c r="L68" s="73" t="s">
        <v>41</v>
      </c>
      <c r="M68" s="73" t="s">
        <v>42</v>
      </c>
      <c r="N68" s="101"/>
      <c r="O68" s="101"/>
      <c r="P68" s="101"/>
      <c r="Q68" s="101"/>
      <c r="R68" s="101"/>
      <c r="S68" s="54"/>
      <c r="T68" s="73" t="s">
        <v>304</v>
      </c>
      <c r="U68" s="28" t="s">
        <v>307</v>
      </c>
      <c r="V68" s="28">
        <v>60</v>
      </c>
      <c r="W68" s="197">
        <v>1</v>
      </c>
      <c r="X68" s="328">
        <v>3300</v>
      </c>
      <c r="Y68" s="198"/>
      <c r="Z68" s="573"/>
      <c r="AA68" s="195" t="s">
        <v>353</v>
      </c>
      <c r="AB68" s="73" t="s">
        <v>355</v>
      </c>
      <c r="AC68"/>
      <c r="AF68" s="677"/>
      <c r="AG68" s="677"/>
      <c r="AH68" s="37" t="s">
        <v>21</v>
      </c>
      <c r="AK68" s="37" t="s">
        <v>1202</v>
      </c>
      <c r="AL68" s="37" t="s">
        <v>1201</v>
      </c>
      <c r="AM68" s="676"/>
      <c r="AP68"/>
    </row>
    <row r="69" spans="1:42" x14ac:dyDescent="0.25">
      <c r="B69" s="756"/>
      <c r="C69" s="158">
        <v>200928</v>
      </c>
      <c r="D69" s="46">
        <v>41</v>
      </c>
      <c r="E69" s="45" t="s">
        <v>24</v>
      </c>
      <c r="F69" s="121">
        <v>2</v>
      </c>
      <c r="G69" s="38">
        <v>10</v>
      </c>
      <c r="H69" s="121">
        <v>8</v>
      </c>
      <c r="I69" s="570" t="s">
        <v>251</v>
      </c>
      <c r="J69" s="73" t="s">
        <v>21</v>
      </c>
      <c r="K69" s="73">
        <v>-117.5</v>
      </c>
      <c r="L69" s="73" t="s">
        <v>41</v>
      </c>
      <c r="M69" s="73" t="s">
        <v>42</v>
      </c>
      <c r="N69" s="101"/>
      <c r="O69" s="101"/>
      <c r="P69" s="101"/>
      <c r="Q69" s="101"/>
      <c r="R69" s="101"/>
      <c r="S69" s="54"/>
      <c r="T69" s="73" t="s">
        <v>304</v>
      </c>
      <c r="U69" s="28" t="s">
        <v>307</v>
      </c>
      <c r="V69" s="28">
        <v>60</v>
      </c>
      <c r="W69" s="197">
        <v>1</v>
      </c>
      <c r="X69" s="328">
        <v>3000</v>
      </c>
      <c r="Y69" s="198"/>
      <c r="Z69" s="573"/>
      <c r="AA69" s="195" t="s">
        <v>353</v>
      </c>
      <c r="AB69" s="73" t="s">
        <v>355</v>
      </c>
      <c r="AC69"/>
      <c r="AF69" s="677"/>
      <c r="AH69" s="37" t="s">
        <v>21</v>
      </c>
      <c r="AK69" s="37" t="s">
        <v>1202</v>
      </c>
      <c r="AL69" s="37" t="s">
        <v>1201</v>
      </c>
      <c r="AM69" s="676"/>
      <c r="AP69"/>
    </row>
    <row r="70" spans="1:42" x14ac:dyDescent="0.25">
      <c r="B70" s="756"/>
      <c r="C70" s="158">
        <v>200928</v>
      </c>
      <c r="D70" s="46">
        <v>42</v>
      </c>
      <c r="E70" s="45" t="s">
        <v>24</v>
      </c>
      <c r="F70" s="121">
        <v>2</v>
      </c>
      <c r="G70" s="38">
        <v>10</v>
      </c>
      <c r="H70" s="121">
        <v>8</v>
      </c>
      <c r="I70" s="570" t="s">
        <v>251</v>
      </c>
      <c r="J70" s="73" t="s">
        <v>21</v>
      </c>
      <c r="K70" s="73">
        <v>-118</v>
      </c>
      <c r="L70" s="73" t="s">
        <v>41</v>
      </c>
      <c r="M70" s="73" t="s">
        <v>42</v>
      </c>
      <c r="N70" s="101"/>
      <c r="O70" s="101"/>
      <c r="P70" s="101"/>
      <c r="Q70" s="101"/>
      <c r="R70" s="101"/>
      <c r="S70" s="54"/>
      <c r="T70" s="73" t="s">
        <v>304</v>
      </c>
      <c r="U70" s="28" t="s">
        <v>307</v>
      </c>
      <c r="V70" s="28">
        <v>60</v>
      </c>
      <c r="W70" s="197">
        <v>1</v>
      </c>
      <c r="X70" s="328">
        <v>2600</v>
      </c>
      <c r="Y70" s="198"/>
      <c r="Z70" s="573"/>
      <c r="AA70" s="195" t="s">
        <v>353</v>
      </c>
      <c r="AB70" s="73" t="s">
        <v>355</v>
      </c>
      <c r="AC70"/>
      <c r="AF70" s="677"/>
      <c r="AG70" s="677"/>
      <c r="AH70" s="37" t="s">
        <v>21</v>
      </c>
      <c r="AK70" s="37" t="s">
        <v>1202</v>
      </c>
      <c r="AL70" s="37" t="s">
        <v>1201</v>
      </c>
      <c r="AM70" s="676"/>
      <c r="AP70"/>
    </row>
    <row r="71" spans="1:42" x14ac:dyDescent="0.25">
      <c r="B71" s="756"/>
      <c r="C71" s="158">
        <v>200928</v>
      </c>
      <c r="D71" s="46">
        <v>43</v>
      </c>
      <c r="E71" s="45" t="s">
        <v>24</v>
      </c>
      <c r="F71" s="121">
        <v>2</v>
      </c>
      <c r="G71" s="38">
        <v>10</v>
      </c>
      <c r="H71" s="121">
        <v>8</v>
      </c>
      <c r="I71" s="570" t="s">
        <v>251</v>
      </c>
      <c r="J71" s="73" t="s">
        <v>21</v>
      </c>
      <c r="K71" s="73">
        <v>-118.5</v>
      </c>
      <c r="L71" s="73" t="s">
        <v>41</v>
      </c>
      <c r="M71" s="73" t="s">
        <v>42</v>
      </c>
      <c r="N71" s="101"/>
      <c r="O71" s="101"/>
      <c r="P71" s="101"/>
      <c r="Q71" s="101"/>
      <c r="R71" s="101"/>
      <c r="S71" s="54"/>
      <c r="T71" s="73" t="s">
        <v>304</v>
      </c>
      <c r="U71" s="28" t="s">
        <v>307</v>
      </c>
      <c r="V71" s="28">
        <v>60</v>
      </c>
      <c r="W71" s="197">
        <v>1</v>
      </c>
      <c r="X71" s="328">
        <v>2600</v>
      </c>
      <c r="Y71" s="198"/>
      <c r="Z71" s="573"/>
      <c r="AA71" s="195" t="s">
        <v>353</v>
      </c>
      <c r="AB71" s="73" t="s">
        <v>355</v>
      </c>
      <c r="AC71"/>
      <c r="AF71" s="677"/>
      <c r="AH71" s="37" t="s">
        <v>21</v>
      </c>
      <c r="AK71" s="37" t="s">
        <v>1202</v>
      </c>
      <c r="AL71" s="37" t="s">
        <v>1201</v>
      </c>
      <c r="AM71" s="676"/>
      <c r="AP71"/>
    </row>
    <row r="72" spans="1:42" x14ac:dyDescent="0.25">
      <c r="B72" s="756"/>
      <c r="C72" s="158">
        <v>200928</v>
      </c>
      <c r="D72" s="46">
        <v>44</v>
      </c>
      <c r="E72" s="45" t="s">
        <v>24</v>
      </c>
      <c r="F72" s="121">
        <v>2</v>
      </c>
      <c r="G72" s="38">
        <v>10</v>
      </c>
      <c r="H72" s="121">
        <v>8</v>
      </c>
      <c r="I72" s="570" t="s">
        <v>251</v>
      </c>
      <c r="J72" s="73" t="s">
        <v>21</v>
      </c>
      <c r="K72" s="73">
        <v>-119</v>
      </c>
      <c r="L72" s="73" t="s">
        <v>41</v>
      </c>
      <c r="M72" s="73" t="s">
        <v>42</v>
      </c>
      <c r="N72" s="101"/>
      <c r="O72" s="101"/>
      <c r="P72" s="101"/>
      <c r="Q72" s="101"/>
      <c r="R72" s="101"/>
      <c r="S72" s="54"/>
      <c r="T72" s="73" t="s">
        <v>304</v>
      </c>
      <c r="U72" s="28" t="s">
        <v>307</v>
      </c>
      <c r="V72" s="28">
        <v>60</v>
      </c>
      <c r="W72" s="197">
        <v>1</v>
      </c>
      <c r="X72" s="629">
        <v>2000</v>
      </c>
      <c r="Y72" s="198"/>
      <c r="Z72" s="573"/>
      <c r="AA72" s="195" t="s">
        <v>353</v>
      </c>
      <c r="AB72" s="73" t="s">
        <v>355</v>
      </c>
      <c r="AC72"/>
      <c r="AF72" s="677"/>
      <c r="AG72" s="677"/>
      <c r="AH72" s="37" t="s">
        <v>21</v>
      </c>
      <c r="AK72" s="37" t="s">
        <v>1202</v>
      </c>
      <c r="AL72" s="37" t="s">
        <v>1201</v>
      </c>
      <c r="AM72" s="676"/>
      <c r="AP72"/>
    </row>
    <row r="73" spans="1:42" x14ac:dyDescent="0.25">
      <c r="B73" s="756"/>
      <c r="C73" s="158">
        <v>200928</v>
      </c>
      <c r="D73" s="46">
        <v>45</v>
      </c>
      <c r="E73" s="45" t="s">
        <v>24</v>
      </c>
      <c r="F73" s="121">
        <v>2</v>
      </c>
      <c r="G73" s="38">
        <v>10</v>
      </c>
      <c r="H73" s="121">
        <v>8</v>
      </c>
      <c r="I73" s="570" t="s">
        <v>251</v>
      </c>
      <c r="J73" s="73" t="s">
        <v>21</v>
      </c>
      <c r="K73" s="73">
        <v>-119.5</v>
      </c>
      <c r="L73" s="73" t="s">
        <v>41</v>
      </c>
      <c r="M73" s="73" t="s">
        <v>42</v>
      </c>
      <c r="N73" s="101"/>
      <c r="O73" s="101"/>
      <c r="P73" s="101"/>
      <c r="Q73" s="101"/>
      <c r="R73" s="101"/>
      <c r="S73" s="54"/>
      <c r="T73" s="73" t="s">
        <v>304</v>
      </c>
      <c r="U73" s="28" t="s">
        <v>307</v>
      </c>
      <c r="V73" s="28">
        <v>60</v>
      </c>
      <c r="W73" s="197">
        <v>1</v>
      </c>
      <c r="X73" s="629">
        <v>2000</v>
      </c>
      <c r="Y73" s="198"/>
      <c r="Z73" s="573"/>
      <c r="AA73" s="195" t="s">
        <v>353</v>
      </c>
      <c r="AB73" s="73" t="s">
        <v>355</v>
      </c>
      <c r="AC73"/>
      <c r="AF73" s="677"/>
      <c r="AG73" s="677"/>
      <c r="AH73" s="37" t="s">
        <v>21</v>
      </c>
      <c r="AK73" s="37" t="s">
        <v>1202</v>
      </c>
      <c r="AL73" s="37" t="s">
        <v>1201</v>
      </c>
      <c r="AM73" s="676"/>
      <c r="AP73"/>
    </row>
    <row r="74" spans="1:42" x14ac:dyDescent="0.25">
      <c r="B74" s="757"/>
      <c r="C74" s="158">
        <v>200928</v>
      </c>
      <c r="D74" s="46">
        <v>46</v>
      </c>
      <c r="E74" s="45" t="s">
        <v>24</v>
      </c>
      <c r="F74" s="121">
        <v>2</v>
      </c>
      <c r="G74" s="38">
        <v>10</v>
      </c>
      <c r="H74" s="121">
        <v>8</v>
      </c>
      <c r="I74" s="570" t="s">
        <v>251</v>
      </c>
      <c r="J74" s="73" t="s">
        <v>21</v>
      </c>
      <c r="K74" s="73">
        <v>-120</v>
      </c>
      <c r="L74" s="73" t="s">
        <v>41</v>
      </c>
      <c r="M74" s="73" t="s">
        <v>42</v>
      </c>
      <c r="N74" s="101"/>
      <c r="O74" s="101"/>
      <c r="P74" s="101"/>
      <c r="Q74" s="101"/>
      <c r="R74" s="101"/>
      <c r="S74" s="54"/>
      <c r="T74" s="73" t="s">
        <v>304</v>
      </c>
      <c r="U74" s="28" t="s">
        <v>307</v>
      </c>
      <c r="V74" s="28">
        <v>60</v>
      </c>
      <c r="W74" s="197">
        <v>1</v>
      </c>
      <c r="X74" s="629">
        <v>2000</v>
      </c>
      <c r="Y74" s="198"/>
      <c r="Z74" s="573"/>
      <c r="AA74" s="195" t="s">
        <v>353</v>
      </c>
      <c r="AB74" s="73" t="s">
        <v>355</v>
      </c>
      <c r="AC74"/>
      <c r="AF74" s="677"/>
      <c r="AH74" s="37" t="s">
        <v>21</v>
      </c>
      <c r="AK74" s="37" t="s">
        <v>1202</v>
      </c>
      <c r="AL74" s="37" t="s">
        <v>1201</v>
      </c>
      <c r="AM74" s="676"/>
      <c r="AP74"/>
    </row>
    <row r="75" spans="1:42" x14ac:dyDescent="0.25">
      <c r="A75" s="679"/>
      <c r="B75" s="679" t="s">
        <v>39</v>
      </c>
      <c r="C75" s="158">
        <v>200930</v>
      </c>
      <c r="D75" s="46"/>
      <c r="E75" s="45" t="s">
        <v>24</v>
      </c>
      <c r="F75" s="121">
        <v>4</v>
      </c>
      <c r="G75" s="121">
        <v>10</v>
      </c>
      <c r="H75" s="121">
        <v>8</v>
      </c>
      <c r="I75" s="570" t="s">
        <v>251</v>
      </c>
      <c r="J75" s="73" t="s">
        <v>21</v>
      </c>
      <c r="K75" s="118">
        <v>-85</v>
      </c>
      <c r="L75" s="73" t="s">
        <v>41</v>
      </c>
      <c r="M75" s="73" t="s">
        <v>42</v>
      </c>
      <c r="N75" s="73" t="s">
        <v>43</v>
      </c>
      <c r="O75" s="73" t="s">
        <v>44</v>
      </c>
      <c r="P75" s="73">
        <v>60</v>
      </c>
      <c r="Q75" s="73">
        <v>3</v>
      </c>
      <c r="R75" s="73" t="s">
        <v>168</v>
      </c>
      <c r="S75" s="105">
        <v>33500</v>
      </c>
      <c r="T75" s="28" t="s">
        <v>302</v>
      </c>
      <c r="U75" s="28" t="s">
        <v>386</v>
      </c>
      <c r="V75" s="28">
        <v>60</v>
      </c>
      <c r="W75" s="197">
        <v>3</v>
      </c>
      <c r="X75" s="194">
        <v>9500</v>
      </c>
      <c r="Y75" s="194"/>
      <c r="Z75" s="573" t="s">
        <v>45</v>
      </c>
      <c r="AA75" s="195" t="s">
        <v>352</v>
      </c>
      <c r="AB75" s="73" t="s">
        <v>355</v>
      </c>
      <c r="AC75"/>
      <c r="AF75" s="677"/>
      <c r="AH75" s="37" t="s">
        <v>21</v>
      </c>
      <c r="AK75" s="37" t="s">
        <v>1202</v>
      </c>
      <c r="AL75" s="37" t="s">
        <v>1201</v>
      </c>
      <c r="AM75" s="676"/>
      <c r="AP75"/>
    </row>
    <row r="76" spans="1:42" x14ac:dyDescent="0.25">
      <c r="A76" s="679"/>
      <c r="B76" s="679"/>
      <c r="C76" s="158">
        <v>200931</v>
      </c>
      <c r="D76" s="46"/>
      <c r="E76" s="45" t="s">
        <v>24</v>
      </c>
      <c r="F76" s="121">
        <v>4</v>
      </c>
      <c r="G76" s="121">
        <v>10</v>
      </c>
      <c r="H76" s="121">
        <v>8</v>
      </c>
      <c r="I76" s="570" t="s">
        <v>251</v>
      </c>
      <c r="J76" s="73" t="s">
        <v>46</v>
      </c>
      <c r="K76" s="118">
        <v>-78</v>
      </c>
      <c r="L76" s="3">
        <v>20</v>
      </c>
      <c r="M76" s="3" t="s">
        <v>47</v>
      </c>
      <c r="N76" s="73" t="s">
        <v>43</v>
      </c>
      <c r="O76" s="73" t="s">
        <v>44</v>
      </c>
      <c r="P76" s="73">
        <v>60</v>
      </c>
      <c r="Q76" s="73">
        <v>3</v>
      </c>
      <c r="R76" s="73" t="s">
        <v>168</v>
      </c>
      <c r="S76" s="105">
        <v>19000</v>
      </c>
      <c r="T76" s="28" t="s">
        <v>302</v>
      </c>
      <c r="U76" s="28" t="s">
        <v>386</v>
      </c>
      <c r="V76" s="28">
        <v>60</v>
      </c>
      <c r="W76" s="197">
        <v>3</v>
      </c>
      <c r="X76" s="194">
        <v>5500</v>
      </c>
      <c r="Y76" s="194"/>
      <c r="Z76" s="573" t="s">
        <v>45</v>
      </c>
      <c r="AA76" s="195" t="s">
        <v>353</v>
      </c>
      <c r="AB76" s="73" t="s">
        <v>355</v>
      </c>
      <c r="AC76"/>
      <c r="AF76" s="677"/>
      <c r="AG76" s="677"/>
      <c r="AH76" s="37" t="s">
        <v>21</v>
      </c>
      <c r="AK76" s="37" t="s">
        <v>1202</v>
      </c>
      <c r="AL76" s="37" t="s">
        <v>1201</v>
      </c>
      <c r="AM76" s="676"/>
      <c r="AP76"/>
    </row>
    <row r="77" spans="1:42" x14ac:dyDescent="0.25">
      <c r="A77" s="679"/>
      <c r="B77" s="679"/>
      <c r="C77" s="158">
        <v>200932</v>
      </c>
      <c r="D77" s="46"/>
      <c r="E77" s="45" t="s">
        <v>24</v>
      </c>
      <c r="F77" s="121">
        <v>4</v>
      </c>
      <c r="G77" s="121">
        <v>10</v>
      </c>
      <c r="H77" s="121">
        <v>8</v>
      </c>
      <c r="I77" s="570" t="s">
        <v>251</v>
      </c>
      <c r="J77" s="73" t="s">
        <v>46</v>
      </c>
      <c r="K77" s="118">
        <v>-88</v>
      </c>
      <c r="L77" s="3">
        <v>10</v>
      </c>
      <c r="M77" s="3" t="s">
        <v>48</v>
      </c>
      <c r="N77" s="73" t="s">
        <v>43</v>
      </c>
      <c r="O77" s="73" t="s">
        <v>44</v>
      </c>
      <c r="P77" s="73">
        <v>60</v>
      </c>
      <c r="Q77" s="73">
        <v>3</v>
      </c>
      <c r="R77" s="73" t="s">
        <v>169</v>
      </c>
      <c r="S77" s="105">
        <v>13000</v>
      </c>
      <c r="T77" s="28" t="s">
        <v>302</v>
      </c>
      <c r="U77" s="28" t="s">
        <v>386</v>
      </c>
      <c r="V77" s="28">
        <v>60</v>
      </c>
      <c r="W77" s="197">
        <v>3</v>
      </c>
      <c r="X77" s="194">
        <v>2500</v>
      </c>
      <c r="Y77" s="194"/>
      <c r="Z77" s="573" t="s">
        <v>45</v>
      </c>
      <c r="AA77" s="195" t="s">
        <v>353</v>
      </c>
      <c r="AB77" s="73" t="s">
        <v>355</v>
      </c>
      <c r="AC77"/>
      <c r="AF77" s="677"/>
      <c r="AH77" s="37" t="s">
        <v>21</v>
      </c>
      <c r="AK77" s="37" t="s">
        <v>1202</v>
      </c>
      <c r="AL77" s="37" t="s">
        <v>1201</v>
      </c>
      <c r="AM77" s="676"/>
      <c r="AP77"/>
    </row>
    <row r="78" spans="1:42" x14ac:dyDescent="0.25">
      <c r="A78" s="679"/>
      <c r="B78" s="679"/>
      <c r="C78" s="158">
        <v>200933</v>
      </c>
      <c r="D78" s="46"/>
      <c r="E78" s="45" t="s">
        <v>24</v>
      </c>
      <c r="F78" s="121">
        <v>4</v>
      </c>
      <c r="G78" s="121">
        <v>10</v>
      </c>
      <c r="H78" s="121">
        <v>8</v>
      </c>
      <c r="I78" s="570" t="s">
        <v>251</v>
      </c>
      <c r="J78" s="73" t="s">
        <v>49</v>
      </c>
      <c r="K78" s="118">
        <v>-98</v>
      </c>
      <c r="L78" s="3">
        <v>0</v>
      </c>
      <c r="M78" s="3" t="s">
        <v>50</v>
      </c>
      <c r="N78" s="73" t="s">
        <v>43</v>
      </c>
      <c r="O78" s="73" t="s">
        <v>44</v>
      </c>
      <c r="P78" s="73">
        <v>60</v>
      </c>
      <c r="Q78" s="73">
        <v>3</v>
      </c>
      <c r="R78" s="73" t="s">
        <v>169</v>
      </c>
      <c r="S78" s="105">
        <v>3500</v>
      </c>
      <c r="T78" s="28" t="s">
        <v>302</v>
      </c>
      <c r="U78" s="28" t="s">
        <v>386</v>
      </c>
      <c r="V78" s="28">
        <v>60</v>
      </c>
      <c r="W78" s="197">
        <v>3</v>
      </c>
      <c r="X78" s="629">
        <v>500</v>
      </c>
      <c r="Y78" s="194"/>
      <c r="Z78" s="573" t="s">
        <v>45</v>
      </c>
      <c r="AA78" s="195" t="s">
        <v>353</v>
      </c>
      <c r="AB78" s="73" t="s">
        <v>355</v>
      </c>
      <c r="AC78"/>
      <c r="AF78" s="677"/>
      <c r="AG78" s="677"/>
      <c r="AH78" s="37" t="s">
        <v>21</v>
      </c>
      <c r="AK78" s="37" t="s">
        <v>1202</v>
      </c>
      <c r="AL78" s="37" t="s">
        <v>1201</v>
      </c>
      <c r="AM78" s="676"/>
      <c r="AP78"/>
    </row>
    <row r="79" spans="1:42" x14ac:dyDescent="0.25">
      <c r="A79" s="679"/>
      <c r="B79" s="679"/>
      <c r="C79" s="158">
        <v>200934</v>
      </c>
      <c r="D79" s="46"/>
      <c r="E79" s="45" t="s">
        <v>24</v>
      </c>
      <c r="F79" s="121">
        <v>4</v>
      </c>
      <c r="G79" s="121">
        <v>10</v>
      </c>
      <c r="H79" s="121">
        <v>8</v>
      </c>
      <c r="I79" s="570" t="s">
        <v>251</v>
      </c>
      <c r="J79" s="73" t="s">
        <v>49</v>
      </c>
      <c r="K79" s="118">
        <v>-98</v>
      </c>
      <c r="L79" s="3">
        <v>0</v>
      </c>
      <c r="M79" s="3" t="s">
        <v>51</v>
      </c>
      <c r="N79" s="73" t="s">
        <v>43</v>
      </c>
      <c r="O79" s="73" t="s">
        <v>44</v>
      </c>
      <c r="P79" s="73">
        <v>60</v>
      </c>
      <c r="Q79" s="73">
        <v>3</v>
      </c>
      <c r="R79" s="73" t="s">
        <v>169</v>
      </c>
      <c r="S79" s="105">
        <v>3400</v>
      </c>
      <c r="T79" s="28" t="s">
        <v>302</v>
      </c>
      <c r="U79" s="28" t="s">
        <v>386</v>
      </c>
      <c r="V79" s="28">
        <v>60</v>
      </c>
      <c r="W79" s="197">
        <v>3</v>
      </c>
      <c r="X79" s="629">
        <v>500</v>
      </c>
      <c r="Y79" s="194"/>
      <c r="Z79" s="573" t="s">
        <v>45</v>
      </c>
      <c r="AA79" s="195" t="s">
        <v>353</v>
      </c>
      <c r="AB79" s="73" t="s">
        <v>355</v>
      </c>
      <c r="AC79"/>
      <c r="AF79" s="677"/>
      <c r="AG79" s="677"/>
      <c r="AH79" s="37" t="s">
        <v>21</v>
      </c>
      <c r="AK79" s="37" t="s">
        <v>1202</v>
      </c>
      <c r="AL79" s="37" t="s">
        <v>1201</v>
      </c>
      <c r="AM79" s="676"/>
      <c r="AP79"/>
    </row>
    <row r="80" spans="1:42" x14ac:dyDescent="0.25">
      <c r="A80" s="679"/>
      <c r="B80" s="679" t="s">
        <v>53</v>
      </c>
      <c r="C80" s="158">
        <v>200935</v>
      </c>
      <c r="D80" s="46"/>
      <c r="E80" s="45" t="s">
        <v>24</v>
      </c>
      <c r="F80" s="121">
        <v>4</v>
      </c>
      <c r="G80" s="121">
        <v>10</v>
      </c>
      <c r="H80" s="121">
        <v>8</v>
      </c>
      <c r="I80" s="570" t="s">
        <v>251</v>
      </c>
      <c r="J80" s="73" t="s">
        <v>21</v>
      </c>
      <c r="K80" s="118">
        <v>-85</v>
      </c>
      <c r="L80" s="73" t="s">
        <v>41</v>
      </c>
      <c r="M80" s="73" t="s">
        <v>42</v>
      </c>
      <c r="N80" s="73" t="s">
        <v>43</v>
      </c>
      <c r="O80" s="73" t="s">
        <v>44</v>
      </c>
      <c r="P80" s="73">
        <v>60</v>
      </c>
      <c r="Q80" s="73">
        <v>3</v>
      </c>
      <c r="R80" s="73" t="s">
        <v>168</v>
      </c>
      <c r="S80" s="105">
        <v>25000</v>
      </c>
      <c r="T80" s="28" t="s">
        <v>302</v>
      </c>
      <c r="U80" s="28" t="s">
        <v>386</v>
      </c>
      <c r="V80" s="28">
        <v>60</v>
      </c>
      <c r="W80" s="197">
        <v>3</v>
      </c>
      <c r="X80" s="194">
        <v>9500</v>
      </c>
      <c r="Y80" s="194"/>
      <c r="Z80" s="573" t="s">
        <v>55</v>
      </c>
      <c r="AA80" s="195" t="s">
        <v>352</v>
      </c>
      <c r="AB80" s="73" t="s">
        <v>355</v>
      </c>
      <c r="AC80"/>
      <c r="AF80" s="677"/>
      <c r="AG80" s="677"/>
      <c r="AH80" s="37" t="s">
        <v>21</v>
      </c>
      <c r="AK80" s="37" t="s">
        <v>1202</v>
      </c>
      <c r="AL80" s="37" t="s">
        <v>1201</v>
      </c>
      <c r="AM80" s="676"/>
      <c r="AP80"/>
    </row>
    <row r="81" spans="1:42" x14ac:dyDescent="0.25">
      <c r="A81" s="679"/>
      <c r="B81" s="679"/>
      <c r="C81" s="158">
        <v>200936</v>
      </c>
      <c r="D81" s="46"/>
      <c r="E81" s="45" t="s">
        <v>24</v>
      </c>
      <c r="F81" s="121">
        <v>4</v>
      </c>
      <c r="G81" s="121">
        <v>10</v>
      </c>
      <c r="H81" s="121">
        <v>8</v>
      </c>
      <c r="I81" s="570" t="s">
        <v>251</v>
      </c>
      <c r="J81" s="73" t="s">
        <v>46</v>
      </c>
      <c r="K81" s="118">
        <v>-78</v>
      </c>
      <c r="L81" s="3">
        <v>20</v>
      </c>
      <c r="M81" s="3" t="s">
        <v>47</v>
      </c>
      <c r="N81" s="73" t="s">
        <v>43</v>
      </c>
      <c r="O81" s="73" t="s">
        <v>44</v>
      </c>
      <c r="P81" s="73">
        <v>60</v>
      </c>
      <c r="Q81" s="73">
        <v>3</v>
      </c>
      <c r="R81" s="73" t="s">
        <v>169</v>
      </c>
      <c r="S81" s="105">
        <v>22000</v>
      </c>
      <c r="T81" s="28" t="s">
        <v>302</v>
      </c>
      <c r="U81" s="28" t="s">
        <v>386</v>
      </c>
      <c r="V81" s="28">
        <v>60</v>
      </c>
      <c r="W81" s="197">
        <v>3</v>
      </c>
      <c r="X81" s="328">
        <v>5000</v>
      </c>
      <c r="Y81" s="194"/>
      <c r="Z81" s="573" t="s">
        <v>55</v>
      </c>
      <c r="AA81" s="195" t="s">
        <v>353</v>
      </c>
      <c r="AB81" s="73" t="s">
        <v>355</v>
      </c>
      <c r="AC81"/>
      <c r="AF81" s="677"/>
      <c r="AG81" s="677"/>
      <c r="AH81" s="37" t="s">
        <v>21</v>
      </c>
      <c r="AK81" s="37" t="s">
        <v>1202</v>
      </c>
      <c r="AL81" s="37" t="s">
        <v>1201</v>
      </c>
      <c r="AM81" s="676"/>
      <c r="AP81"/>
    </row>
    <row r="82" spans="1:42" x14ac:dyDescent="0.25">
      <c r="A82" s="679"/>
      <c r="B82" s="679"/>
      <c r="C82" s="158">
        <v>200937</v>
      </c>
      <c r="D82" s="46"/>
      <c r="E82" s="45" t="s">
        <v>24</v>
      </c>
      <c r="F82" s="121">
        <v>4</v>
      </c>
      <c r="G82" s="121">
        <v>10</v>
      </c>
      <c r="H82" s="121">
        <v>8</v>
      </c>
      <c r="I82" s="570" t="s">
        <v>251</v>
      </c>
      <c r="J82" s="73" t="s">
        <v>46</v>
      </c>
      <c r="K82" s="118">
        <v>-88</v>
      </c>
      <c r="L82" s="3">
        <v>10</v>
      </c>
      <c r="M82" s="3" t="s">
        <v>48</v>
      </c>
      <c r="N82" s="73" t="s">
        <v>43</v>
      </c>
      <c r="O82" s="73" t="s">
        <v>44</v>
      </c>
      <c r="P82" s="73">
        <v>60</v>
      </c>
      <c r="Q82" s="73">
        <v>3</v>
      </c>
      <c r="R82" s="73" t="s">
        <v>168</v>
      </c>
      <c r="S82" s="107">
        <v>14000</v>
      </c>
      <c r="T82" s="28" t="s">
        <v>302</v>
      </c>
      <c r="U82" s="28" t="s">
        <v>386</v>
      </c>
      <c r="V82" s="28">
        <v>60</v>
      </c>
      <c r="W82" s="197">
        <v>3</v>
      </c>
      <c r="X82" s="328">
        <v>2600</v>
      </c>
      <c r="Y82" s="194"/>
      <c r="Z82" s="573" t="s">
        <v>55</v>
      </c>
      <c r="AA82" s="195" t="s">
        <v>353</v>
      </c>
      <c r="AB82" s="73" t="s">
        <v>355</v>
      </c>
      <c r="AC82"/>
      <c r="AF82" s="677"/>
      <c r="AG82" s="677"/>
      <c r="AH82" s="37" t="s">
        <v>21</v>
      </c>
      <c r="AK82" s="37" t="s">
        <v>1202</v>
      </c>
      <c r="AL82" s="37" t="s">
        <v>1201</v>
      </c>
      <c r="AM82" s="676"/>
      <c r="AP82"/>
    </row>
    <row r="83" spans="1:42" s="645" customFormat="1" x14ac:dyDescent="0.25">
      <c r="A83" s="679"/>
      <c r="B83" s="679"/>
      <c r="C83" s="633">
        <v>200938</v>
      </c>
      <c r="D83" s="634"/>
      <c r="E83" s="635" t="s">
        <v>24</v>
      </c>
      <c r="F83" s="621">
        <v>4</v>
      </c>
      <c r="G83" s="621">
        <v>10</v>
      </c>
      <c r="H83" s="621">
        <v>8</v>
      </c>
      <c r="I83" s="636" t="s">
        <v>251</v>
      </c>
      <c r="J83" s="621" t="s">
        <v>49</v>
      </c>
      <c r="K83" s="637">
        <v>-98</v>
      </c>
      <c r="L83" s="634">
        <v>0</v>
      </c>
      <c r="M83" s="634" t="s">
        <v>50</v>
      </c>
      <c r="N83" s="621" t="s">
        <v>43</v>
      </c>
      <c r="O83" s="621" t="s">
        <v>44</v>
      </c>
      <c r="P83" s="621">
        <v>60</v>
      </c>
      <c r="Q83" s="621">
        <v>3</v>
      </c>
      <c r="R83" s="621" t="s">
        <v>168</v>
      </c>
      <c r="S83" s="638">
        <v>4000</v>
      </c>
      <c r="T83" s="639" t="s">
        <v>302</v>
      </c>
      <c r="U83" s="639" t="s">
        <v>386</v>
      </c>
      <c r="V83" s="639">
        <v>60</v>
      </c>
      <c r="W83" s="640">
        <v>3</v>
      </c>
      <c r="X83" s="641">
        <v>500</v>
      </c>
      <c r="Y83" s="642"/>
      <c r="Z83" s="643" t="s">
        <v>55</v>
      </c>
      <c r="AA83" s="644" t="s">
        <v>353</v>
      </c>
      <c r="AB83" s="621" t="s">
        <v>355</v>
      </c>
      <c r="AC83"/>
      <c r="AD83" s="37"/>
      <c r="AE83" s="37"/>
      <c r="AF83" s="677"/>
      <c r="AG83" s="37"/>
      <c r="AH83" s="37" t="s">
        <v>21</v>
      </c>
      <c r="AI83" s="37"/>
      <c r="AJ83" s="37"/>
      <c r="AK83" s="37" t="s">
        <v>1202</v>
      </c>
      <c r="AL83" s="37" t="s">
        <v>1201</v>
      </c>
      <c r="AM83" s="676"/>
      <c r="AN83" s="37"/>
      <c r="AO83" s="37"/>
      <c r="AP83"/>
    </row>
    <row r="84" spans="1:42" s="645" customFormat="1" x14ac:dyDescent="0.25">
      <c r="A84" s="679"/>
      <c r="B84" s="679"/>
      <c r="C84" s="633">
        <v>200939</v>
      </c>
      <c r="D84" s="634"/>
      <c r="E84" s="635" t="s">
        <v>24</v>
      </c>
      <c r="F84" s="621">
        <v>4</v>
      </c>
      <c r="G84" s="621">
        <v>10</v>
      </c>
      <c r="H84" s="621">
        <v>8</v>
      </c>
      <c r="I84" s="636" t="s">
        <v>251</v>
      </c>
      <c r="J84" s="621" t="s">
        <v>49</v>
      </c>
      <c r="K84" s="637">
        <v>-98</v>
      </c>
      <c r="L84" s="634">
        <v>0</v>
      </c>
      <c r="M84" s="634" t="s">
        <v>51</v>
      </c>
      <c r="N84" s="621" t="s">
        <v>43</v>
      </c>
      <c r="O84" s="621" t="s">
        <v>44</v>
      </c>
      <c r="P84" s="621">
        <v>60</v>
      </c>
      <c r="Q84" s="621">
        <v>3</v>
      </c>
      <c r="R84" s="621" t="s">
        <v>168</v>
      </c>
      <c r="S84" s="639">
        <v>3500</v>
      </c>
      <c r="T84" s="639" t="s">
        <v>302</v>
      </c>
      <c r="U84" s="639" t="s">
        <v>386</v>
      </c>
      <c r="V84" s="639">
        <v>60</v>
      </c>
      <c r="W84" s="640">
        <v>3</v>
      </c>
      <c r="X84" s="641">
        <v>500</v>
      </c>
      <c r="Y84" s="642"/>
      <c r="Z84" s="643" t="s">
        <v>55</v>
      </c>
      <c r="AA84" s="644" t="s">
        <v>353</v>
      </c>
      <c r="AB84" s="621" t="s">
        <v>355</v>
      </c>
      <c r="AC84"/>
      <c r="AD84" s="37"/>
      <c r="AE84" s="37"/>
      <c r="AF84" s="677"/>
      <c r="AG84" s="37"/>
      <c r="AH84" s="37" t="s">
        <v>21</v>
      </c>
      <c r="AI84" s="37"/>
      <c r="AJ84" s="37"/>
      <c r="AK84" s="37" t="s">
        <v>1202</v>
      </c>
      <c r="AL84" s="37" t="s">
        <v>1201</v>
      </c>
      <c r="AM84" s="676"/>
      <c r="AN84" s="37"/>
      <c r="AO84" s="37"/>
      <c r="AP84"/>
    </row>
    <row r="85" spans="1:42" x14ac:dyDescent="0.25">
      <c r="A85" s="679"/>
      <c r="B85" s="679" t="s">
        <v>65</v>
      </c>
      <c r="C85" s="158">
        <v>200940</v>
      </c>
      <c r="D85" s="46"/>
      <c r="E85" s="45" t="s">
        <v>24</v>
      </c>
      <c r="F85" s="121">
        <v>4</v>
      </c>
      <c r="G85" s="121">
        <v>10</v>
      </c>
      <c r="H85" s="121">
        <v>8</v>
      </c>
      <c r="I85" s="570" t="s">
        <v>251</v>
      </c>
      <c r="J85" s="73" t="s">
        <v>21</v>
      </c>
      <c r="K85" s="118">
        <v>-85</v>
      </c>
      <c r="L85" s="73" t="s">
        <v>41</v>
      </c>
      <c r="M85" s="73" t="s">
        <v>42</v>
      </c>
      <c r="N85" s="73" t="s">
        <v>66</v>
      </c>
      <c r="O85" s="73" t="s">
        <v>44</v>
      </c>
      <c r="P85" s="73">
        <v>60</v>
      </c>
      <c r="Q85" s="73">
        <v>3</v>
      </c>
      <c r="R85" s="73" t="s">
        <v>168</v>
      </c>
      <c r="S85" s="105">
        <v>35000</v>
      </c>
      <c r="T85" s="73" t="s">
        <v>304</v>
      </c>
      <c r="U85" s="28" t="s">
        <v>386</v>
      </c>
      <c r="V85" s="28">
        <v>60</v>
      </c>
      <c r="W85" s="197">
        <v>3</v>
      </c>
      <c r="X85" s="194">
        <v>9500</v>
      </c>
      <c r="Y85" s="194"/>
      <c r="Z85" s="573" t="s">
        <v>67</v>
      </c>
      <c r="AA85" s="195" t="s">
        <v>352</v>
      </c>
      <c r="AB85" s="73" t="s">
        <v>355</v>
      </c>
      <c r="AC85"/>
      <c r="AF85" s="677"/>
      <c r="AG85" s="677"/>
      <c r="AH85" s="37" t="s">
        <v>21</v>
      </c>
      <c r="AK85" s="37" t="s">
        <v>1202</v>
      </c>
      <c r="AL85" s="37" t="s">
        <v>1201</v>
      </c>
      <c r="AM85" s="676"/>
      <c r="AP85"/>
    </row>
    <row r="86" spans="1:42" x14ac:dyDescent="0.25">
      <c r="A86" s="679"/>
      <c r="B86" s="679"/>
      <c r="C86" s="158">
        <v>200941</v>
      </c>
      <c r="D86" s="46"/>
      <c r="E86" s="45" t="s">
        <v>24</v>
      </c>
      <c r="F86" s="121">
        <v>4</v>
      </c>
      <c r="G86" s="121">
        <v>10</v>
      </c>
      <c r="H86" s="121">
        <v>8</v>
      </c>
      <c r="I86" s="570" t="s">
        <v>251</v>
      </c>
      <c r="J86" s="73" t="s">
        <v>46</v>
      </c>
      <c r="K86" s="118">
        <v>-78</v>
      </c>
      <c r="L86" s="3">
        <v>20</v>
      </c>
      <c r="M86" s="3" t="s">
        <v>47</v>
      </c>
      <c r="N86" s="73" t="s">
        <v>66</v>
      </c>
      <c r="O86" s="73" t="s">
        <v>44</v>
      </c>
      <c r="P86" s="73">
        <v>60</v>
      </c>
      <c r="Q86" s="73">
        <v>3</v>
      </c>
      <c r="R86" s="73" t="s">
        <v>169</v>
      </c>
      <c r="S86" s="105">
        <v>22000</v>
      </c>
      <c r="T86" s="73" t="s">
        <v>304</v>
      </c>
      <c r="U86" s="28" t="s">
        <v>386</v>
      </c>
      <c r="V86" s="28">
        <v>60</v>
      </c>
      <c r="W86" s="197">
        <v>3</v>
      </c>
      <c r="X86" s="328">
        <v>5000</v>
      </c>
      <c r="Y86" s="194"/>
      <c r="Z86" s="573" t="s">
        <v>67</v>
      </c>
      <c r="AA86" s="195" t="s">
        <v>353</v>
      </c>
      <c r="AB86" s="73" t="s">
        <v>355</v>
      </c>
      <c r="AC86"/>
      <c r="AF86" s="677"/>
      <c r="AG86" s="677"/>
      <c r="AH86" s="37" t="s">
        <v>21</v>
      </c>
      <c r="AK86" s="37" t="s">
        <v>1202</v>
      </c>
      <c r="AL86" s="37" t="s">
        <v>1201</v>
      </c>
      <c r="AM86" s="676"/>
      <c r="AP86"/>
    </row>
    <row r="87" spans="1:42" x14ac:dyDescent="0.25">
      <c r="A87" s="679"/>
      <c r="B87" s="679"/>
      <c r="C87" s="158">
        <v>200942</v>
      </c>
      <c r="D87" s="46"/>
      <c r="E87" s="45" t="s">
        <v>24</v>
      </c>
      <c r="F87" s="121">
        <v>4</v>
      </c>
      <c r="G87" s="121">
        <v>10</v>
      </c>
      <c r="H87" s="121">
        <v>8</v>
      </c>
      <c r="I87" s="570" t="s">
        <v>251</v>
      </c>
      <c r="J87" s="73" t="s">
        <v>46</v>
      </c>
      <c r="K87" s="118">
        <v>-88</v>
      </c>
      <c r="L87" s="3">
        <v>10</v>
      </c>
      <c r="M87" s="3" t="s">
        <v>48</v>
      </c>
      <c r="N87" s="73" t="s">
        <v>66</v>
      </c>
      <c r="O87" s="73" t="s">
        <v>44</v>
      </c>
      <c r="P87" s="73">
        <v>60</v>
      </c>
      <c r="Q87" s="73">
        <v>3</v>
      </c>
      <c r="R87" s="73" t="s">
        <v>169</v>
      </c>
      <c r="S87" s="105">
        <v>14000</v>
      </c>
      <c r="T87" s="73" t="s">
        <v>304</v>
      </c>
      <c r="U87" s="28" t="s">
        <v>386</v>
      </c>
      <c r="V87" s="28">
        <v>60</v>
      </c>
      <c r="W87" s="197">
        <v>3</v>
      </c>
      <c r="X87" s="194">
        <v>2500</v>
      </c>
      <c r="Y87" s="194"/>
      <c r="Z87" s="573" t="s">
        <v>67</v>
      </c>
      <c r="AA87" s="195" t="s">
        <v>353</v>
      </c>
      <c r="AB87" s="73" t="s">
        <v>355</v>
      </c>
      <c r="AC87"/>
      <c r="AF87" s="677"/>
      <c r="AG87" s="677"/>
      <c r="AH87" s="37" t="s">
        <v>21</v>
      </c>
      <c r="AK87" s="37" t="s">
        <v>1202</v>
      </c>
      <c r="AL87" s="37" t="s">
        <v>1201</v>
      </c>
      <c r="AM87" s="676"/>
      <c r="AP87"/>
    </row>
    <row r="88" spans="1:42" x14ac:dyDescent="0.25">
      <c r="A88" s="679"/>
      <c r="B88" s="679"/>
      <c r="C88" s="158">
        <v>200943</v>
      </c>
      <c r="D88" s="46"/>
      <c r="E88" s="45" t="s">
        <v>24</v>
      </c>
      <c r="F88" s="121">
        <v>4</v>
      </c>
      <c r="G88" s="121">
        <v>10</v>
      </c>
      <c r="H88" s="121">
        <v>8</v>
      </c>
      <c r="I88" s="570" t="s">
        <v>251</v>
      </c>
      <c r="J88" s="73" t="s">
        <v>49</v>
      </c>
      <c r="K88" s="118">
        <v>-98</v>
      </c>
      <c r="L88" s="3">
        <v>0</v>
      </c>
      <c r="M88" s="3" t="s">
        <v>50</v>
      </c>
      <c r="N88" s="73" t="s">
        <v>66</v>
      </c>
      <c r="O88" s="73" t="s">
        <v>44</v>
      </c>
      <c r="P88" s="73">
        <v>60</v>
      </c>
      <c r="Q88" s="73">
        <v>3</v>
      </c>
      <c r="R88" s="73" t="s">
        <v>169</v>
      </c>
      <c r="S88" s="105">
        <v>3500</v>
      </c>
      <c r="T88" s="73" t="s">
        <v>304</v>
      </c>
      <c r="U88" s="28" t="s">
        <v>386</v>
      </c>
      <c r="V88" s="28">
        <v>60</v>
      </c>
      <c r="W88" s="197">
        <v>3</v>
      </c>
      <c r="X88" s="629">
        <v>500</v>
      </c>
      <c r="Y88" s="194"/>
      <c r="Z88" s="573" t="s">
        <v>67</v>
      </c>
      <c r="AA88" s="195" t="s">
        <v>353</v>
      </c>
      <c r="AB88" s="73" t="s">
        <v>355</v>
      </c>
      <c r="AC88"/>
      <c r="AF88" s="677"/>
      <c r="AG88" s="677"/>
      <c r="AH88" s="37" t="s">
        <v>21</v>
      </c>
      <c r="AK88" s="37" t="s">
        <v>1202</v>
      </c>
      <c r="AL88" s="37" t="s">
        <v>1201</v>
      </c>
      <c r="AM88" s="676"/>
      <c r="AP88"/>
    </row>
    <row r="89" spans="1:42" x14ac:dyDescent="0.25">
      <c r="A89" s="679"/>
      <c r="B89" s="679"/>
      <c r="C89" s="158">
        <v>200944</v>
      </c>
      <c r="D89" s="46"/>
      <c r="E89" s="45" t="s">
        <v>24</v>
      </c>
      <c r="F89" s="121">
        <v>4</v>
      </c>
      <c r="G89" s="121">
        <v>10</v>
      </c>
      <c r="H89" s="121">
        <v>8</v>
      </c>
      <c r="I89" s="570" t="s">
        <v>251</v>
      </c>
      <c r="J89" s="73" t="s">
        <v>49</v>
      </c>
      <c r="K89" s="118">
        <v>-98</v>
      </c>
      <c r="L89" s="3">
        <v>0</v>
      </c>
      <c r="M89" s="3" t="s">
        <v>51</v>
      </c>
      <c r="N89" s="73" t="s">
        <v>66</v>
      </c>
      <c r="O89" s="73" t="s">
        <v>44</v>
      </c>
      <c r="P89" s="73">
        <v>60</v>
      </c>
      <c r="Q89" s="73">
        <v>3</v>
      </c>
      <c r="R89" s="73" t="s">
        <v>169</v>
      </c>
      <c r="S89" s="105">
        <v>3000</v>
      </c>
      <c r="T89" s="73" t="s">
        <v>304</v>
      </c>
      <c r="U89" s="28" t="s">
        <v>386</v>
      </c>
      <c r="V89" s="28">
        <v>60</v>
      </c>
      <c r="W89" s="197">
        <v>3</v>
      </c>
      <c r="X89" s="629">
        <v>500</v>
      </c>
      <c r="Y89" s="194"/>
      <c r="Z89" s="573" t="s">
        <v>67</v>
      </c>
      <c r="AA89" s="195" t="s">
        <v>353</v>
      </c>
      <c r="AB89" s="73" t="s">
        <v>355</v>
      </c>
      <c r="AC89"/>
      <c r="AF89" s="677"/>
      <c r="AG89" s="677"/>
      <c r="AH89" s="37" t="s">
        <v>21</v>
      </c>
      <c r="AK89" s="37" t="s">
        <v>1202</v>
      </c>
      <c r="AL89" s="37" t="s">
        <v>1201</v>
      </c>
      <c r="AM89" s="676"/>
      <c r="AP89"/>
    </row>
    <row r="90" spans="1:42" x14ac:dyDescent="0.25">
      <c r="A90" s="679"/>
      <c r="B90" s="679" t="s">
        <v>69</v>
      </c>
      <c r="C90" s="158">
        <v>200945</v>
      </c>
      <c r="D90" s="46"/>
      <c r="E90" s="45" t="s">
        <v>24</v>
      </c>
      <c r="F90" s="121">
        <v>4</v>
      </c>
      <c r="G90" s="121">
        <v>10</v>
      </c>
      <c r="H90" s="121">
        <v>8</v>
      </c>
      <c r="I90" s="570" t="s">
        <v>251</v>
      </c>
      <c r="J90" s="73" t="s">
        <v>21</v>
      </c>
      <c r="K90" s="118">
        <v>-85</v>
      </c>
      <c r="L90" s="73" t="s">
        <v>41</v>
      </c>
      <c r="M90" s="73" t="s">
        <v>42</v>
      </c>
      <c r="N90" s="73" t="s">
        <v>66</v>
      </c>
      <c r="O90" s="73" t="s">
        <v>44</v>
      </c>
      <c r="P90" s="73">
        <v>60</v>
      </c>
      <c r="Q90" s="73">
        <v>3</v>
      </c>
      <c r="R90" s="73" t="s">
        <v>168</v>
      </c>
      <c r="S90" s="105">
        <v>26000</v>
      </c>
      <c r="T90" s="73" t="s">
        <v>304</v>
      </c>
      <c r="U90" s="28" t="s">
        <v>386</v>
      </c>
      <c r="V90" s="28">
        <v>60</v>
      </c>
      <c r="W90" s="197">
        <v>3</v>
      </c>
      <c r="X90" s="194">
        <v>9500</v>
      </c>
      <c r="Y90" s="194"/>
      <c r="Z90" s="573" t="s">
        <v>70</v>
      </c>
      <c r="AA90" s="195" t="s">
        <v>352</v>
      </c>
      <c r="AB90" s="73" t="s">
        <v>355</v>
      </c>
      <c r="AC90"/>
      <c r="AF90" s="677"/>
      <c r="AG90" s="677"/>
      <c r="AH90" s="37" t="s">
        <v>21</v>
      </c>
      <c r="AK90" s="37" t="s">
        <v>1202</v>
      </c>
      <c r="AL90" s="37" t="s">
        <v>1201</v>
      </c>
      <c r="AM90" s="676"/>
      <c r="AP90"/>
    </row>
    <row r="91" spans="1:42" x14ac:dyDescent="0.25">
      <c r="A91" s="679"/>
      <c r="B91" s="679"/>
      <c r="C91" s="158">
        <v>200946</v>
      </c>
      <c r="D91" s="46"/>
      <c r="E91" s="45" t="s">
        <v>24</v>
      </c>
      <c r="F91" s="121">
        <v>4</v>
      </c>
      <c r="G91" s="121">
        <v>10</v>
      </c>
      <c r="H91" s="121">
        <v>8</v>
      </c>
      <c r="I91" s="570" t="s">
        <v>251</v>
      </c>
      <c r="J91" s="73" t="s">
        <v>46</v>
      </c>
      <c r="K91" s="118">
        <v>-78</v>
      </c>
      <c r="L91" s="3">
        <v>20</v>
      </c>
      <c r="M91" s="3" t="s">
        <v>47</v>
      </c>
      <c r="N91" s="73" t="s">
        <v>66</v>
      </c>
      <c r="O91" s="73" t="s">
        <v>44</v>
      </c>
      <c r="P91" s="73">
        <v>60</v>
      </c>
      <c r="Q91" s="73">
        <v>3</v>
      </c>
      <c r="R91" s="73" t="s">
        <v>169</v>
      </c>
      <c r="S91" s="105">
        <v>22000</v>
      </c>
      <c r="T91" s="73" t="s">
        <v>304</v>
      </c>
      <c r="U91" s="28" t="s">
        <v>386</v>
      </c>
      <c r="V91" s="28">
        <v>60</v>
      </c>
      <c r="W91" s="197">
        <v>3</v>
      </c>
      <c r="X91" s="328">
        <v>5000</v>
      </c>
      <c r="Y91" s="194"/>
      <c r="Z91" s="573" t="s">
        <v>70</v>
      </c>
      <c r="AA91" s="195" t="s">
        <v>353</v>
      </c>
      <c r="AB91" s="73" t="s">
        <v>355</v>
      </c>
      <c r="AC91"/>
      <c r="AF91" s="677"/>
      <c r="AG91" s="677"/>
      <c r="AH91" s="37" t="s">
        <v>21</v>
      </c>
      <c r="AK91" s="37" t="s">
        <v>1202</v>
      </c>
      <c r="AL91" s="37" t="s">
        <v>1201</v>
      </c>
      <c r="AM91" s="676"/>
      <c r="AP91"/>
    </row>
    <row r="92" spans="1:42" x14ac:dyDescent="0.25">
      <c r="A92" s="679"/>
      <c r="B92" s="679"/>
      <c r="C92" s="158">
        <v>200947</v>
      </c>
      <c r="D92" s="46"/>
      <c r="E92" s="45" t="s">
        <v>24</v>
      </c>
      <c r="F92" s="121">
        <v>4</v>
      </c>
      <c r="G92" s="121">
        <v>10</v>
      </c>
      <c r="H92" s="121">
        <v>8</v>
      </c>
      <c r="I92" s="570" t="s">
        <v>251</v>
      </c>
      <c r="J92" s="73" t="s">
        <v>46</v>
      </c>
      <c r="K92" s="118">
        <v>-88</v>
      </c>
      <c r="L92" s="3">
        <v>10</v>
      </c>
      <c r="M92" s="3" t="s">
        <v>48</v>
      </c>
      <c r="N92" s="73" t="s">
        <v>66</v>
      </c>
      <c r="O92" s="73" t="s">
        <v>44</v>
      </c>
      <c r="P92" s="73">
        <v>60</v>
      </c>
      <c r="Q92" s="73">
        <v>3</v>
      </c>
      <c r="R92" s="73" t="s">
        <v>168</v>
      </c>
      <c r="S92" s="107">
        <v>15000</v>
      </c>
      <c r="T92" s="73" t="s">
        <v>304</v>
      </c>
      <c r="U92" s="28" t="s">
        <v>386</v>
      </c>
      <c r="V92" s="28">
        <v>60</v>
      </c>
      <c r="W92" s="197">
        <v>3</v>
      </c>
      <c r="X92" s="328">
        <v>2400</v>
      </c>
      <c r="Y92" s="194"/>
      <c r="Z92" s="573" t="s">
        <v>70</v>
      </c>
      <c r="AA92" s="195" t="s">
        <v>353</v>
      </c>
      <c r="AB92" s="73" t="s">
        <v>355</v>
      </c>
      <c r="AC92"/>
      <c r="AF92" s="677"/>
      <c r="AG92" s="677"/>
      <c r="AH92" s="37" t="s">
        <v>21</v>
      </c>
      <c r="AK92" s="37" t="s">
        <v>1202</v>
      </c>
      <c r="AL92" s="37" t="s">
        <v>1201</v>
      </c>
      <c r="AM92" s="676"/>
      <c r="AP92"/>
    </row>
    <row r="93" spans="1:42" s="645" customFormat="1" x14ac:dyDescent="0.25">
      <c r="A93" s="679"/>
      <c r="B93" s="679"/>
      <c r="C93" s="633">
        <v>200948</v>
      </c>
      <c r="D93" s="634"/>
      <c r="E93" s="635" t="s">
        <v>24</v>
      </c>
      <c r="F93" s="621">
        <v>4</v>
      </c>
      <c r="G93" s="621">
        <v>10</v>
      </c>
      <c r="H93" s="621">
        <v>8</v>
      </c>
      <c r="I93" s="636" t="s">
        <v>251</v>
      </c>
      <c r="J93" s="621" t="s">
        <v>49</v>
      </c>
      <c r="K93" s="637">
        <v>-98</v>
      </c>
      <c r="L93" s="634">
        <v>0</v>
      </c>
      <c r="M93" s="634" t="s">
        <v>50</v>
      </c>
      <c r="N93" s="621" t="s">
        <v>66</v>
      </c>
      <c r="O93" s="621" t="s">
        <v>44</v>
      </c>
      <c r="P93" s="621">
        <v>60</v>
      </c>
      <c r="Q93" s="621">
        <v>3</v>
      </c>
      <c r="R93" s="621" t="s">
        <v>168</v>
      </c>
      <c r="S93" s="638">
        <v>4000</v>
      </c>
      <c r="T93" s="621" t="s">
        <v>304</v>
      </c>
      <c r="U93" s="639" t="s">
        <v>386</v>
      </c>
      <c r="V93" s="639">
        <v>60</v>
      </c>
      <c r="W93" s="640">
        <v>3</v>
      </c>
      <c r="X93" s="641">
        <v>500</v>
      </c>
      <c r="Y93" s="642"/>
      <c r="Z93" s="643" t="s">
        <v>70</v>
      </c>
      <c r="AA93" s="644" t="s">
        <v>353</v>
      </c>
      <c r="AB93" s="621" t="s">
        <v>355</v>
      </c>
      <c r="AC93"/>
      <c r="AD93" s="37"/>
      <c r="AE93" s="37"/>
      <c r="AF93" s="677"/>
      <c r="AG93" s="37"/>
      <c r="AH93" s="37" t="s">
        <v>21</v>
      </c>
      <c r="AI93" s="37"/>
      <c r="AJ93" s="37"/>
      <c r="AK93" s="37" t="s">
        <v>1202</v>
      </c>
      <c r="AL93" s="37" t="s">
        <v>1201</v>
      </c>
      <c r="AM93" s="676"/>
      <c r="AN93" s="37"/>
      <c r="AO93" s="37"/>
      <c r="AP93"/>
    </row>
    <row r="94" spans="1:42" s="645" customFormat="1" x14ac:dyDescent="0.25">
      <c r="A94" s="679"/>
      <c r="B94" s="679"/>
      <c r="C94" s="633">
        <v>200949</v>
      </c>
      <c r="D94" s="634"/>
      <c r="E94" s="635" t="s">
        <v>24</v>
      </c>
      <c r="F94" s="621">
        <v>4</v>
      </c>
      <c r="G94" s="621">
        <v>10</v>
      </c>
      <c r="H94" s="621">
        <v>8</v>
      </c>
      <c r="I94" s="636" t="s">
        <v>251</v>
      </c>
      <c r="J94" s="621" t="s">
        <v>49</v>
      </c>
      <c r="K94" s="637">
        <v>-98</v>
      </c>
      <c r="L94" s="634">
        <v>0</v>
      </c>
      <c r="M94" s="634" t="s">
        <v>51</v>
      </c>
      <c r="N94" s="621" t="s">
        <v>66</v>
      </c>
      <c r="O94" s="621" t="s">
        <v>44</v>
      </c>
      <c r="P94" s="621">
        <v>60</v>
      </c>
      <c r="Q94" s="621">
        <v>3</v>
      </c>
      <c r="R94" s="621" t="s">
        <v>168</v>
      </c>
      <c r="S94" s="639">
        <v>3000</v>
      </c>
      <c r="T94" s="621" t="s">
        <v>304</v>
      </c>
      <c r="U94" s="639" t="s">
        <v>386</v>
      </c>
      <c r="V94" s="639">
        <v>60</v>
      </c>
      <c r="W94" s="640">
        <v>3</v>
      </c>
      <c r="X94" s="641">
        <v>500</v>
      </c>
      <c r="Y94" s="642"/>
      <c r="Z94" s="643" t="s">
        <v>70</v>
      </c>
      <c r="AA94" s="644" t="s">
        <v>353</v>
      </c>
      <c r="AB94" s="621" t="s">
        <v>355</v>
      </c>
      <c r="AC94"/>
      <c r="AD94" s="37"/>
      <c r="AE94" s="37"/>
      <c r="AF94" s="677"/>
      <c r="AG94" s="37"/>
      <c r="AH94" s="37" t="s">
        <v>21</v>
      </c>
      <c r="AI94" s="37"/>
      <c r="AJ94" s="37"/>
      <c r="AK94" s="37" t="s">
        <v>1202</v>
      </c>
      <c r="AL94" s="37" t="s">
        <v>1201</v>
      </c>
      <c r="AM94" s="676"/>
      <c r="AN94" s="37"/>
      <c r="AO94" s="37"/>
      <c r="AP94"/>
    </row>
    <row r="95" spans="1:42" x14ac:dyDescent="0.25">
      <c r="A95" s="46"/>
      <c r="B95" s="46" t="s">
        <v>188</v>
      </c>
      <c r="C95" s="158">
        <v>200950</v>
      </c>
      <c r="D95" s="46"/>
      <c r="E95" s="45" t="s">
        <v>24</v>
      </c>
      <c r="F95" s="121">
        <v>4</v>
      </c>
      <c r="G95" s="121">
        <v>10</v>
      </c>
      <c r="H95" s="121">
        <v>8</v>
      </c>
      <c r="I95" s="570" t="s">
        <v>251</v>
      </c>
      <c r="J95" s="73" t="s">
        <v>21</v>
      </c>
      <c r="K95" s="118">
        <v>-85</v>
      </c>
      <c r="L95" s="73" t="s">
        <v>41</v>
      </c>
      <c r="M95" s="73" t="s">
        <v>42</v>
      </c>
      <c r="N95" s="73" t="s">
        <v>186</v>
      </c>
      <c r="O95" s="73" t="s">
        <v>44</v>
      </c>
      <c r="P95" s="73">
        <v>60</v>
      </c>
      <c r="Q95" s="73">
        <v>3</v>
      </c>
      <c r="R95" s="73" t="s">
        <v>168</v>
      </c>
      <c r="S95" s="105">
        <v>20000</v>
      </c>
      <c r="T95" s="73" t="s">
        <v>303</v>
      </c>
      <c r="U95" s="28" t="s">
        <v>386</v>
      </c>
      <c r="V95" s="28">
        <v>60</v>
      </c>
      <c r="W95" s="197">
        <v>3</v>
      </c>
      <c r="X95" s="194"/>
      <c r="Y95" s="194">
        <v>4500</v>
      </c>
      <c r="Z95" s="573" t="s">
        <v>79</v>
      </c>
      <c r="AA95" s="195" t="s">
        <v>353</v>
      </c>
      <c r="AB95" s="73" t="s">
        <v>356</v>
      </c>
      <c r="AC95"/>
      <c r="AF95" s="677"/>
      <c r="AG95" s="677"/>
      <c r="AH95" s="37" t="s">
        <v>21</v>
      </c>
      <c r="AK95" s="37" t="s">
        <v>1202</v>
      </c>
      <c r="AL95" s="37" t="s">
        <v>1201</v>
      </c>
      <c r="AM95" s="676"/>
      <c r="AP95"/>
    </row>
    <row r="96" spans="1:42" x14ac:dyDescent="0.25">
      <c r="A96" s="46"/>
      <c r="B96" s="46" t="s">
        <v>189</v>
      </c>
      <c r="C96" s="158">
        <v>200951</v>
      </c>
      <c r="D96" s="46"/>
      <c r="E96" s="45" t="s">
        <v>24</v>
      </c>
      <c r="F96" s="121">
        <v>4</v>
      </c>
      <c r="G96" s="121">
        <v>10</v>
      </c>
      <c r="H96" s="121">
        <v>8</v>
      </c>
      <c r="I96" s="570" t="s">
        <v>251</v>
      </c>
      <c r="J96" s="73" t="s">
        <v>21</v>
      </c>
      <c r="K96" s="118">
        <v>-85</v>
      </c>
      <c r="L96" s="73" t="s">
        <v>41</v>
      </c>
      <c r="M96" s="73" t="s">
        <v>42</v>
      </c>
      <c r="N96" s="73" t="s">
        <v>187</v>
      </c>
      <c r="O96" s="73" t="s">
        <v>44</v>
      </c>
      <c r="P96" s="73">
        <v>60</v>
      </c>
      <c r="Q96" s="73">
        <v>3</v>
      </c>
      <c r="R96" s="73" t="s">
        <v>168</v>
      </c>
      <c r="S96" s="105">
        <v>20000</v>
      </c>
      <c r="T96" s="73" t="s">
        <v>305</v>
      </c>
      <c r="U96" s="28" t="s">
        <v>386</v>
      </c>
      <c r="V96" s="28">
        <v>60</v>
      </c>
      <c r="W96" s="197">
        <v>3</v>
      </c>
      <c r="X96" s="194"/>
      <c r="Y96" s="328">
        <v>4500</v>
      </c>
      <c r="Z96" s="573" t="s">
        <v>81</v>
      </c>
      <c r="AA96" s="195" t="s">
        <v>353</v>
      </c>
      <c r="AB96" s="73" t="s">
        <v>356</v>
      </c>
      <c r="AC96"/>
      <c r="AF96" s="677"/>
      <c r="AG96" s="677"/>
      <c r="AH96" s="37" t="s">
        <v>21</v>
      </c>
      <c r="AK96" s="37" t="s">
        <v>1202</v>
      </c>
      <c r="AL96" s="37" t="s">
        <v>1201</v>
      </c>
      <c r="AM96" s="676"/>
      <c r="AP96"/>
    </row>
    <row r="97" spans="1:42" x14ac:dyDescent="0.25">
      <c r="A97" s="46"/>
      <c r="B97" s="46" t="s">
        <v>89</v>
      </c>
      <c r="C97" s="158">
        <v>200952</v>
      </c>
      <c r="D97" s="46"/>
      <c r="E97" s="45" t="s">
        <v>24</v>
      </c>
      <c r="F97" s="121">
        <v>4</v>
      </c>
      <c r="G97" s="121">
        <v>10</v>
      </c>
      <c r="H97" s="121">
        <v>8</v>
      </c>
      <c r="I97" s="570" t="s">
        <v>251</v>
      </c>
      <c r="J97" s="73" t="s">
        <v>21</v>
      </c>
      <c r="K97" s="118">
        <v>-85</v>
      </c>
      <c r="L97" s="73" t="s">
        <v>41</v>
      </c>
      <c r="M97" s="73" t="s">
        <v>42</v>
      </c>
      <c r="N97" s="73" t="s">
        <v>246</v>
      </c>
      <c r="O97" s="73" t="s">
        <v>44</v>
      </c>
      <c r="P97" s="73">
        <v>60</v>
      </c>
      <c r="Q97" s="73">
        <v>3</v>
      </c>
      <c r="R97" s="73" t="s">
        <v>168</v>
      </c>
      <c r="S97" s="105" t="s">
        <v>248</v>
      </c>
      <c r="T97" s="73" t="s">
        <v>306</v>
      </c>
      <c r="U97" s="28" t="s">
        <v>386</v>
      </c>
      <c r="V97" s="28">
        <v>60</v>
      </c>
      <c r="W97" s="197">
        <v>3</v>
      </c>
      <c r="X97" s="194">
        <v>9000</v>
      </c>
      <c r="Y97" s="194">
        <v>4500</v>
      </c>
      <c r="Z97" s="573" t="s">
        <v>84</v>
      </c>
      <c r="AA97" s="195" t="s">
        <v>352</v>
      </c>
      <c r="AB97" s="73" t="s">
        <v>356</v>
      </c>
      <c r="AC97"/>
      <c r="AF97" s="677"/>
      <c r="AG97" s="677"/>
      <c r="AH97" s="37" t="s">
        <v>21</v>
      </c>
      <c r="AK97" s="37" t="s">
        <v>1202</v>
      </c>
      <c r="AL97" s="37" t="s">
        <v>1201</v>
      </c>
      <c r="AM97" s="676"/>
      <c r="AP97"/>
    </row>
    <row r="98" spans="1:42" x14ac:dyDescent="0.25">
      <c r="A98" s="46"/>
      <c r="B98" s="46" t="s">
        <v>101</v>
      </c>
      <c r="C98" s="158">
        <v>200953</v>
      </c>
      <c r="D98" s="46"/>
      <c r="E98" s="45" t="s">
        <v>24</v>
      </c>
      <c r="F98" s="121">
        <v>4</v>
      </c>
      <c r="G98" s="121">
        <v>5</v>
      </c>
      <c r="H98" s="121">
        <v>8</v>
      </c>
      <c r="I98" s="570" t="s">
        <v>251</v>
      </c>
      <c r="J98" s="73" t="s">
        <v>21</v>
      </c>
      <c r="K98" s="118">
        <v>-85</v>
      </c>
      <c r="L98" s="73" t="s">
        <v>41</v>
      </c>
      <c r="M98" s="73" t="s">
        <v>42</v>
      </c>
      <c r="N98" s="73" t="s">
        <v>43</v>
      </c>
      <c r="O98" s="73" t="s">
        <v>44</v>
      </c>
      <c r="P98" s="73">
        <v>60</v>
      </c>
      <c r="Q98" s="73">
        <v>3</v>
      </c>
      <c r="R98" s="73" t="s">
        <v>168</v>
      </c>
      <c r="S98" s="105">
        <v>13750</v>
      </c>
      <c r="T98" s="28" t="s">
        <v>302</v>
      </c>
      <c r="U98" s="28" t="s">
        <v>386</v>
      </c>
      <c r="V98" s="28">
        <v>60</v>
      </c>
      <c r="W98" s="197">
        <v>3</v>
      </c>
      <c r="X98" s="194">
        <v>9000</v>
      </c>
      <c r="Y98" s="194"/>
      <c r="Z98" s="574"/>
      <c r="AA98" s="195" t="s">
        <v>354</v>
      </c>
      <c r="AB98" s="73" t="s">
        <v>355</v>
      </c>
      <c r="AC98"/>
      <c r="AF98" s="677"/>
      <c r="AG98" s="677"/>
      <c r="AH98" s="37" t="s">
        <v>21</v>
      </c>
      <c r="AK98" s="37" t="s">
        <v>1202</v>
      </c>
      <c r="AL98" s="37" t="s">
        <v>1201</v>
      </c>
      <c r="AM98" s="676"/>
      <c r="AP98"/>
    </row>
    <row r="99" spans="1:42" s="670" customFormat="1" x14ac:dyDescent="0.25">
      <c r="A99" s="656"/>
      <c r="B99" s="656" t="s">
        <v>102</v>
      </c>
      <c r="C99" s="657">
        <v>200954</v>
      </c>
      <c r="D99" s="656"/>
      <c r="E99" s="658" t="s">
        <v>24</v>
      </c>
      <c r="F99" s="659">
        <v>4</v>
      </c>
      <c r="G99" s="659">
        <v>5</v>
      </c>
      <c r="H99" s="659">
        <v>8</v>
      </c>
      <c r="I99" s="659" t="s">
        <v>251</v>
      </c>
      <c r="J99" s="660" t="s">
        <v>49</v>
      </c>
      <c r="K99" s="661">
        <v>-98</v>
      </c>
      <c r="L99" s="662">
        <v>0</v>
      </c>
      <c r="M99" s="662" t="s">
        <v>50</v>
      </c>
      <c r="N99" s="660" t="s">
        <v>43</v>
      </c>
      <c r="O99" s="660" t="s">
        <v>44</v>
      </c>
      <c r="P99" s="660">
        <v>60</v>
      </c>
      <c r="Q99" s="660">
        <v>3</v>
      </c>
      <c r="R99" s="660" t="s">
        <v>168</v>
      </c>
      <c r="S99" s="663">
        <v>1700</v>
      </c>
      <c r="T99" s="664" t="s">
        <v>302</v>
      </c>
      <c r="U99" s="664" t="s">
        <v>386</v>
      </c>
      <c r="V99" s="664">
        <v>60</v>
      </c>
      <c r="W99" s="665">
        <v>3</v>
      </c>
      <c r="X99" s="671">
        <v>480</v>
      </c>
      <c r="Y99" s="671"/>
      <c r="Z99" s="667" t="s">
        <v>55</v>
      </c>
      <c r="AA99" s="668" t="s">
        <v>1184</v>
      </c>
      <c r="AB99" s="660" t="s">
        <v>355</v>
      </c>
      <c r="AC99"/>
      <c r="AD99" s="37"/>
      <c r="AE99" s="37"/>
      <c r="AF99" s="677"/>
      <c r="AG99" s="677"/>
      <c r="AH99" s="37" t="s">
        <v>21</v>
      </c>
      <c r="AI99" s="37"/>
      <c r="AJ99" s="37"/>
      <c r="AK99" s="37" t="s">
        <v>1202</v>
      </c>
      <c r="AL99" s="37" t="s">
        <v>1201</v>
      </c>
      <c r="AM99" s="676"/>
      <c r="AN99" s="37"/>
      <c r="AO99" s="37"/>
      <c r="AP99" s="669"/>
    </row>
    <row r="100" spans="1:42" x14ac:dyDescent="0.25">
      <c r="A100" s="46"/>
      <c r="B100" s="46" t="s">
        <v>188</v>
      </c>
      <c r="C100" s="158">
        <v>200955</v>
      </c>
      <c r="D100" s="46"/>
      <c r="E100" s="45" t="s">
        <v>24</v>
      </c>
      <c r="F100" s="121">
        <v>4</v>
      </c>
      <c r="G100" s="121">
        <v>5</v>
      </c>
      <c r="H100" s="121">
        <v>8</v>
      </c>
      <c r="I100" s="570" t="s">
        <v>251</v>
      </c>
      <c r="J100" s="73" t="s">
        <v>21</v>
      </c>
      <c r="K100" s="118">
        <v>-85</v>
      </c>
      <c r="L100" s="73" t="s">
        <v>41</v>
      </c>
      <c r="M100" s="73" t="s">
        <v>42</v>
      </c>
      <c r="N100" s="73" t="s">
        <v>186</v>
      </c>
      <c r="O100" s="73" t="s">
        <v>44</v>
      </c>
      <c r="P100" s="73">
        <v>60</v>
      </c>
      <c r="Q100" s="73">
        <v>3</v>
      </c>
      <c r="R100" s="73" t="s">
        <v>168</v>
      </c>
      <c r="S100" s="105">
        <v>9000</v>
      </c>
      <c r="T100" s="28" t="s">
        <v>303</v>
      </c>
      <c r="U100" s="28" t="s">
        <v>386</v>
      </c>
      <c r="V100" s="28">
        <v>60</v>
      </c>
      <c r="W100" s="197">
        <v>3</v>
      </c>
      <c r="X100" s="194"/>
      <c r="Y100" s="194">
        <v>4500</v>
      </c>
      <c r="Z100" s="573" t="s">
        <v>79</v>
      </c>
      <c r="AA100" s="195" t="s">
        <v>354</v>
      </c>
      <c r="AB100" s="73" t="s">
        <v>356</v>
      </c>
      <c r="AC100"/>
      <c r="AF100" s="677"/>
      <c r="AH100" s="37" t="s">
        <v>21</v>
      </c>
      <c r="AK100" s="37" t="s">
        <v>1202</v>
      </c>
      <c r="AL100" s="37" t="s">
        <v>1201</v>
      </c>
      <c r="AM100" s="676"/>
      <c r="AP100"/>
    </row>
    <row r="101" spans="1:42" x14ac:dyDescent="0.25">
      <c r="A101" s="46"/>
      <c r="B101" s="46" t="s">
        <v>189</v>
      </c>
      <c r="C101" s="158">
        <v>200956</v>
      </c>
      <c r="D101" s="46"/>
      <c r="E101" s="45" t="s">
        <v>24</v>
      </c>
      <c r="F101" s="121">
        <v>4</v>
      </c>
      <c r="G101" s="121">
        <v>5</v>
      </c>
      <c r="H101" s="121">
        <v>8</v>
      </c>
      <c r="I101" s="570" t="s">
        <v>251</v>
      </c>
      <c r="J101" s="73" t="s">
        <v>21</v>
      </c>
      <c r="K101" s="118">
        <v>-85</v>
      </c>
      <c r="L101" s="73" t="s">
        <v>41</v>
      </c>
      <c r="M101" s="73" t="s">
        <v>42</v>
      </c>
      <c r="N101" s="73" t="s">
        <v>187</v>
      </c>
      <c r="O101" s="73" t="s">
        <v>44</v>
      </c>
      <c r="P101" s="73">
        <v>60</v>
      </c>
      <c r="Q101" s="73">
        <v>3</v>
      </c>
      <c r="R101" s="73" t="s">
        <v>168</v>
      </c>
      <c r="S101" s="105">
        <v>9000</v>
      </c>
      <c r="T101" s="28" t="s">
        <v>305</v>
      </c>
      <c r="U101" s="28" t="s">
        <v>386</v>
      </c>
      <c r="V101" s="28">
        <v>60</v>
      </c>
      <c r="W101" s="197">
        <v>3</v>
      </c>
      <c r="X101" s="194"/>
      <c r="Y101" s="194">
        <v>4500</v>
      </c>
      <c r="Z101" s="573" t="s">
        <v>81</v>
      </c>
      <c r="AA101" s="195" t="s">
        <v>354</v>
      </c>
      <c r="AB101" s="73" t="s">
        <v>356</v>
      </c>
      <c r="AC101"/>
      <c r="AF101" s="677"/>
      <c r="AG101" s="677"/>
      <c r="AH101" s="37" t="s">
        <v>21</v>
      </c>
      <c r="AK101" s="37" t="s">
        <v>1202</v>
      </c>
      <c r="AL101" s="37" t="s">
        <v>1201</v>
      </c>
      <c r="AM101" s="676"/>
      <c r="AP101"/>
    </row>
    <row r="102" spans="1:42" x14ac:dyDescent="0.25">
      <c r="A102" s="46"/>
      <c r="B102" s="46" t="s">
        <v>101</v>
      </c>
      <c r="C102" s="158">
        <v>200957</v>
      </c>
      <c r="D102" s="46"/>
      <c r="E102" s="45" t="s">
        <v>24</v>
      </c>
      <c r="F102" s="121">
        <v>4</v>
      </c>
      <c r="G102" s="121">
        <v>15</v>
      </c>
      <c r="H102" s="121">
        <v>8</v>
      </c>
      <c r="I102" s="570" t="s">
        <v>251</v>
      </c>
      <c r="J102" s="73" t="s">
        <v>21</v>
      </c>
      <c r="K102" s="118">
        <v>-85</v>
      </c>
      <c r="L102" s="73" t="s">
        <v>41</v>
      </c>
      <c r="M102" s="73" t="s">
        <v>42</v>
      </c>
      <c r="N102" s="73" t="s">
        <v>43</v>
      </c>
      <c r="O102" s="73" t="s">
        <v>44</v>
      </c>
      <c r="P102" s="73">
        <v>60</v>
      </c>
      <c r="Q102" s="73">
        <v>3</v>
      </c>
      <c r="R102" s="73" t="s">
        <v>168</v>
      </c>
      <c r="S102" s="105">
        <v>51000</v>
      </c>
      <c r="T102" s="28" t="s">
        <v>302</v>
      </c>
      <c r="U102" s="28" t="s">
        <v>386</v>
      </c>
      <c r="V102" s="28">
        <v>60</v>
      </c>
      <c r="W102" s="197">
        <v>3</v>
      </c>
      <c r="X102" s="194">
        <v>9500</v>
      </c>
      <c r="Y102" s="194"/>
      <c r="Z102" s="574"/>
      <c r="AA102" s="195" t="s">
        <v>352</v>
      </c>
      <c r="AB102" s="73" t="s">
        <v>355</v>
      </c>
      <c r="AC102"/>
      <c r="AF102" s="677"/>
      <c r="AG102" s="677"/>
      <c r="AH102" s="37" t="s">
        <v>21</v>
      </c>
      <c r="AK102" s="37" t="s">
        <v>1202</v>
      </c>
      <c r="AL102" s="37" t="s">
        <v>1201</v>
      </c>
      <c r="AM102" s="676"/>
      <c r="AP102"/>
    </row>
    <row r="103" spans="1:42" x14ac:dyDescent="0.25">
      <c r="A103" s="46"/>
      <c r="B103" s="46" t="s">
        <v>102</v>
      </c>
      <c r="C103" s="158">
        <v>200958</v>
      </c>
      <c r="D103" s="46"/>
      <c r="E103" s="45" t="s">
        <v>24</v>
      </c>
      <c r="F103" s="121">
        <v>4</v>
      </c>
      <c r="G103" s="121">
        <v>15</v>
      </c>
      <c r="H103" s="121">
        <v>8</v>
      </c>
      <c r="I103" s="570" t="s">
        <v>251</v>
      </c>
      <c r="J103" s="73" t="s">
        <v>49</v>
      </c>
      <c r="K103" s="118">
        <v>-98</v>
      </c>
      <c r="L103" s="3">
        <v>0</v>
      </c>
      <c r="M103" s="3" t="s">
        <v>50</v>
      </c>
      <c r="N103" s="73" t="s">
        <v>43</v>
      </c>
      <c r="O103" s="73" t="s">
        <v>44</v>
      </c>
      <c r="P103" s="73">
        <v>60</v>
      </c>
      <c r="Q103" s="73">
        <v>3</v>
      </c>
      <c r="R103" s="73" t="s">
        <v>168</v>
      </c>
      <c r="S103" s="105">
        <v>6000</v>
      </c>
      <c r="T103" s="28" t="s">
        <v>302</v>
      </c>
      <c r="U103" s="28" t="s">
        <v>386</v>
      </c>
      <c r="V103" s="28">
        <v>60</v>
      </c>
      <c r="W103" s="197">
        <v>3</v>
      </c>
      <c r="X103" s="629">
        <v>500</v>
      </c>
      <c r="Y103" s="194"/>
      <c r="Z103" s="573" t="s">
        <v>55</v>
      </c>
      <c r="AA103" s="195" t="s">
        <v>353</v>
      </c>
      <c r="AB103" s="73" t="s">
        <v>355</v>
      </c>
      <c r="AC103"/>
      <c r="AF103" s="677"/>
      <c r="AG103" s="677"/>
      <c r="AH103" s="37" t="s">
        <v>21</v>
      </c>
      <c r="AK103" s="37" t="s">
        <v>1202</v>
      </c>
      <c r="AL103" s="37" t="s">
        <v>1201</v>
      </c>
      <c r="AM103" s="676"/>
      <c r="AP103"/>
    </row>
    <row r="104" spans="1:42" x14ac:dyDescent="0.25">
      <c r="A104" s="46"/>
      <c r="B104" s="46" t="s">
        <v>188</v>
      </c>
      <c r="C104" s="158">
        <v>200959</v>
      </c>
      <c r="D104" s="46"/>
      <c r="E104" s="45" t="s">
        <v>24</v>
      </c>
      <c r="F104" s="121">
        <v>4</v>
      </c>
      <c r="G104" s="121">
        <v>15</v>
      </c>
      <c r="H104" s="121">
        <v>8</v>
      </c>
      <c r="I104" s="570" t="s">
        <v>251</v>
      </c>
      <c r="J104" s="73" t="s">
        <v>21</v>
      </c>
      <c r="K104" s="118">
        <v>-85</v>
      </c>
      <c r="L104" s="73" t="s">
        <v>41</v>
      </c>
      <c r="M104" s="73" t="s">
        <v>42</v>
      </c>
      <c r="N104" s="73" t="s">
        <v>186</v>
      </c>
      <c r="O104" s="73" t="s">
        <v>44</v>
      </c>
      <c r="P104" s="73">
        <v>60</v>
      </c>
      <c r="Q104" s="73">
        <v>3</v>
      </c>
      <c r="R104" s="73" t="s">
        <v>168</v>
      </c>
      <c r="S104" s="105">
        <v>31000</v>
      </c>
      <c r="T104" s="28" t="s">
        <v>303</v>
      </c>
      <c r="U104" s="28" t="s">
        <v>386</v>
      </c>
      <c r="V104" s="28">
        <v>60</v>
      </c>
      <c r="W104" s="197">
        <v>3</v>
      </c>
      <c r="X104" s="194"/>
      <c r="Y104" s="194">
        <v>4500</v>
      </c>
      <c r="Z104" s="573" t="s">
        <v>79</v>
      </c>
      <c r="AA104" s="195" t="s">
        <v>353</v>
      </c>
      <c r="AB104" s="73" t="s">
        <v>356</v>
      </c>
      <c r="AC104"/>
      <c r="AF104" s="677"/>
      <c r="AH104" s="37" t="s">
        <v>21</v>
      </c>
      <c r="AK104" s="37" t="s">
        <v>1202</v>
      </c>
      <c r="AL104" s="37" t="s">
        <v>1201</v>
      </c>
      <c r="AM104" s="676"/>
      <c r="AP104"/>
    </row>
    <row r="105" spans="1:42" x14ac:dyDescent="0.25">
      <c r="A105" s="46"/>
      <c r="B105" s="46" t="s">
        <v>189</v>
      </c>
      <c r="C105" s="158">
        <v>200960</v>
      </c>
      <c r="D105" s="46"/>
      <c r="E105" s="45" t="s">
        <v>24</v>
      </c>
      <c r="F105" s="121">
        <v>4</v>
      </c>
      <c r="G105" s="121">
        <v>15</v>
      </c>
      <c r="H105" s="121">
        <v>8</v>
      </c>
      <c r="I105" s="570" t="s">
        <v>251</v>
      </c>
      <c r="J105" s="73" t="s">
        <v>21</v>
      </c>
      <c r="K105" s="118">
        <v>-85</v>
      </c>
      <c r="L105" s="73" t="s">
        <v>41</v>
      </c>
      <c r="M105" s="73" t="s">
        <v>42</v>
      </c>
      <c r="N105" s="73" t="s">
        <v>187</v>
      </c>
      <c r="O105" s="73" t="s">
        <v>44</v>
      </c>
      <c r="P105" s="73">
        <v>60</v>
      </c>
      <c r="Q105" s="73">
        <v>3</v>
      </c>
      <c r="R105" s="73" t="s">
        <v>168</v>
      </c>
      <c r="S105" s="105">
        <v>31000</v>
      </c>
      <c r="T105" s="28" t="s">
        <v>305</v>
      </c>
      <c r="U105" s="28" t="s">
        <v>386</v>
      </c>
      <c r="V105" s="28">
        <v>60</v>
      </c>
      <c r="W105" s="197">
        <v>3</v>
      </c>
      <c r="X105" s="194"/>
      <c r="Y105" s="194">
        <v>4500</v>
      </c>
      <c r="Z105" s="573" t="s">
        <v>81</v>
      </c>
      <c r="AA105" s="195" t="s">
        <v>353</v>
      </c>
      <c r="AB105" s="73" t="s">
        <v>356</v>
      </c>
      <c r="AC105"/>
      <c r="AF105" s="677"/>
      <c r="AG105" s="677"/>
      <c r="AH105" s="37" t="s">
        <v>21</v>
      </c>
      <c r="AK105" s="37" t="s">
        <v>1202</v>
      </c>
      <c r="AL105" s="37" t="s">
        <v>1201</v>
      </c>
      <c r="AM105" s="676"/>
      <c r="AP105"/>
    </row>
    <row r="106" spans="1:42" x14ac:dyDescent="0.25">
      <c r="A106" s="46"/>
      <c r="B106" s="46" t="s">
        <v>101</v>
      </c>
      <c r="C106" s="158">
        <v>200961</v>
      </c>
      <c r="D106" s="46"/>
      <c r="E106" s="45" t="s">
        <v>24</v>
      </c>
      <c r="F106" s="121">
        <v>4</v>
      </c>
      <c r="G106" s="121">
        <v>20</v>
      </c>
      <c r="H106" s="121">
        <v>8</v>
      </c>
      <c r="I106" s="570" t="s">
        <v>251</v>
      </c>
      <c r="J106" s="73" t="s">
        <v>21</v>
      </c>
      <c r="K106" s="118">
        <v>-85</v>
      </c>
      <c r="L106" s="73" t="s">
        <v>41</v>
      </c>
      <c r="M106" s="73" t="s">
        <v>42</v>
      </c>
      <c r="N106" s="73" t="s">
        <v>43</v>
      </c>
      <c r="O106" s="73" t="s">
        <v>44</v>
      </c>
      <c r="P106" s="73">
        <v>60</v>
      </c>
      <c r="Q106" s="73">
        <v>3</v>
      </c>
      <c r="R106" s="73" t="s">
        <v>168</v>
      </c>
      <c r="S106" s="105">
        <v>70000</v>
      </c>
      <c r="T106" s="28" t="s">
        <v>302</v>
      </c>
      <c r="U106" s="28" t="s">
        <v>386</v>
      </c>
      <c r="V106" s="28">
        <v>60</v>
      </c>
      <c r="W106" s="197">
        <v>3</v>
      </c>
      <c r="X106" s="194">
        <v>9500</v>
      </c>
      <c r="Y106" s="194"/>
      <c r="Z106" s="574"/>
      <c r="AA106" s="195" t="s">
        <v>352</v>
      </c>
      <c r="AB106" s="73" t="s">
        <v>355</v>
      </c>
      <c r="AC106"/>
      <c r="AF106" s="677"/>
      <c r="AH106" s="37" t="s">
        <v>21</v>
      </c>
      <c r="AK106" s="37" t="s">
        <v>1202</v>
      </c>
      <c r="AL106" s="37" t="s">
        <v>1201</v>
      </c>
      <c r="AM106" s="676"/>
      <c r="AP106"/>
    </row>
    <row r="107" spans="1:42" x14ac:dyDescent="0.25">
      <c r="A107" s="46"/>
      <c r="B107" s="46" t="s">
        <v>102</v>
      </c>
      <c r="C107" s="158">
        <v>200962</v>
      </c>
      <c r="D107" s="46"/>
      <c r="E107" s="45" t="s">
        <v>24</v>
      </c>
      <c r="F107" s="121">
        <v>4</v>
      </c>
      <c r="G107" s="121">
        <v>20</v>
      </c>
      <c r="H107" s="121">
        <v>8</v>
      </c>
      <c r="I107" s="570" t="s">
        <v>251</v>
      </c>
      <c r="J107" s="73" t="s">
        <v>49</v>
      </c>
      <c r="K107" s="118">
        <v>-98</v>
      </c>
      <c r="L107" s="3">
        <v>0</v>
      </c>
      <c r="M107" s="3" t="s">
        <v>50</v>
      </c>
      <c r="N107" s="73" t="s">
        <v>43</v>
      </c>
      <c r="O107" s="73" t="s">
        <v>44</v>
      </c>
      <c r="P107" s="73">
        <v>60</v>
      </c>
      <c r="Q107" s="73">
        <v>3</v>
      </c>
      <c r="R107" s="73" t="s">
        <v>168</v>
      </c>
      <c r="S107" s="105">
        <v>9000</v>
      </c>
      <c r="T107" s="28" t="s">
        <v>302</v>
      </c>
      <c r="U107" s="28" t="s">
        <v>386</v>
      </c>
      <c r="V107" s="28">
        <v>60</v>
      </c>
      <c r="W107" s="197">
        <v>3</v>
      </c>
      <c r="X107" s="629">
        <v>500</v>
      </c>
      <c r="Y107" s="194"/>
      <c r="Z107" s="573" t="s">
        <v>55</v>
      </c>
      <c r="AA107" s="195" t="s">
        <v>353</v>
      </c>
      <c r="AB107" s="73" t="s">
        <v>355</v>
      </c>
      <c r="AC107"/>
      <c r="AF107" s="677"/>
      <c r="AG107" s="677"/>
      <c r="AH107" s="37" t="s">
        <v>21</v>
      </c>
      <c r="AK107" s="37" t="s">
        <v>1202</v>
      </c>
      <c r="AL107" s="37" t="s">
        <v>1201</v>
      </c>
      <c r="AM107" s="676"/>
      <c r="AP107"/>
    </row>
    <row r="108" spans="1:42" x14ac:dyDescent="0.25">
      <c r="A108" s="46"/>
      <c r="B108" s="46" t="s">
        <v>188</v>
      </c>
      <c r="C108" s="158">
        <v>200963</v>
      </c>
      <c r="D108" s="46"/>
      <c r="E108" s="45" t="s">
        <v>24</v>
      </c>
      <c r="F108" s="121">
        <v>4</v>
      </c>
      <c r="G108" s="121">
        <v>20</v>
      </c>
      <c r="H108" s="121">
        <v>8</v>
      </c>
      <c r="I108" s="570" t="s">
        <v>251</v>
      </c>
      <c r="J108" s="73" t="s">
        <v>21</v>
      </c>
      <c r="K108" s="118">
        <v>-85</v>
      </c>
      <c r="L108" s="73" t="s">
        <v>41</v>
      </c>
      <c r="M108" s="73" t="s">
        <v>42</v>
      </c>
      <c r="N108" s="73" t="s">
        <v>186</v>
      </c>
      <c r="O108" s="73" t="s">
        <v>44</v>
      </c>
      <c r="P108" s="73">
        <v>60</v>
      </c>
      <c r="Q108" s="73">
        <v>3</v>
      </c>
      <c r="R108" s="73" t="s">
        <v>168</v>
      </c>
      <c r="S108" s="105">
        <v>41500</v>
      </c>
      <c r="T108" s="28" t="s">
        <v>303</v>
      </c>
      <c r="U108" s="28" t="s">
        <v>386</v>
      </c>
      <c r="V108" s="28">
        <v>60</v>
      </c>
      <c r="W108" s="197">
        <v>3</v>
      </c>
      <c r="X108" s="194"/>
      <c r="Y108" s="194">
        <v>4500</v>
      </c>
      <c r="Z108" s="573" t="s">
        <v>79</v>
      </c>
      <c r="AA108" s="195" t="s">
        <v>353</v>
      </c>
      <c r="AB108" s="123" t="s">
        <v>176</v>
      </c>
      <c r="AC108"/>
      <c r="AF108" s="677"/>
      <c r="AG108" s="677"/>
      <c r="AH108" s="37" t="s">
        <v>21</v>
      </c>
      <c r="AK108" s="37" t="s">
        <v>1202</v>
      </c>
      <c r="AL108" s="37" t="s">
        <v>1201</v>
      </c>
      <c r="AM108" s="676"/>
      <c r="AP108"/>
    </row>
    <row r="109" spans="1:42" x14ac:dyDescent="0.25">
      <c r="A109" s="46"/>
      <c r="B109" s="46" t="s">
        <v>189</v>
      </c>
      <c r="C109" s="158">
        <v>200964</v>
      </c>
      <c r="D109" s="46"/>
      <c r="E109" s="45" t="s">
        <v>24</v>
      </c>
      <c r="F109" s="121">
        <v>4</v>
      </c>
      <c r="G109" s="121">
        <v>20</v>
      </c>
      <c r="H109" s="121">
        <v>8</v>
      </c>
      <c r="I109" s="570" t="s">
        <v>251</v>
      </c>
      <c r="J109" s="73" t="s">
        <v>21</v>
      </c>
      <c r="K109" s="118">
        <v>-85</v>
      </c>
      <c r="L109" s="73" t="s">
        <v>41</v>
      </c>
      <c r="M109" s="73" t="s">
        <v>42</v>
      </c>
      <c r="N109" s="73" t="s">
        <v>187</v>
      </c>
      <c r="O109" s="73" t="s">
        <v>44</v>
      </c>
      <c r="P109" s="73">
        <v>60</v>
      </c>
      <c r="Q109" s="73">
        <v>3</v>
      </c>
      <c r="R109" s="73" t="s">
        <v>168</v>
      </c>
      <c r="S109" s="105">
        <v>41500</v>
      </c>
      <c r="T109" s="28" t="s">
        <v>305</v>
      </c>
      <c r="U109" s="28" t="s">
        <v>386</v>
      </c>
      <c r="V109" s="28">
        <v>60</v>
      </c>
      <c r="W109" s="197">
        <v>3</v>
      </c>
      <c r="X109" s="194"/>
      <c r="Y109" s="194">
        <v>4500</v>
      </c>
      <c r="Z109" s="573" t="s">
        <v>81</v>
      </c>
      <c r="AA109" s="195" t="s">
        <v>353</v>
      </c>
      <c r="AB109" s="73" t="s">
        <v>356</v>
      </c>
      <c r="AC109"/>
      <c r="AF109" s="677"/>
      <c r="AG109" s="677"/>
      <c r="AH109" s="37" t="s">
        <v>21</v>
      </c>
      <c r="AK109" s="37" t="s">
        <v>1202</v>
      </c>
      <c r="AL109" s="37" t="s">
        <v>1201</v>
      </c>
      <c r="AM109" s="676"/>
      <c r="AP109"/>
    </row>
    <row r="110" spans="1:42" x14ac:dyDescent="0.25">
      <c r="B110" s="755" t="s">
        <v>93</v>
      </c>
      <c r="C110" s="158">
        <v>200965</v>
      </c>
      <c r="D110" s="46">
        <v>1</v>
      </c>
      <c r="E110" s="45" t="s">
        <v>24</v>
      </c>
      <c r="F110" s="121">
        <v>4</v>
      </c>
      <c r="G110" s="38">
        <v>10</v>
      </c>
      <c r="H110" s="121">
        <v>8</v>
      </c>
      <c r="I110" s="570" t="s">
        <v>251</v>
      </c>
      <c r="J110" s="73" t="s">
        <v>21</v>
      </c>
      <c r="K110" s="73">
        <v>-85</v>
      </c>
      <c r="L110" s="73" t="s">
        <v>41</v>
      </c>
      <c r="M110" s="73" t="s">
        <v>42</v>
      </c>
      <c r="N110" s="101"/>
      <c r="O110" s="101"/>
      <c r="P110" s="101"/>
      <c r="Q110" s="101"/>
      <c r="R110" s="101"/>
      <c r="S110" s="54"/>
      <c r="T110" s="73" t="s">
        <v>304</v>
      </c>
      <c r="U110" s="28" t="s">
        <v>307</v>
      </c>
      <c r="V110" s="28">
        <v>60</v>
      </c>
      <c r="W110" s="197">
        <v>1</v>
      </c>
      <c r="X110" s="575">
        <v>6500</v>
      </c>
      <c r="Y110" s="194"/>
      <c r="Z110" s="573"/>
      <c r="AA110" s="195" t="s">
        <v>353</v>
      </c>
      <c r="AB110" s="73" t="s">
        <v>355</v>
      </c>
      <c r="AC110"/>
      <c r="AF110" s="677"/>
      <c r="AG110" s="677"/>
      <c r="AH110" s="37" t="s">
        <v>21</v>
      </c>
      <c r="AK110" s="37" t="s">
        <v>1202</v>
      </c>
      <c r="AL110" s="37" t="s">
        <v>1201</v>
      </c>
      <c r="AM110" s="676"/>
      <c r="AP110"/>
    </row>
    <row r="111" spans="1:42" x14ac:dyDescent="0.25">
      <c r="B111" s="756"/>
      <c r="C111" s="158">
        <v>200965</v>
      </c>
      <c r="D111" s="46">
        <v>2</v>
      </c>
      <c r="E111" s="45" t="s">
        <v>24</v>
      </c>
      <c r="F111" s="121">
        <v>4</v>
      </c>
      <c r="G111" s="38">
        <v>10</v>
      </c>
      <c r="H111" s="121">
        <v>8</v>
      </c>
      <c r="I111" s="570" t="s">
        <v>251</v>
      </c>
      <c r="J111" s="73" t="s">
        <v>21</v>
      </c>
      <c r="K111" s="73">
        <v>-86</v>
      </c>
      <c r="L111" s="73" t="s">
        <v>41</v>
      </c>
      <c r="M111" s="73" t="s">
        <v>42</v>
      </c>
      <c r="N111" s="101"/>
      <c r="O111" s="101"/>
      <c r="P111" s="101"/>
      <c r="Q111" s="101"/>
      <c r="R111" s="101"/>
      <c r="S111" s="54"/>
      <c r="T111" s="73" t="s">
        <v>304</v>
      </c>
      <c r="U111" s="28" t="s">
        <v>307</v>
      </c>
      <c r="V111" s="28">
        <v>60</v>
      </c>
      <c r="W111" s="197">
        <v>1</v>
      </c>
      <c r="X111" s="575">
        <v>6500</v>
      </c>
      <c r="Y111" s="194"/>
      <c r="Z111" s="573"/>
      <c r="AA111" s="195" t="s">
        <v>353</v>
      </c>
      <c r="AB111" s="73" t="s">
        <v>355</v>
      </c>
      <c r="AC111"/>
      <c r="AF111" s="677"/>
      <c r="AG111" s="677"/>
      <c r="AH111" s="37" t="s">
        <v>21</v>
      </c>
      <c r="AK111" s="37" t="s">
        <v>1202</v>
      </c>
      <c r="AL111" s="37" t="s">
        <v>1201</v>
      </c>
      <c r="AM111" s="676"/>
      <c r="AP111"/>
    </row>
    <row r="112" spans="1:42" x14ac:dyDescent="0.25">
      <c r="B112" s="756"/>
      <c r="C112" s="158">
        <v>200965</v>
      </c>
      <c r="D112" s="46">
        <v>3</v>
      </c>
      <c r="E112" s="45" t="s">
        <v>24</v>
      </c>
      <c r="F112" s="121">
        <v>4</v>
      </c>
      <c r="G112" s="38">
        <v>10</v>
      </c>
      <c r="H112" s="121">
        <v>8</v>
      </c>
      <c r="I112" s="570" t="s">
        <v>251</v>
      </c>
      <c r="J112" s="73" t="s">
        <v>21</v>
      </c>
      <c r="K112" s="73">
        <v>-87</v>
      </c>
      <c r="L112" s="73" t="s">
        <v>41</v>
      </c>
      <c r="M112" s="73" t="s">
        <v>42</v>
      </c>
      <c r="N112" s="101"/>
      <c r="O112" s="101"/>
      <c r="P112" s="101"/>
      <c r="Q112" s="101"/>
      <c r="R112" s="101"/>
      <c r="S112" s="54"/>
      <c r="T112" s="73" t="s">
        <v>304</v>
      </c>
      <c r="U112" s="28" t="s">
        <v>307</v>
      </c>
      <c r="V112" s="28">
        <v>60</v>
      </c>
      <c r="W112" s="197">
        <v>1</v>
      </c>
      <c r="X112" s="575">
        <v>6500</v>
      </c>
      <c r="Y112" s="194"/>
      <c r="Z112" s="573"/>
      <c r="AA112" s="195" t="s">
        <v>353</v>
      </c>
      <c r="AB112" s="73" t="s">
        <v>355</v>
      </c>
      <c r="AC112"/>
      <c r="AF112" s="677"/>
      <c r="AG112" s="677"/>
      <c r="AH112" s="37" t="s">
        <v>21</v>
      </c>
      <c r="AK112" s="37" t="s">
        <v>1202</v>
      </c>
      <c r="AL112" s="37" t="s">
        <v>1201</v>
      </c>
      <c r="AM112" s="676"/>
      <c r="AP112"/>
    </row>
    <row r="113" spans="2:42" x14ac:dyDescent="0.25">
      <c r="B113" s="756"/>
      <c r="C113" s="158">
        <v>200965</v>
      </c>
      <c r="D113" s="46">
        <v>4</v>
      </c>
      <c r="E113" s="45" t="s">
        <v>24</v>
      </c>
      <c r="F113" s="121">
        <v>4</v>
      </c>
      <c r="G113" s="38">
        <v>10</v>
      </c>
      <c r="H113" s="121">
        <v>8</v>
      </c>
      <c r="I113" s="570" t="s">
        <v>251</v>
      </c>
      <c r="J113" s="73" t="s">
        <v>21</v>
      </c>
      <c r="K113" s="73">
        <v>-88</v>
      </c>
      <c r="L113" s="73" t="s">
        <v>41</v>
      </c>
      <c r="M113" s="73" t="s">
        <v>42</v>
      </c>
      <c r="N113" s="101"/>
      <c r="O113" s="101"/>
      <c r="P113" s="101"/>
      <c r="Q113" s="101"/>
      <c r="R113" s="101"/>
      <c r="S113" s="54"/>
      <c r="T113" s="73" t="s">
        <v>304</v>
      </c>
      <c r="U113" s="28" t="s">
        <v>307</v>
      </c>
      <c r="V113" s="28">
        <v>60</v>
      </c>
      <c r="W113" s="197">
        <v>1</v>
      </c>
      <c r="X113" s="575">
        <v>6500</v>
      </c>
      <c r="Y113" s="194"/>
      <c r="Z113" s="573"/>
      <c r="AA113" s="195" t="s">
        <v>353</v>
      </c>
      <c r="AB113" s="73" t="s">
        <v>355</v>
      </c>
      <c r="AC113"/>
      <c r="AF113" s="677"/>
      <c r="AG113" s="677"/>
      <c r="AH113" s="37" t="s">
        <v>21</v>
      </c>
      <c r="AK113" s="37" t="s">
        <v>1202</v>
      </c>
      <c r="AL113" s="37" t="s">
        <v>1201</v>
      </c>
      <c r="AM113" s="676"/>
      <c r="AP113"/>
    </row>
    <row r="114" spans="2:42" x14ac:dyDescent="0.25">
      <c r="B114" s="756"/>
      <c r="C114" s="158">
        <v>200965</v>
      </c>
      <c r="D114" s="46">
        <v>5</v>
      </c>
      <c r="E114" s="45" t="s">
        <v>24</v>
      </c>
      <c r="F114" s="121">
        <v>4</v>
      </c>
      <c r="G114" s="38">
        <v>10</v>
      </c>
      <c r="H114" s="121">
        <v>8</v>
      </c>
      <c r="I114" s="570" t="s">
        <v>251</v>
      </c>
      <c r="J114" s="73" t="s">
        <v>21</v>
      </c>
      <c r="K114" s="73">
        <v>-89</v>
      </c>
      <c r="L114" s="73" t="s">
        <v>41</v>
      </c>
      <c r="M114" s="73" t="s">
        <v>42</v>
      </c>
      <c r="N114" s="101"/>
      <c r="O114" s="101"/>
      <c r="P114" s="101"/>
      <c r="Q114" s="101"/>
      <c r="R114" s="101"/>
      <c r="S114" s="54"/>
      <c r="T114" s="73" t="s">
        <v>304</v>
      </c>
      <c r="U114" s="28" t="s">
        <v>307</v>
      </c>
      <c r="V114" s="28">
        <v>60</v>
      </c>
      <c r="W114" s="197">
        <v>1</v>
      </c>
      <c r="X114" s="575">
        <v>6500</v>
      </c>
      <c r="Y114" s="194"/>
      <c r="Z114" s="573"/>
      <c r="AA114" s="195" t="s">
        <v>353</v>
      </c>
      <c r="AB114" s="73" t="s">
        <v>355</v>
      </c>
      <c r="AC114"/>
      <c r="AF114" s="677"/>
      <c r="AG114" s="677"/>
      <c r="AH114" s="37" t="s">
        <v>21</v>
      </c>
      <c r="AK114" s="37" t="s">
        <v>1202</v>
      </c>
      <c r="AL114" s="37" t="s">
        <v>1201</v>
      </c>
      <c r="AM114" s="676"/>
      <c r="AP114"/>
    </row>
    <row r="115" spans="2:42" x14ac:dyDescent="0.25">
      <c r="B115" s="756"/>
      <c r="C115" s="158">
        <v>200965</v>
      </c>
      <c r="D115" s="46">
        <v>6</v>
      </c>
      <c r="E115" s="45" t="s">
        <v>24</v>
      </c>
      <c r="F115" s="121">
        <v>4</v>
      </c>
      <c r="G115" s="38">
        <v>10</v>
      </c>
      <c r="H115" s="121">
        <v>8</v>
      </c>
      <c r="I115" s="570" t="s">
        <v>251</v>
      </c>
      <c r="J115" s="73" t="s">
        <v>21</v>
      </c>
      <c r="K115" s="73">
        <v>-90</v>
      </c>
      <c r="L115" s="73" t="s">
        <v>41</v>
      </c>
      <c r="M115" s="73" t="s">
        <v>42</v>
      </c>
      <c r="N115" s="101"/>
      <c r="O115" s="101"/>
      <c r="P115" s="101"/>
      <c r="Q115" s="101"/>
      <c r="R115" s="101"/>
      <c r="S115" s="54"/>
      <c r="T115" s="73" t="s">
        <v>304</v>
      </c>
      <c r="U115" s="28" t="s">
        <v>307</v>
      </c>
      <c r="V115" s="28">
        <v>60</v>
      </c>
      <c r="W115" s="197">
        <v>1</v>
      </c>
      <c r="X115" s="575">
        <v>6500</v>
      </c>
      <c r="Y115" s="198"/>
      <c r="Z115" s="573"/>
      <c r="AA115" s="195" t="s">
        <v>353</v>
      </c>
      <c r="AB115" s="73" t="s">
        <v>355</v>
      </c>
      <c r="AC115"/>
      <c r="AF115" s="677"/>
      <c r="AG115" s="677"/>
      <c r="AH115" s="37" t="s">
        <v>21</v>
      </c>
      <c r="AK115" s="37" t="s">
        <v>1202</v>
      </c>
      <c r="AL115" s="37" t="s">
        <v>1201</v>
      </c>
      <c r="AM115" s="676"/>
      <c r="AP115"/>
    </row>
    <row r="116" spans="2:42" x14ac:dyDescent="0.25">
      <c r="B116" s="756"/>
      <c r="C116" s="158">
        <v>200965</v>
      </c>
      <c r="D116" s="46">
        <v>7</v>
      </c>
      <c r="E116" s="45" t="s">
        <v>24</v>
      </c>
      <c r="F116" s="121">
        <v>4</v>
      </c>
      <c r="G116" s="38">
        <v>10</v>
      </c>
      <c r="H116" s="121">
        <v>8</v>
      </c>
      <c r="I116" s="570" t="s">
        <v>251</v>
      </c>
      <c r="J116" s="73" t="s">
        <v>21</v>
      </c>
      <c r="K116" s="73">
        <v>-91</v>
      </c>
      <c r="L116" s="73" t="s">
        <v>41</v>
      </c>
      <c r="M116" s="73" t="s">
        <v>42</v>
      </c>
      <c r="N116" s="101"/>
      <c r="O116" s="101"/>
      <c r="P116" s="101"/>
      <c r="Q116" s="101"/>
      <c r="R116" s="101"/>
      <c r="S116" s="54"/>
      <c r="T116" s="73" t="s">
        <v>304</v>
      </c>
      <c r="U116" s="28" t="s">
        <v>307</v>
      </c>
      <c r="V116" s="28">
        <v>60</v>
      </c>
      <c r="W116" s="197">
        <v>1</v>
      </c>
      <c r="X116" s="575">
        <v>6500</v>
      </c>
      <c r="Y116" s="198"/>
      <c r="Z116" s="573"/>
      <c r="AA116" s="195" t="s">
        <v>353</v>
      </c>
      <c r="AB116" s="73" t="s">
        <v>355</v>
      </c>
      <c r="AC116"/>
      <c r="AF116" s="677"/>
      <c r="AH116" s="37" t="s">
        <v>21</v>
      </c>
      <c r="AK116" s="37" t="s">
        <v>1202</v>
      </c>
      <c r="AL116" s="37" t="s">
        <v>1201</v>
      </c>
      <c r="AM116" s="676"/>
      <c r="AP116"/>
    </row>
    <row r="117" spans="2:42" x14ac:dyDescent="0.25">
      <c r="B117" s="756"/>
      <c r="C117" s="158">
        <v>200965</v>
      </c>
      <c r="D117" s="46">
        <v>8</v>
      </c>
      <c r="E117" s="45" t="s">
        <v>24</v>
      </c>
      <c r="F117" s="121">
        <v>4</v>
      </c>
      <c r="G117" s="38">
        <v>10</v>
      </c>
      <c r="H117" s="121">
        <v>8</v>
      </c>
      <c r="I117" s="570" t="s">
        <v>251</v>
      </c>
      <c r="J117" s="73" t="s">
        <v>21</v>
      </c>
      <c r="K117" s="73">
        <v>-92</v>
      </c>
      <c r="L117" s="73" t="s">
        <v>41</v>
      </c>
      <c r="M117" s="73" t="s">
        <v>42</v>
      </c>
      <c r="N117" s="101"/>
      <c r="O117" s="101"/>
      <c r="P117" s="101"/>
      <c r="Q117" s="101"/>
      <c r="R117" s="101"/>
      <c r="S117" s="54"/>
      <c r="T117" s="73" t="s">
        <v>304</v>
      </c>
      <c r="U117" s="28" t="s">
        <v>307</v>
      </c>
      <c r="V117" s="28">
        <v>60</v>
      </c>
      <c r="W117" s="197">
        <v>1</v>
      </c>
      <c r="X117" s="575">
        <v>6500</v>
      </c>
      <c r="Y117" s="198"/>
      <c r="Z117" s="573"/>
      <c r="AA117" s="195" t="s">
        <v>353</v>
      </c>
      <c r="AB117" s="73" t="s">
        <v>355</v>
      </c>
      <c r="AC117"/>
      <c r="AF117" s="677"/>
      <c r="AG117" s="677"/>
      <c r="AH117" s="37" t="s">
        <v>21</v>
      </c>
      <c r="AK117" s="37" t="s">
        <v>1202</v>
      </c>
      <c r="AL117" s="37" t="s">
        <v>1201</v>
      </c>
      <c r="AM117" s="676"/>
      <c r="AP117"/>
    </row>
    <row r="118" spans="2:42" x14ac:dyDescent="0.25">
      <c r="B118" s="756"/>
      <c r="C118" s="158">
        <v>200965</v>
      </c>
      <c r="D118" s="46">
        <v>9</v>
      </c>
      <c r="E118" s="45" t="s">
        <v>24</v>
      </c>
      <c r="F118" s="121">
        <v>4</v>
      </c>
      <c r="G118" s="38">
        <v>10</v>
      </c>
      <c r="H118" s="121">
        <v>8</v>
      </c>
      <c r="I118" s="570" t="s">
        <v>251</v>
      </c>
      <c r="J118" s="73" t="s">
        <v>21</v>
      </c>
      <c r="K118" s="73">
        <v>-93</v>
      </c>
      <c r="L118" s="73" t="s">
        <v>41</v>
      </c>
      <c r="M118" s="73" t="s">
        <v>42</v>
      </c>
      <c r="N118" s="101"/>
      <c r="O118" s="101"/>
      <c r="P118" s="101"/>
      <c r="Q118" s="101"/>
      <c r="R118" s="101"/>
      <c r="S118" s="54"/>
      <c r="T118" s="73" t="s">
        <v>304</v>
      </c>
      <c r="U118" s="28" t="s">
        <v>307</v>
      </c>
      <c r="V118" s="28">
        <v>60</v>
      </c>
      <c r="W118" s="197">
        <v>1</v>
      </c>
      <c r="X118" s="575">
        <v>6500</v>
      </c>
      <c r="Y118" s="198"/>
      <c r="Z118" s="573"/>
      <c r="AA118" s="195" t="s">
        <v>353</v>
      </c>
      <c r="AB118" s="73" t="s">
        <v>355</v>
      </c>
      <c r="AC118"/>
      <c r="AF118" s="677"/>
      <c r="AG118" s="677"/>
      <c r="AH118" s="37" t="s">
        <v>21</v>
      </c>
      <c r="AK118" s="37" t="s">
        <v>1202</v>
      </c>
      <c r="AL118" s="37" t="s">
        <v>1201</v>
      </c>
      <c r="AM118" s="676"/>
      <c r="AP118"/>
    </row>
    <row r="119" spans="2:42" x14ac:dyDescent="0.25">
      <c r="B119" s="756"/>
      <c r="C119" s="158">
        <v>200965</v>
      </c>
      <c r="D119" s="46">
        <v>10</v>
      </c>
      <c r="E119" s="45" t="s">
        <v>24</v>
      </c>
      <c r="F119" s="121">
        <v>4</v>
      </c>
      <c r="G119" s="38">
        <v>10</v>
      </c>
      <c r="H119" s="121">
        <v>8</v>
      </c>
      <c r="I119" s="570" t="s">
        <v>251</v>
      </c>
      <c r="J119" s="73" t="s">
        <v>21</v>
      </c>
      <c r="K119" s="73">
        <v>-94</v>
      </c>
      <c r="L119" s="73" t="s">
        <v>41</v>
      </c>
      <c r="M119" s="73" t="s">
        <v>42</v>
      </c>
      <c r="N119" s="101"/>
      <c r="O119" s="101"/>
      <c r="P119" s="101"/>
      <c r="Q119" s="101"/>
      <c r="R119" s="101"/>
      <c r="S119" s="54"/>
      <c r="T119" s="73" t="s">
        <v>304</v>
      </c>
      <c r="U119" s="28" t="s">
        <v>307</v>
      </c>
      <c r="V119" s="28">
        <v>60</v>
      </c>
      <c r="W119" s="197">
        <v>1</v>
      </c>
      <c r="X119" s="575">
        <v>6500</v>
      </c>
      <c r="Y119" s="198"/>
      <c r="Z119" s="573"/>
      <c r="AA119" s="195" t="s">
        <v>353</v>
      </c>
      <c r="AB119" s="73" t="s">
        <v>355</v>
      </c>
      <c r="AC119"/>
      <c r="AF119" s="677"/>
      <c r="AG119" s="677"/>
      <c r="AH119" s="37" t="s">
        <v>21</v>
      </c>
      <c r="AK119" s="37" t="s">
        <v>1202</v>
      </c>
      <c r="AL119" s="37" t="s">
        <v>1201</v>
      </c>
      <c r="AM119" s="676"/>
      <c r="AP119"/>
    </row>
    <row r="120" spans="2:42" x14ac:dyDescent="0.25">
      <c r="B120" s="756"/>
      <c r="C120" s="158">
        <v>200965</v>
      </c>
      <c r="D120" s="46">
        <v>11</v>
      </c>
      <c r="E120" s="45" t="s">
        <v>24</v>
      </c>
      <c r="F120" s="121">
        <v>4</v>
      </c>
      <c r="G120" s="38">
        <v>10</v>
      </c>
      <c r="H120" s="121">
        <v>8</v>
      </c>
      <c r="I120" s="570" t="s">
        <v>251</v>
      </c>
      <c r="J120" s="73" t="s">
        <v>21</v>
      </c>
      <c r="K120" s="73">
        <v>-95</v>
      </c>
      <c r="L120" s="73" t="s">
        <v>41</v>
      </c>
      <c r="M120" s="73" t="s">
        <v>42</v>
      </c>
      <c r="N120" s="101"/>
      <c r="O120" s="101"/>
      <c r="P120" s="101"/>
      <c r="Q120" s="101"/>
      <c r="R120" s="101"/>
      <c r="S120" s="54"/>
      <c r="T120" s="73" t="s">
        <v>304</v>
      </c>
      <c r="U120" s="28" t="s">
        <v>307</v>
      </c>
      <c r="V120" s="28">
        <v>60</v>
      </c>
      <c r="W120" s="197">
        <v>1</v>
      </c>
      <c r="X120" s="575">
        <v>6500</v>
      </c>
      <c r="Y120" s="198"/>
      <c r="Z120" s="573"/>
      <c r="AA120" s="195" t="s">
        <v>353</v>
      </c>
      <c r="AB120" s="73" t="s">
        <v>355</v>
      </c>
      <c r="AC120"/>
      <c r="AF120" s="677"/>
      <c r="AH120" s="37" t="s">
        <v>21</v>
      </c>
      <c r="AK120" s="37" t="s">
        <v>1202</v>
      </c>
      <c r="AL120" s="37" t="s">
        <v>1201</v>
      </c>
      <c r="AM120" s="676"/>
      <c r="AP120"/>
    </row>
    <row r="121" spans="2:42" x14ac:dyDescent="0.25">
      <c r="B121" s="756"/>
      <c r="C121" s="158">
        <v>200965</v>
      </c>
      <c r="D121" s="46">
        <v>12</v>
      </c>
      <c r="E121" s="45" t="s">
        <v>24</v>
      </c>
      <c r="F121" s="121">
        <v>4</v>
      </c>
      <c r="G121" s="38">
        <v>10</v>
      </c>
      <c r="H121" s="121">
        <v>8</v>
      </c>
      <c r="I121" s="570" t="s">
        <v>251</v>
      </c>
      <c r="J121" s="73" t="s">
        <v>21</v>
      </c>
      <c r="K121" s="73">
        <v>-96</v>
      </c>
      <c r="L121" s="73" t="s">
        <v>41</v>
      </c>
      <c r="M121" s="73" t="s">
        <v>42</v>
      </c>
      <c r="N121" s="101"/>
      <c r="O121" s="101"/>
      <c r="P121" s="101"/>
      <c r="Q121" s="101"/>
      <c r="R121" s="101"/>
      <c r="S121" s="54"/>
      <c r="T121" s="73" t="s">
        <v>304</v>
      </c>
      <c r="U121" s="28" t="s">
        <v>307</v>
      </c>
      <c r="V121" s="28">
        <v>60</v>
      </c>
      <c r="W121" s="197">
        <v>1</v>
      </c>
      <c r="X121" s="575">
        <v>6500</v>
      </c>
      <c r="Y121" s="198"/>
      <c r="Z121" s="573"/>
      <c r="AA121" s="195" t="s">
        <v>353</v>
      </c>
      <c r="AB121" s="73" t="s">
        <v>355</v>
      </c>
      <c r="AC121"/>
      <c r="AF121" s="677"/>
      <c r="AG121" s="677"/>
      <c r="AH121" s="37" t="s">
        <v>21</v>
      </c>
      <c r="AK121" s="37" t="s">
        <v>1202</v>
      </c>
      <c r="AL121" s="37" t="s">
        <v>1201</v>
      </c>
      <c r="AM121" s="676"/>
      <c r="AP121"/>
    </row>
    <row r="122" spans="2:42" x14ac:dyDescent="0.25">
      <c r="B122" s="756"/>
      <c r="C122" s="158">
        <v>200965</v>
      </c>
      <c r="D122" s="46">
        <v>13</v>
      </c>
      <c r="E122" s="45" t="s">
        <v>24</v>
      </c>
      <c r="F122" s="121">
        <v>4</v>
      </c>
      <c r="G122" s="38">
        <v>10</v>
      </c>
      <c r="H122" s="121">
        <v>8</v>
      </c>
      <c r="I122" s="570" t="s">
        <v>251</v>
      </c>
      <c r="J122" s="73" t="s">
        <v>21</v>
      </c>
      <c r="K122" s="73">
        <v>-97</v>
      </c>
      <c r="L122" s="73" t="s">
        <v>41</v>
      </c>
      <c r="M122" s="73" t="s">
        <v>42</v>
      </c>
      <c r="N122" s="101"/>
      <c r="O122" s="101"/>
      <c r="P122" s="101"/>
      <c r="Q122" s="101"/>
      <c r="R122" s="101"/>
      <c r="S122" s="54"/>
      <c r="T122" s="73" t="s">
        <v>304</v>
      </c>
      <c r="U122" s="28" t="s">
        <v>307</v>
      </c>
      <c r="V122" s="28">
        <v>60</v>
      </c>
      <c r="W122" s="197">
        <v>1</v>
      </c>
      <c r="X122" s="575">
        <v>6500</v>
      </c>
      <c r="Y122" s="198"/>
      <c r="Z122" s="573"/>
      <c r="AA122" s="195" t="s">
        <v>353</v>
      </c>
      <c r="AB122" s="73" t="s">
        <v>355</v>
      </c>
      <c r="AC122"/>
      <c r="AF122" s="677"/>
      <c r="AG122" s="677"/>
      <c r="AH122" s="37" t="s">
        <v>21</v>
      </c>
      <c r="AK122" s="37" t="s">
        <v>1202</v>
      </c>
      <c r="AL122" s="37" t="s">
        <v>1201</v>
      </c>
      <c r="AM122" s="676"/>
      <c r="AP122"/>
    </row>
    <row r="123" spans="2:42" x14ac:dyDescent="0.25">
      <c r="B123" s="756"/>
      <c r="C123" s="158">
        <v>200965</v>
      </c>
      <c r="D123" s="46">
        <v>14</v>
      </c>
      <c r="E123" s="45" t="s">
        <v>24</v>
      </c>
      <c r="F123" s="121">
        <v>4</v>
      </c>
      <c r="G123" s="38">
        <v>10</v>
      </c>
      <c r="H123" s="121">
        <v>8</v>
      </c>
      <c r="I123" s="570" t="s">
        <v>251</v>
      </c>
      <c r="J123" s="73" t="s">
        <v>21</v>
      </c>
      <c r="K123" s="73">
        <v>-98</v>
      </c>
      <c r="L123" s="73" t="s">
        <v>41</v>
      </c>
      <c r="M123" s="73" t="s">
        <v>42</v>
      </c>
      <c r="N123" s="101"/>
      <c r="O123" s="101"/>
      <c r="P123" s="101"/>
      <c r="Q123" s="101"/>
      <c r="R123" s="101"/>
      <c r="S123" s="54"/>
      <c r="T123" s="73" t="s">
        <v>304</v>
      </c>
      <c r="U123" s="28" t="s">
        <v>307</v>
      </c>
      <c r="V123" s="28">
        <v>60</v>
      </c>
      <c r="W123" s="197">
        <v>1</v>
      </c>
      <c r="X123" s="575">
        <v>6500</v>
      </c>
      <c r="Y123" s="198"/>
      <c r="Z123" s="573"/>
      <c r="AA123" s="195" t="s">
        <v>353</v>
      </c>
      <c r="AB123" s="73" t="s">
        <v>355</v>
      </c>
      <c r="AC123"/>
      <c r="AF123" s="677"/>
      <c r="AG123" s="677"/>
      <c r="AH123" s="37" t="s">
        <v>21</v>
      </c>
      <c r="AK123" s="37" t="s">
        <v>1202</v>
      </c>
      <c r="AL123" s="37" t="s">
        <v>1201</v>
      </c>
      <c r="AM123" s="676"/>
      <c r="AP123"/>
    </row>
    <row r="124" spans="2:42" x14ac:dyDescent="0.25">
      <c r="B124" s="756"/>
      <c r="C124" s="158">
        <v>200965</v>
      </c>
      <c r="D124" s="46">
        <v>15</v>
      </c>
      <c r="E124" s="45" t="s">
        <v>24</v>
      </c>
      <c r="F124" s="121">
        <v>4</v>
      </c>
      <c r="G124" s="38">
        <v>10</v>
      </c>
      <c r="H124" s="121">
        <v>8</v>
      </c>
      <c r="I124" s="570" t="s">
        <v>251</v>
      </c>
      <c r="J124" s="73" t="s">
        <v>21</v>
      </c>
      <c r="K124" s="73">
        <v>-99</v>
      </c>
      <c r="L124" s="73" t="s">
        <v>41</v>
      </c>
      <c r="M124" s="73" t="s">
        <v>42</v>
      </c>
      <c r="N124" s="101"/>
      <c r="O124" s="101"/>
      <c r="P124" s="101"/>
      <c r="Q124" s="101"/>
      <c r="R124" s="101"/>
      <c r="S124" s="54"/>
      <c r="T124" s="73" t="s">
        <v>304</v>
      </c>
      <c r="U124" s="28" t="s">
        <v>307</v>
      </c>
      <c r="V124" s="28">
        <v>60</v>
      </c>
      <c r="W124" s="197">
        <v>1</v>
      </c>
      <c r="X124" s="575">
        <v>6500</v>
      </c>
      <c r="Y124" s="198"/>
      <c r="Z124" s="573"/>
      <c r="AA124" s="195" t="s">
        <v>353</v>
      </c>
      <c r="AB124" s="73" t="s">
        <v>355</v>
      </c>
      <c r="AC124"/>
      <c r="AF124" s="677"/>
      <c r="AH124" s="37" t="s">
        <v>21</v>
      </c>
      <c r="AK124" s="37" t="s">
        <v>1202</v>
      </c>
      <c r="AL124" s="37" t="s">
        <v>1201</v>
      </c>
      <c r="AM124" s="676"/>
      <c r="AP124"/>
    </row>
    <row r="125" spans="2:42" x14ac:dyDescent="0.25">
      <c r="B125" s="756"/>
      <c r="C125" s="158">
        <v>200965</v>
      </c>
      <c r="D125" s="46">
        <v>16</v>
      </c>
      <c r="E125" s="45" t="s">
        <v>24</v>
      </c>
      <c r="F125" s="121">
        <v>4</v>
      </c>
      <c r="G125" s="38">
        <v>10</v>
      </c>
      <c r="H125" s="121">
        <v>8</v>
      </c>
      <c r="I125" s="570" t="s">
        <v>251</v>
      </c>
      <c r="J125" s="73" t="s">
        <v>21</v>
      </c>
      <c r="K125" s="73">
        <v>-100</v>
      </c>
      <c r="L125" s="73" t="s">
        <v>41</v>
      </c>
      <c r="M125" s="73" t="s">
        <v>42</v>
      </c>
      <c r="N125" s="101"/>
      <c r="O125" s="101"/>
      <c r="P125" s="101"/>
      <c r="Q125" s="101"/>
      <c r="R125" s="101"/>
      <c r="S125" s="54"/>
      <c r="T125" s="73" t="s">
        <v>304</v>
      </c>
      <c r="U125" s="28" t="s">
        <v>307</v>
      </c>
      <c r="V125" s="28">
        <v>60</v>
      </c>
      <c r="W125" s="197">
        <v>1</v>
      </c>
      <c r="X125" s="575">
        <v>6500</v>
      </c>
      <c r="Y125" s="198"/>
      <c r="Z125" s="573"/>
      <c r="AA125" s="195" t="s">
        <v>353</v>
      </c>
      <c r="AB125" s="73" t="s">
        <v>355</v>
      </c>
      <c r="AC125"/>
      <c r="AF125" s="677"/>
      <c r="AG125" s="677"/>
      <c r="AH125" s="37" t="s">
        <v>21</v>
      </c>
      <c r="AK125" s="37" t="s">
        <v>1202</v>
      </c>
      <c r="AL125" s="37" t="s">
        <v>1201</v>
      </c>
      <c r="AM125" s="676"/>
      <c r="AP125"/>
    </row>
    <row r="126" spans="2:42" x14ac:dyDescent="0.25">
      <c r="B126" s="756"/>
      <c r="C126" s="158">
        <v>200965</v>
      </c>
      <c r="D126" s="46">
        <v>17</v>
      </c>
      <c r="E126" s="45" t="s">
        <v>24</v>
      </c>
      <c r="F126" s="121">
        <v>4</v>
      </c>
      <c r="G126" s="38">
        <v>10</v>
      </c>
      <c r="H126" s="121">
        <v>8</v>
      </c>
      <c r="I126" s="570" t="s">
        <v>251</v>
      </c>
      <c r="J126" s="73" t="s">
        <v>21</v>
      </c>
      <c r="K126" s="73">
        <v>-101</v>
      </c>
      <c r="L126" s="73" t="s">
        <v>41</v>
      </c>
      <c r="M126" s="73" t="s">
        <v>42</v>
      </c>
      <c r="N126" s="101"/>
      <c r="O126" s="101"/>
      <c r="P126" s="101"/>
      <c r="Q126" s="101"/>
      <c r="R126" s="101"/>
      <c r="S126" s="54"/>
      <c r="T126" s="73" t="s">
        <v>304</v>
      </c>
      <c r="U126" s="28" t="s">
        <v>307</v>
      </c>
      <c r="V126" s="28">
        <v>60</v>
      </c>
      <c r="W126" s="197">
        <v>1</v>
      </c>
      <c r="X126" s="575">
        <v>6500</v>
      </c>
      <c r="Y126" s="198"/>
      <c r="Z126" s="573"/>
      <c r="AA126" s="195" t="s">
        <v>353</v>
      </c>
      <c r="AB126" s="73" t="s">
        <v>355</v>
      </c>
      <c r="AC126"/>
      <c r="AF126" s="677"/>
      <c r="AH126" s="37" t="s">
        <v>21</v>
      </c>
      <c r="AK126" s="37" t="s">
        <v>1202</v>
      </c>
      <c r="AL126" s="37" t="s">
        <v>1201</v>
      </c>
      <c r="AM126" s="676"/>
      <c r="AP126"/>
    </row>
    <row r="127" spans="2:42" x14ac:dyDescent="0.25">
      <c r="B127" s="756"/>
      <c r="C127" s="158">
        <v>200965</v>
      </c>
      <c r="D127" s="46">
        <v>18</v>
      </c>
      <c r="E127" s="45" t="s">
        <v>24</v>
      </c>
      <c r="F127" s="121">
        <v>4</v>
      </c>
      <c r="G127" s="38">
        <v>10</v>
      </c>
      <c r="H127" s="121">
        <v>8</v>
      </c>
      <c r="I127" s="570" t="s">
        <v>251</v>
      </c>
      <c r="J127" s="73" t="s">
        <v>21</v>
      </c>
      <c r="K127" s="73">
        <v>-102</v>
      </c>
      <c r="L127" s="73" t="s">
        <v>41</v>
      </c>
      <c r="M127" s="73" t="s">
        <v>42</v>
      </c>
      <c r="N127" s="101"/>
      <c r="O127" s="101"/>
      <c r="P127" s="101"/>
      <c r="Q127" s="101"/>
      <c r="R127" s="101"/>
      <c r="S127" s="54"/>
      <c r="T127" s="73" t="s">
        <v>304</v>
      </c>
      <c r="U127" s="28" t="s">
        <v>307</v>
      </c>
      <c r="V127" s="28">
        <v>60</v>
      </c>
      <c r="W127" s="197">
        <v>1</v>
      </c>
      <c r="X127" s="575">
        <v>6500</v>
      </c>
      <c r="Y127" s="198"/>
      <c r="Z127" s="573"/>
      <c r="AA127" s="195" t="s">
        <v>353</v>
      </c>
      <c r="AB127" s="73" t="s">
        <v>355</v>
      </c>
      <c r="AC127"/>
      <c r="AF127" s="677"/>
      <c r="AG127" s="677"/>
      <c r="AH127" s="37" t="s">
        <v>21</v>
      </c>
      <c r="AK127" s="37" t="s">
        <v>1202</v>
      </c>
      <c r="AL127" s="37" t="s">
        <v>1201</v>
      </c>
      <c r="AM127" s="676"/>
      <c r="AP127"/>
    </row>
    <row r="128" spans="2:42" x14ac:dyDescent="0.25">
      <c r="B128" s="756"/>
      <c r="C128" s="158">
        <v>200965</v>
      </c>
      <c r="D128" s="46">
        <v>19</v>
      </c>
      <c r="E128" s="45" t="s">
        <v>24</v>
      </c>
      <c r="F128" s="121">
        <v>4</v>
      </c>
      <c r="G128" s="38">
        <v>10</v>
      </c>
      <c r="H128" s="121">
        <v>8</v>
      </c>
      <c r="I128" s="570" t="s">
        <v>251</v>
      </c>
      <c r="J128" s="73" t="s">
        <v>21</v>
      </c>
      <c r="K128" s="73">
        <v>-103</v>
      </c>
      <c r="L128" s="73" t="s">
        <v>41</v>
      </c>
      <c r="M128" s="73" t="s">
        <v>42</v>
      </c>
      <c r="N128" s="101"/>
      <c r="O128" s="101"/>
      <c r="P128" s="101"/>
      <c r="Q128" s="101"/>
      <c r="R128" s="101"/>
      <c r="S128" s="54"/>
      <c r="T128" s="73" t="s">
        <v>304</v>
      </c>
      <c r="U128" s="28" t="s">
        <v>307</v>
      </c>
      <c r="V128" s="28">
        <v>60</v>
      </c>
      <c r="W128" s="197">
        <v>1</v>
      </c>
      <c r="X128" s="575">
        <v>6500</v>
      </c>
      <c r="Y128" s="198"/>
      <c r="Z128" s="573"/>
      <c r="AA128" s="195" t="s">
        <v>353</v>
      </c>
      <c r="AB128" s="73" t="s">
        <v>355</v>
      </c>
      <c r="AC128"/>
      <c r="AF128" s="677"/>
      <c r="AH128" s="37" t="s">
        <v>21</v>
      </c>
      <c r="AK128" s="37" t="s">
        <v>1202</v>
      </c>
      <c r="AL128" s="37" t="s">
        <v>1201</v>
      </c>
      <c r="AM128" s="676"/>
      <c r="AP128"/>
    </row>
    <row r="129" spans="2:42" x14ac:dyDescent="0.25">
      <c r="B129" s="756"/>
      <c r="C129" s="158">
        <v>200965</v>
      </c>
      <c r="D129" s="46">
        <v>20</v>
      </c>
      <c r="E129" s="45" t="s">
        <v>24</v>
      </c>
      <c r="F129" s="121">
        <v>4</v>
      </c>
      <c r="G129" s="38">
        <v>10</v>
      </c>
      <c r="H129" s="121">
        <v>8</v>
      </c>
      <c r="I129" s="570" t="s">
        <v>251</v>
      </c>
      <c r="J129" s="73" t="s">
        <v>21</v>
      </c>
      <c r="K129" s="73">
        <v>-104</v>
      </c>
      <c r="L129" s="73" t="s">
        <v>41</v>
      </c>
      <c r="M129" s="73" t="s">
        <v>42</v>
      </c>
      <c r="N129" s="101"/>
      <c r="O129" s="101"/>
      <c r="P129" s="101"/>
      <c r="Q129" s="101"/>
      <c r="R129" s="101"/>
      <c r="S129" s="54"/>
      <c r="T129" s="73" t="s">
        <v>304</v>
      </c>
      <c r="U129" s="28" t="s">
        <v>307</v>
      </c>
      <c r="V129" s="28">
        <v>60</v>
      </c>
      <c r="W129" s="197">
        <v>1</v>
      </c>
      <c r="X129" s="575">
        <v>6500</v>
      </c>
      <c r="Y129" s="198"/>
      <c r="Z129" s="573"/>
      <c r="AA129" s="195" t="s">
        <v>353</v>
      </c>
      <c r="AB129" s="73" t="s">
        <v>355</v>
      </c>
      <c r="AC129"/>
      <c r="AF129" s="677"/>
      <c r="AH129" s="37" t="s">
        <v>21</v>
      </c>
      <c r="AK129" s="37" t="s">
        <v>1202</v>
      </c>
      <c r="AL129" s="37" t="s">
        <v>1201</v>
      </c>
      <c r="AM129" s="676"/>
      <c r="AP129"/>
    </row>
    <row r="130" spans="2:42" x14ac:dyDescent="0.25">
      <c r="B130" s="756"/>
      <c r="C130" s="158">
        <v>200965</v>
      </c>
      <c r="D130" s="46">
        <v>21</v>
      </c>
      <c r="E130" s="45" t="s">
        <v>24</v>
      </c>
      <c r="F130" s="121">
        <v>4</v>
      </c>
      <c r="G130" s="38">
        <v>10</v>
      </c>
      <c r="H130" s="121">
        <v>8</v>
      </c>
      <c r="I130" s="570" t="s">
        <v>251</v>
      </c>
      <c r="J130" s="73" t="s">
        <v>21</v>
      </c>
      <c r="K130" s="73">
        <v>-105</v>
      </c>
      <c r="L130" s="73" t="s">
        <v>41</v>
      </c>
      <c r="M130" s="73" t="s">
        <v>42</v>
      </c>
      <c r="N130" s="101"/>
      <c r="O130" s="101"/>
      <c r="P130" s="101"/>
      <c r="Q130" s="101"/>
      <c r="R130" s="101"/>
      <c r="S130" s="54"/>
      <c r="T130" s="73" t="s">
        <v>304</v>
      </c>
      <c r="U130" s="28" t="s">
        <v>307</v>
      </c>
      <c r="V130" s="28">
        <v>60</v>
      </c>
      <c r="W130" s="197">
        <v>1</v>
      </c>
      <c r="X130" s="575">
        <v>6500</v>
      </c>
      <c r="Y130" s="198"/>
      <c r="Z130" s="573"/>
      <c r="AA130" s="195" t="s">
        <v>353</v>
      </c>
      <c r="AB130" s="73" t="s">
        <v>355</v>
      </c>
      <c r="AC130"/>
      <c r="AF130" s="677"/>
      <c r="AH130" s="37" t="s">
        <v>21</v>
      </c>
      <c r="AK130" s="37" t="s">
        <v>1202</v>
      </c>
      <c r="AL130" s="37" t="s">
        <v>1201</v>
      </c>
      <c r="AM130" s="676"/>
      <c r="AP130"/>
    </row>
    <row r="131" spans="2:42" x14ac:dyDescent="0.25">
      <c r="B131" s="756"/>
      <c r="C131" s="158">
        <v>200965</v>
      </c>
      <c r="D131" s="46">
        <v>22</v>
      </c>
      <c r="E131" s="45" t="s">
        <v>24</v>
      </c>
      <c r="F131" s="121">
        <v>4</v>
      </c>
      <c r="G131" s="38">
        <v>10</v>
      </c>
      <c r="H131" s="121">
        <v>8</v>
      </c>
      <c r="I131" s="570" t="s">
        <v>251</v>
      </c>
      <c r="J131" s="73" t="s">
        <v>21</v>
      </c>
      <c r="K131" s="73">
        <v>-106</v>
      </c>
      <c r="L131" s="73" t="s">
        <v>41</v>
      </c>
      <c r="M131" s="73" t="s">
        <v>42</v>
      </c>
      <c r="N131" s="101"/>
      <c r="O131" s="101"/>
      <c r="P131" s="101"/>
      <c r="Q131" s="101"/>
      <c r="R131" s="101"/>
      <c r="S131" s="54"/>
      <c r="T131" s="73" t="s">
        <v>304</v>
      </c>
      <c r="U131" s="28" t="s">
        <v>307</v>
      </c>
      <c r="V131" s="28">
        <v>60</v>
      </c>
      <c r="W131" s="197">
        <v>1</v>
      </c>
      <c r="X131" s="575">
        <v>6500</v>
      </c>
      <c r="Y131" s="198"/>
      <c r="Z131" s="573"/>
      <c r="AA131" s="195" t="s">
        <v>353</v>
      </c>
      <c r="AB131" s="73" t="s">
        <v>355</v>
      </c>
      <c r="AC131"/>
      <c r="AF131" s="677"/>
      <c r="AG131" s="677"/>
      <c r="AH131" s="37" t="s">
        <v>21</v>
      </c>
      <c r="AK131" s="37" t="s">
        <v>1202</v>
      </c>
      <c r="AL131" s="37" t="s">
        <v>1201</v>
      </c>
      <c r="AM131" s="676"/>
      <c r="AP131"/>
    </row>
    <row r="132" spans="2:42" x14ac:dyDescent="0.25">
      <c r="B132" s="756"/>
      <c r="C132" s="158">
        <v>200965</v>
      </c>
      <c r="D132" s="46">
        <v>23</v>
      </c>
      <c r="E132" s="45" t="s">
        <v>24</v>
      </c>
      <c r="F132" s="121">
        <v>4</v>
      </c>
      <c r="G132" s="38">
        <v>10</v>
      </c>
      <c r="H132" s="121">
        <v>8</v>
      </c>
      <c r="I132" s="570" t="s">
        <v>251</v>
      </c>
      <c r="J132" s="73" t="s">
        <v>21</v>
      </c>
      <c r="K132" s="73">
        <v>-107</v>
      </c>
      <c r="L132" s="73" t="s">
        <v>41</v>
      </c>
      <c r="M132" s="73" t="s">
        <v>42</v>
      </c>
      <c r="N132" s="101"/>
      <c r="O132" s="101"/>
      <c r="P132" s="101"/>
      <c r="Q132" s="101"/>
      <c r="R132" s="101"/>
      <c r="S132" s="54"/>
      <c r="T132" s="73" t="s">
        <v>304</v>
      </c>
      <c r="U132" s="28" t="s">
        <v>307</v>
      </c>
      <c r="V132" s="28">
        <v>60</v>
      </c>
      <c r="W132" s="197">
        <v>1</v>
      </c>
      <c r="X132" s="576">
        <v>5000</v>
      </c>
      <c r="Y132" s="198"/>
      <c r="Z132" s="573"/>
      <c r="AA132" s="195" t="s">
        <v>353</v>
      </c>
      <c r="AB132" s="73" t="s">
        <v>355</v>
      </c>
      <c r="AC132"/>
      <c r="AF132" s="677"/>
      <c r="AG132" s="677"/>
      <c r="AH132" s="37" t="s">
        <v>21</v>
      </c>
      <c r="AK132" s="37" t="s">
        <v>1202</v>
      </c>
      <c r="AL132" s="37" t="s">
        <v>1201</v>
      </c>
      <c r="AM132" s="676"/>
      <c r="AP132"/>
    </row>
    <row r="133" spans="2:42" x14ac:dyDescent="0.25">
      <c r="B133" s="756"/>
      <c r="C133" s="158">
        <v>200965</v>
      </c>
      <c r="D133" s="46">
        <v>24</v>
      </c>
      <c r="E133" s="45" t="s">
        <v>24</v>
      </c>
      <c r="F133" s="121">
        <v>4</v>
      </c>
      <c r="G133" s="38">
        <v>10</v>
      </c>
      <c r="H133" s="121">
        <v>8</v>
      </c>
      <c r="I133" s="570" t="s">
        <v>251</v>
      </c>
      <c r="J133" s="73" t="s">
        <v>21</v>
      </c>
      <c r="K133" s="73">
        <v>-108</v>
      </c>
      <c r="L133" s="73" t="s">
        <v>41</v>
      </c>
      <c r="M133" s="73" t="s">
        <v>42</v>
      </c>
      <c r="N133" s="101"/>
      <c r="O133" s="101"/>
      <c r="P133" s="101"/>
      <c r="Q133" s="101"/>
      <c r="R133" s="101"/>
      <c r="S133" s="54"/>
      <c r="T133" s="73" t="s">
        <v>304</v>
      </c>
      <c r="U133" s="28" t="s">
        <v>307</v>
      </c>
      <c r="V133" s="28">
        <v>60</v>
      </c>
      <c r="W133" s="197">
        <v>1</v>
      </c>
      <c r="X133" s="576">
        <v>5000</v>
      </c>
      <c r="Y133" s="198"/>
      <c r="Z133" s="573"/>
      <c r="AA133" s="195" t="s">
        <v>353</v>
      </c>
      <c r="AB133" s="73" t="s">
        <v>355</v>
      </c>
      <c r="AC133"/>
      <c r="AF133" s="677"/>
      <c r="AG133" s="677"/>
      <c r="AH133" s="37" t="s">
        <v>21</v>
      </c>
      <c r="AK133" s="37" t="s">
        <v>1202</v>
      </c>
      <c r="AL133" s="37" t="s">
        <v>1201</v>
      </c>
      <c r="AM133" s="676"/>
      <c r="AP133"/>
    </row>
    <row r="134" spans="2:42" x14ac:dyDescent="0.25">
      <c r="B134" s="756"/>
      <c r="C134" s="158">
        <v>200965</v>
      </c>
      <c r="D134" s="46">
        <v>25</v>
      </c>
      <c r="E134" s="45" t="s">
        <v>24</v>
      </c>
      <c r="F134" s="121">
        <v>4</v>
      </c>
      <c r="G134" s="38">
        <v>10</v>
      </c>
      <c r="H134" s="121">
        <v>8</v>
      </c>
      <c r="I134" s="570" t="s">
        <v>251</v>
      </c>
      <c r="J134" s="73" t="s">
        <v>21</v>
      </c>
      <c r="K134" s="73">
        <v>-109</v>
      </c>
      <c r="L134" s="73" t="s">
        <v>41</v>
      </c>
      <c r="M134" s="73" t="s">
        <v>42</v>
      </c>
      <c r="N134" s="101"/>
      <c r="O134" s="101"/>
      <c r="P134" s="101"/>
      <c r="Q134" s="101"/>
      <c r="R134" s="101"/>
      <c r="S134" s="54"/>
      <c r="T134" s="73" t="s">
        <v>304</v>
      </c>
      <c r="U134" s="28" t="s">
        <v>307</v>
      </c>
      <c r="V134" s="28">
        <v>60</v>
      </c>
      <c r="W134" s="197">
        <v>1</v>
      </c>
      <c r="X134" s="576">
        <v>5000</v>
      </c>
      <c r="Y134" s="198"/>
      <c r="Z134" s="573"/>
      <c r="AA134" s="195" t="s">
        <v>353</v>
      </c>
      <c r="AB134" s="73" t="s">
        <v>355</v>
      </c>
      <c r="AC134"/>
      <c r="AF134" s="677"/>
      <c r="AH134" s="37" t="s">
        <v>21</v>
      </c>
      <c r="AK134" s="37" t="s">
        <v>1202</v>
      </c>
      <c r="AL134" s="37" t="s">
        <v>1201</v>
      </c>
      <c r="AM134" s="676"/>
      <c r="AP134"/>
    </row>
    <row r="135" spans="2:42" x14ac:dyDescent="0.25">
      <c r="B135" s="756"/>
      <c r="C135" s="158">
        <v>200965</v>
      </c>
      <c r="D135" s="46">
        <v>26</v>
      </c>
      <c r="E135" s="45" t="s">
        <v>24</v>
      </c>
      <c r="F135" s="121">
        <v>4</v>
      </c>
      <c r="G135" s="38">
        <v>10</v>
      </c>
      <c r="H135" s="121">
        <v>8</v>
      </c>
      <c r="I135" s="570" t="s">
        <v>251</v>
      </c>
      <c r="J135" s="73" t="s">
        <v>21</v>
      </c>
      <c r="K135" s="73">
        <v>-110</v>
      </c>
      <c r="L135" s="73" t="s">
        <v>41</v>
      </c>
      <c r="M135" s="73" t="s">
        <v>42</v>
      </c>
      <c r="N135" s="101"/>
      <c r="O135" s="101"/>
      <c r="P135" s="101"/>
      <c r="Q135" s="101"/>
      <c r="R135" s="101"/>
      <c r="S135" s="54"/>
      <c r="T135" s="73" t="s">
        <v>304</v>
      </c>
      <c r="U135" s="28" t="s">
        <v>307</v>
      </c>
      <c r="V135" s="28">
        <v>60</v>
      </c>
      <c r="W135" s="197">
        <v>1</v>
      </c>
      <c r="X135" s="630">
        <v>5000</v>
      </c>
      <c r="Y135" s="198"/>
      <c r="Z135" s="573"/>
      <c r="AA135" s="195" t="s">
        <v>353</v>
      </c>
      <c r="AB135" s="73" t="s">
        <v>355</v>
      </c>
      <c r="AC135"/>
      <c r="AF135" s="677"/>
      <c r="AH135" s="37" t="s">
        <v>21</v>
      </c>
      <c r="AK135" s="37" t="s">
        <v>1202</v>
      </c>
      <c r="AL135" s="37" t="s">
        <v>1201</v>
      </c>
      <c r="AM135" s="676"/>
      <c r="AP135"/>
    </row>
    <row r="136" spans="2:42" x14ac:dyDescent="0.25">
      <c r="B136" s="756"/>
      <c r="C136" s="158">
        <v>200965</v>
      </c>
      <c r="D136" s="46">
        <v>27</v>
      </c>
      <c r="E136" s="45" t="s">
        <v>24</v>
      </c>
      <c r="F136" s="121">
        <v>4</v>
      </c>
      <c r="G136" s="38">
        <v>10</v>
      </c>
      <c r="H136" s="121">
        <v>8</v>
      </c>
      <c r="I136" s="570" t="s">
        <v>251</v>
      </c>
      <c r="J136" s="73" t="s">
        <v>21</v>
      </c>
      <c r="K136" s="73">
        <v>-110.5</v>
      </c>
      <c r="L136" s="73" t="s">
        <v>41</v>
      </c>
      <c r="M136" s="73" t="s">
        <v>42</v>
      </c>
      <c r="N136" s="101"/>
      <c r="O136" s="101"/>
      <c r="P136" s="101"/>
      <c r="Q136" s="101"/>
      <c r="R136" s="101"/>
      <c r="S136" s="54"/>
      <c r="T136" s="73" t="s">
        <v>304</v>
      </c>
      <c r="U136" s="28" t="s">
        <v>307</v>
      </c>
      <c r="V136" s="28">
        <v>60</v>
      </c>
      <c r="W136" s="197">
        <v>1</v>
      </c>
      <c r="X136" s="630">
        <v>5000</v>
      </c>
      <c r="Y136" s="198"/>
      <c r="Z136" s="573"/>
      <c r="AA136" s="195" t="s">
        <v>353</v>
      </c>
      <c r="AB136" s="73" t="s">
        <v>355</v>
      </c>
      <c r="AC136"/>
      <c r="AF136" s="677"/>
      <c r="AH136" s="37" t="s">
        <v>21</v>
      </c>
      <c r="AK136" s="37" t="s">
        <v>1202</v>
      </c>
      <c r="AL136" s="37" t="s">
        <v>1201</v>
      </c>
      <c r="AM136" s="676"/>
      <c r="AP136"/>
    </row>
    <row r="137" spans="2:42" x14ac:dyDescent="0.25">
      <c r="B137" s="756"/>
      <c r="C137" s="158">
        <v>200965</v>
      </c>
      <c r="D137" s="46">
        <v>28</v>
      </c>
      <c r="E137" s="45" t="s">
        <v>24</v>
      </c>
      <c r="F137" s="121">
        <v>4</v>
      </c>
      <c r="G137" s="38">
        <v>10</v>
      </c>
      <c r="H137" s="121">
        <v>8</v>
      </c>
      <c r="I137" s="570" t="s">
        <v>251</v>
      </c>
      <c r="J137" s="73" t="s">
        <v>21</v>
      </c>
      <c r="K137" s="73">
        <v>-111</v>
      </c>
      <c r="L137" s="73" t="s">
        <v>41</v>
      </c>
      <c r="M137" s="73" t="s">
        <v>42</v>
      </c>
      <c r="N137" s="101"/>
      <c r="O137" s="101"/>
      <c r="P137" s="101"/>
      <c r="Q137" s="101"/>
      <c r="R137" s="101"/>
      <c r="S137" s="54"/>
      <c r="T137" s="73" t="s">
        <v>304</v>
      </c>
      <c r="U137" s="28" t="s">
        <v>307</v>
      </c>
      <c r="V137" s="28">
        <v>60</v>
      </c>
      <c r="W137" s="197">
        <v>1</v>
      </c>
      <c r="X137" s="576">
        <v>5000</v>
      </c>
      <c r="Y137" s="198"/>
      <c r="Z137" s="573"/>
      <c r="AA137" s="195" t="s">
        <v>353</v>
      </c>
      <c r="AB137" s="73" t="s">
        <v>355</v>
      </c>
      <c r="AC137"/>
      <c r="AF137" s="677"/>
      <c r="AH137" s="37" t="s">
        <v>21</v>
      </c>
      <c r="AK137" s="37" t="s">
        <v>1202</v>
      </c>
      <c r="AL137" s="37" t="s">
        <v>1201</v>
      </c>
      <c r="AM137" s="676"/>
      <c r="AP137"/>
    </row>
    <row r="138" spans="2:42" x14ac:dyDescent="0.25">
      <c r="B138" s="756"/>
      <c r="C138" s="158">
        <v>200965</v>
      </c>
      <c r="D138" s="46">
        <v>29</v>
      </c>
      <c r="E138" s="45" t="s">
        <v>24</v>
      </c>
      <c r="F138" s="121">
        <v>4</v>
      </c>
      <c r="G138" s="38">
        <v>10</v>
      </c>
      <c r="H138" s="121">
        <v>8</v>
      </c>
      <c r="I138" s="570" t="s">
        <v>251</v>
      </c>
      <c r="J138" s="73" t="s">
        <v>21</v>
      </c>
      <c r="K138" s="73">
        <v>-111.5</v>
      </c>
      <c r="L138" s="73" t="s">
        <v>41</v>
      </c>
      <c r="M138" s="73" t="s">
        <v>42</v>
      </c>
      <c r="N138" s="101"/>
      <c r="O138" s="101"/>
      <c r="P138" s="101"/>
      <c r="Q138" s="101"/>
      <c r="R138" s="101"/>
      <c r="S138" s="54"/>
      <c r="T138" s="73" t="s">
        <v>304</v>
      </c>
      <c r="U138" s="28" t="s">
        <v>307</v>
      </c>
      <c r="V138" s="28">
        <v>60</v>
      </c>
      <c r="W138" s="197">
        <v>1</v>
      </c>
      <c r="X138" s="576">
        <v>5000</v>
      </c>
      <c r="Y138" s="198"/>
      <c r="Z138" s="573"/>
      <c r="AA138" s="195" t="s">
        <v>353</v>
      </c>
      <c r="AB138" s="73" t="s">
        <v>355</v>
      </c>
      <c r="AC138"/>
      <c r="AF138" s="677"/>
      <c r="AH138" s="37" t="s">
        <v>21</v>
      </c>
      <c r="AK138" s="37" t="s">
        <v>1202</v>
      </c>
      <c r="AL138" s="37" t="s">
        <v>1201</v>
      </c>
      <c r="AM138" s="676"/>
      <c r="AP138"/>
    </row>
    <row r="139" spans="2:42" x14ac:dyDescent="0.25">
      <c r="B139" s="756"/>
      <c r="C139" s="158">
        <v>200965</v>
      </c>
      <c r="D139" s="46">
        <v>30</v>
      </c>
      <c r="E139" s="45" t="s">
        <v>24</v>
      </c>
      <c r="F139" s="121">
        <v>4</v>
      </c>
      <c r="G139" s="38">
        <v>10</v>
      </c>
      <c r="H139" s="121">
        <v>8</v>
      </c>
      <c r="I139" s="570" t="s">
        <v>251</v>
      </c>
      <c r="J139" s="73" t="s">
        <v>21</v>
      </c>
      <c r="K139" s="73">
        <v>-112</v>
      </c>
      <c r="L139" s="73" t="s">
        <v>41</v>
      </c>
      <c r="M139" s="73" t="s">
        <v>42</v>
      </c>
      <c r="N139" s="101"/>
      <c r="O139" s="101"/>
      <c r="P139" s="101"/>
      <c r="Q139" s="101"/>
      <c r="R139" s="101"/>
      <c r="S139" s="54"/>
      <c r="T139" s="73" t="s">
        <v>304</v>
      </c>
      <c r="U139" s="28" t="s">
        <v>307</v>
      </c>
      <c r="V139" s="28">
        <v>60</v>
      </c>
      <c r="W139" s="197">
        <v>1</v>
      </c>
      <c r="X139" s="576">
        <v>5000</v>
      </c>
      <c r="Y139" s="198"/>
      <c r="Z139" s="573"/>
      <c r="AA139" s="195" t="s">
        <v>353</v>
      </c>
      <c r="AB139" s="73" t="s">
        <v>355</v>
      </c>
      <c r="AC139"/>
      <c r="AF139" s="677"/>
      <c r="AH139" s="37" t="s">
        <v>21</v>
      </c>
      <c r="AK139" s="37" t="s">
        <v>1202</v>
      </c>
      <c r="AL139" s="37" t="s">
        <v>1201</v>
      </c>
      <c r="AM139" s="676"/>
      <c r="AP139"/>
    </row>
    <row r="140" spans="2:42" x14ac:dyDescent="0.25">
      <c r="B140" s="756"/>
      <c r="C140" s="158">
        <v>200965</v>
      </c>
      <c r="D140" s="46">
        <v>31</v>
      </c>
      <c r="E140" s="45" t="s">
        <v>24</v>
      </c>
      <c r="F140" s="121">
        <v>4</v>
      </c>
      <c r="G140" s="38">
        <v>10</v>
      </c>
      <c r="H140" s="121">
        <v>8</v>
      </c>
      <c r="I140" s="570" t="s">
        <v>251</v>
      </c>
      <c r="J140" s="73" t="s">
        <v>21</v>
      </c>
      <c r="K140" s="73">
        <v>-112.5</v>
      </c>
      <c r="L140" s="73" t="s">
        <v>41</v>
      </c>
      <c r="M140" s="73" t="s">
        <v>42</v>
      </c>
      <c r="N140" s="101"/>
      <c r="O140" s="101"/>
      <c r="P140" s="101"/>
      <c r="Q140" s="101"/>
      <c r="R140" s="101"/>
      <c r="S140" s="54"/>
      <c r="T140" s="73" t="s">
        <v>304</v>
      </c>
      <c r="U140" s="28" t="s">
        <v>307</v>
      </c>
      <c r="V140" s="28">
        <v>60</v>
      </c>
      <c r="W140" s="197">
        <v>1</v>
      </c>
      <c r="X140" s="576">
        <v>5000</v>
      </c>
      <c r="Y140" s="198"/>
      <c r="Z140" s="573"/>
      <c r="AA140" s="195" t="s">
        <v>353</v>
      </c>
      <c r="AB140" s="73" t="s">
        <v>355</v>
      </c>
      <c r="AC140"/>
      <c r="AF140" s="677"/>
      <c r="AG140" s="677"/>
      <c r="AH140" s="37" t="s">
        <v>21</v>
      </c>
      <c r="AK140" s="37" t="s">
        <v>1202</v>
      </c>
      <c r="AL140" s="37" t="s">
        <v>1201</v>
      </c>
      <c r="AM140" s="676"/>
      <c r="AP140"/>
    </row>
    <row r="141" spans="2:42" x14ac:dyDescent="0.25">
      <c r="B141" s="756"/>
      <c r="C141" s="158">
        <v>200965</v>
      </c>
      <c r="D141" s="46">
        <v>32</v>
      </c>
      <c r="E141" s="45" t="s">
        <v>24</v>
      </c>
      <c r="F141" s="121">
        <v>4</v>
      </c>
      <c r="G141" s="38">
        <v>10</v>
      </c>
      <c r="H141" s="121">
        <v>8</v>
      </c>
      <c r="I141" s="570" t="s">
        <v>251</v>
      </c>
      <c r="J141" s="73" t="s">
        <v>21</v>
      </c>
      <c r="K141" s="73">
        <v>-113</v>
      </c>
      <c r="L141" s="73" t="s">
        <v>41</v>
      </c>
      <c r="M141" s="73" t="s">
        <v>42</v>
      </c>
      <c r="N141" s="101"/>
      <c r="O141" s="101"/>
      <c r="P141" s="101"/>
      <c r="Q141" s="101"/>
      <c r="R141" s="101"/>
      <c r="S141" s="54"/>
      <c r="T141" s="73" t="s">
        <v>304</v>
      </c>
      <c r="U141" s="28" t="s">
        <v>307</v>
      </c>
      <c r="V141" s="28">
        <v>60</v>
      </c>
      <c r="W141" s="197">
        <v>1</v>
      </c>
      <c r="X141" s="576">
        <v>3600</v>
      </c>
      <c r="Y141" s="198"/>
      <c r="Z141" s="573"/>
      <c r="AA141" s="195" t="s">
        <v>353</v>
      </c>
      <c r="AB141" s="73" t="s">
        <v>355</v>
      </c>
      <c r="AC141"/>
      <c r="AF141" s="677"/>
      <c r="AH141" s="37" t="s">
        <v>21</v>
      </c>
      <c r="AK141" s="37" t="s">
        <v>1202</v>
      </c>
      <c r="AL141" s="37" t="s">
        <v>1201</v>
      </c>
      <c r="AM141" s="676"/>
      <c r="AP141"/>
    </row>
    <row r="142" spans="2:42" x14ac:dyDescent="0.25">
      <c r="B142" s="756"/>
      <c r="C142" s="158">
        <v>200965</v>
      </c>
      <c r="D142" s="46">
        <v>33</v>
      </c>
      <c r="E142" s="45" t="s">
        <v>24</v>
      </c>
      <c r="F142" s="121">
        <v>4</v>
      </c>
      <c r="G142" s="38">
        <v>10</v>
      </c>
      <c r="H142" s="121">
        <v>8</v>
      </c>
      <c r="I142" s="570" t="s">
        <v>251</v>
      </c>
      <c r="J142" s="73" t="s">
        <v>21</v>
      </c>
      <c r="K142" s="73">
        <v>-113.5</v>
      </c>
      <c r="L142" s="73" t="s">
        <v>41</v>
      </c>
      <c r="M142" s="73" t="s">
        <v>42</v>
      </c>
      <c r="N142" s="101"/>
      <c r="O142" s="101"/>
      <c r="P142" s="101"/>
      <c r="Q142" s="101"/>
      <c r="R142" s="101"/>
      <c r="S142" s="54"/>
      <c r="T142" s="73" t="s">
        <v>304</v>
      </c>
      <c r="U142" s="28" t="s">
        <v>307</v>
      </c>
      <c r="V142" s="28">
        <v>60</v>
      </c>
      <c r="W142" s="197">
        <v>1</v>
      </c>
      <c r="X142" s="576">
        <v>3500</v>
      </c>
      <c r="Y142" s="198"/>
      <c r="Z142" s="573"/>
      <c r="AA142" s="195" t="s">
        <v>353</v>
      </c>
      <c r="AB142" s="73" t="s">
        <v>355</v>
      </c>
      <c r="AC142"/>
      <c r="AF142" s="677"/>
      <c r="AG142" s="677"/>
      <c r="AH142" s="37" t="s">
        <v>21</v>
      </c>
      <c r="AK142" s="37" t="s">
        <v>1202</v>
      </c>
      <c r="AL142" s="37" t="s">
        <v>1201</v>
      </c>
      <c r="AM142" s="676"/>
      <c r="AP142"/>
    </row>
    <row r="143" spans="2:42" x14ac:dyDescent="0.25">
      <c r="B143" s="756"/>
      <c r="C143" s="158">
        <v>200965</v>
      </c>
      <c r="D143" s="46">
        <v>34</v>
      </c>
      <c r="E143" s="45" t="s">
        <v>24</v>
      </c>
      <c r="F143" s="121">
        <v>4</v>
      </c>
      <c r="G143" s="38">
        <v>10</v>
      </c>
      <c r="H143" s="121">
        <v>8</v>
      </c>
      <c r="I143" s="570" t="s">
        <v>251</v>
      </c>
      <c r="J143" s="73" t="s">
        <v>21</v>
      </c>
      <c r="K143" s="73">
        <v>-114</v>
      </c>
      <c r="L143" s="73" t="s">
        <v>41</v>
      </c>
      <c r="M143" s="73" t="s">
        <v>42</v>
      </c>
      <c r="N143" s="101"/>
      <c r="O143" s="101"/>
      <c r="P143" s="101"/>
      <c r="Q143" s="101"/>
      <c r="R143" s="101"/>
      <c r="S143" s="54"/>
      <c r="T143" s="73" t="s">
        <v>304</v>
      </c>
      <c r="U143" s="28" t="s">
        <v>307</v>
      </c>
      <c r="V143" s="28">
        <v>60</v>
      </c>
      <c r="W143" s="197">
        <v>1</v>
      </c>
      <c r="X143" s="576">
        <v>3500</v>
      </c>
      <c r="Y143" s="198"/>
      <c r="Z143" s="573"/>
      <c r="AA143" s="195" t="s">
        <v>353</v>
      </c>
      <c r="AB143" s="73" t="s">
        <v>355</v>
      </c>
      <c r="AC143"/>
      <c r="AF143" s="677"/>
      <c r="AG143" s="677"/>
      <c r="AH143" s="37" t="s">
        <v>21</v>
      </c>
      <c r="AK143" s="37" t="s">
        <v>1202</v>
      </c>
      <c r="AL143" s="37" t="s">
        <v>1201</v>
      </c>
      <c r="AM143" s="676"/>
      <c r="AP143"/>
    </row>
    <row r="144" spans="2:42" x14ac:dyDescent="0.25">
      <c r="B144" s="756"/>
      <c r="C144" s="158">
        <v>200965</v>
      </c>
      <c r="D144" s="46">
        <v>35</v>
      </c>
      <c r="E144" s="45" t="s">
        <v>24</v>
      </c>
      <c r="F144" s="121">
        <v>4</v>
      </c>
      <c r="G144" s="38">
        <v>10</v>
      </c>
      <c r="H144" s="121">
        <v>8</v>
      </c>
      <c r="I144" s="570" t="s">
        <v>251</v>
      </c>
      <c r="J144" s="73" t="s">
        <v>21</v>
      </c>
      <c r="K144" s="73">
        <v>-114.5</v>
      </c>
      <c r="L144" s="73" t="s">
        <v>41</v>
      </c>
      <c r="M144" s="73" t="s">
        <v>42</v>
      </c>
      <c r="N144" s="101"/>
      <c r="O144" s="101"/>
      <c r="P144" s="101"/>
      <c r="Q144" s="101"/>
      <c r="R144" s="101"/>
      <c r="S144" s="54"/>
      <c r="T144" s="73" t="s">
        <v>304</v>
      </c>
      <c r="U144" s="28" t="s">
        <v>307</v>
      </c>
      <c r="V144" s="28">
        <v>60</v>
      </c>
      <c r="W144" s="197">
        <v>1</v>
      </c>
      <c r="X144" s="576">
        <v>3500</v>
      </c>
      <c r="Y144" s="198"/>
      <c r="Z144" s="573"/>
      <c r="AA144" s="195" t="s">
        <v>353</v>
      </c>
      <c r="AB144" s="73" t="s">
        <v>355</v>
      </c>
      <c r="AC144"/>
      <c r="AF144" s="677"/>
      <c r="AG144" s="677"/>
      <c r="AH144" s="37" t="s">
        <v>21</v>
      </c>
      <c r="AK144" s="37" t="s">
        <v>1202</v>
      </c>
      <c r="AL144" s="37" t="s">
        <v>1201</v>
      </c>
      <c r="AM144" s="676"/>
      <c r="AP144"/>
    </row>
    <row r="145" spans="1:42" x14ac:dyDescent="0.25">
      <c r="B145" s="756"/>
      <c r="C145" s="158">
        <v>200965</v>
      </c>
      <c r="D145" s="46">
        <v>36</v>
      </c>
      <c r="E145" s="45" t="s">
        <v>24</v>
      </c>
      <c r="F145" s="121">
        <v>4</v>
      </c>
      <c r="G145" s="38">
        <v>10</v>
      </c>
      <c r="H145" s="121">
        <v>8</v>
      </c>
      <c r="I145" s="570" t="s">
        <v>251</v>
      </c>
      <c r="J145" s="73" t="s">
        <v>21</v>
      </c>
      <c r="K145" s="73">
        <v>-115</v>
      </c>
      <c r="L145" s="73" t="s">
        <v>41</v>
      </c>
      <c r="M145" s="73" t="s">
        <v>42</v>
      </c>
      <c r="N145" s="101"/>
      <c r="O145" s="101"/>
      <c r="P145" s="101"/>
      <c r="Q145" s="101"/>
      <c r="R145" s="101"/>
      <c r="S145" s="54"/>
      <c r="T145" s="73" t="s">
        <v>304</v>
      </c>
      <c r="U145" s="28" t="s">
        <v>307</v>
      </c>
      <c r="V145" s="28">
        <v>60</v>
      </c>
      <c r="W145" s="197">
        <v>1</v>
      </c>
      <c r="X145" s="576">
        <v>3500</v>
      </c>
      <c r="Y145" s="198"/>
      <c r="Z145" s="573"/>
      <c r="AA145" s="195" t="s">
        <v>353</v>
      </c>
      <c r="AB145" s="73" t="s">
        <v>355</v>
      </c>
      <c r="AC145"/>
      <c r="AF145" s="677"/>
      <c r="AG145" s="677"/>
      <c r="AH145" s="37" t="s">
        <v>21</v>
      </c>
      <c r="AK145" s="37" t="s">
        <v>1202</v>
      </c>
      <c r="AL145" s="37" t="s">
        <v>1201</v>
      </c>
      <c r="AM145" s="676"/>
      <c r="AP145"/>
    </row>
    <row r="146" spans="1:42" x14ac:dyDescent="0.25">
      <c r="B146" s="756"/>
      <c r="C146" s="158">
        <v>200965</v>
      </c>
      <c r="D146" s="46">
        <v>37</v>
      </c>
      <c r="E146" s="45" t="s">
        <v>24</v>
      </c>
      <c r="F146" s="121">
        <v>4</v>
      </c>
      <c r="G146" s="38">
        <v>10</v>
      </c>
      <c r="H146" s="121">
        <v>8</v>
      </c>
      <c r="I146" s="570" t="s">
        <v>251</v>
      </c>
      <c r="J146" s="73" t="s">
        <v>21</v>
      </c>
      <c r="K146" s="73">
        <v>-115.5</v>
      </c>
      <c r="L146" s="73" t="s">
        <v>41</v>
      </c>
      <c r="M146" s="73" t="s">
        <v>42</v>
      </c>
      <c r="N146" s="101"/>
      <c r="O146" s="101"/>
      <c r="P146" s="101"/>
      <c r="Q146" s="101"/>
      <c r="R146" s="101"/>
      <c r="S146" s="54"/>
      <c r="T146" s="73" t="s">
        <v>304</v>
      </c>
      <c r="U146" s="28" t="s">
        <v>307</v>
      </c>
      <c r="V146" s="28">
        <v>60</v>
      </c>
      <c r="W146" s="197">
        <v>1</v>
      </c>
      <c r="X146" s="576">
        <v>3500</v>
      </c>
      <c r="Y146" s="198"/>
      <c r="Z146" s="573"/>
      <c r="AA146" s="195" t="s">
        <v>353</v>
      </c>
      <c r="AB146" s="73" t="s">
        <v>355</v>
      </c>
      <c r="AC146"/>
      <c r="AF146" s="677"/>
      <c r="AG146" s="677"/>
      <c r="AH146" s="37" t="s">
        <v>21</v>
      </c>
      <c r="AK146" s="37" t="s">
        <v>1202</v>
      </c>
      <c r="AL146" s="37" t="s">
        <v>1201</v>
      </c>
      <c r="AM146" s="676"/>
      <c r="AP146"/>
    </row>
    <row r="147" spans="1:42" x14ac:dyDescent="0.25">
      <c r="B147" s="756"/>
      <c r="C147" s="158">
        <v>200965</v>
      </c>
      <c r="D147" s="46">
        <v>38</v>
      </c>
      <c r="E147" s="45" t="s">
        <v>24</v>
      </c>
      <c r="F147" s="121">
        <v>4</v>
      </c>
      <c r="G147" s="38">
        <v>10</v>
      </c>
      <c r="H147" s="121">
        <v>8</v>
      </c>
      <c r="I147" s="570" t="s">
        <v>251</v>
      </c>
      <c r="J147" s="73" t="s">
        <v>21</v>
      </c>
      <c r="K147" s="73">
        <v>-116</v>
      </c>
      <c r="L147" s="73" t="s">
        <v>41</v>
      </c>
      <c r="M147" s="73" t="s">
        <v>42</v>
      </c>
      <c r="N147" s="101"/>
      <c r="O147" s="101"/>
      <c r="P147" s="101"/>
      <c r="Q147" s="101"/>
      <c r="R147" s="101"/>
      <c r="S147" s="54"/>
      <c r="T147" s="73" t="s">
        <v>304</v>
      </c>
      <c r="U147" s="28" t="s">
        <v>307</v>
      </c>
      <c r="V147" s="28">
        <v>60</v>
      </c>
      <c r="W147" s="197">
        <v>1</v>
      </c>
      <c r="X147" s="576">
        <v>3300</v>
      </c>
      <c r="Y147" s="198"/>
      <c r="Z147" s="573"/>
      <c r="AA147" s="195" t="s">
        <v>353</v>
      </c>
      <c r="AB147" s="73" t="s">
        <v>355</v>
      </c>
      <c r="AC147"/>
      <c r="AF147" s="677"/>
      <c r="AH147" s="37" t="s">
        <v>21</v>
      </c>
      <c r="AK147" s="37" t="s">
        <v>1202</v>
      </c>
      <c r="AL147" s="37" t="s">
        <v>1201</v>
      </c>
      <c r="AM147" s="676"/>
      <c r="AP147"/>
    </row>
    <row r="148" spans="1:42" x14ac:dyDescent="0.25">
      <c r="B148" s="756"/>
      <c r="C148" s="158">
        <v>200965</v>
      </c>
      <c r="D148" s="46">
        <v>39</v>
      </c>
      <c r="E148" s="45" t="s">
        <v>24</v>
      </c>
      <c r="F148" s="121">
        <v>4</v>
      </c>
      <c r="G148" s="38">
        <v>10</v>
      </c>
      <c r="H148" s="121">
        <v>8</v>
      </c>
      <c r="I148" s="570" t="s">
        <v>251</v>
      </c>
      <c r="J148" s="73" t="s">
        <v>21</v>
      </c>
      <c r="K148" s="73">
        <v>-116.5</v>
      </c>
      <c r="L148" s="73" t="s">
        <v>41</v>
      </c>
      <c r="M148" s="73" t="s">
        <v>42</v>
      </c>
      <c r="N148" s="101"/>
      <c r="O148" s="101"/>
      <c r="P148" s="101"/>
      <c r="Q148" s="101"/>
      <c r="R148" s="101"/>
      <c r="S148" s="54"/>
      <c r="T148" s="73" t="s">
        <v>304</v>
      </c>
      <c r="U148" s="28" t="s">
        <v>307</v>
      </c>
      <c r="V148" s="28">
        <v>60</v>
      </c>
      <c r="W148" s="197">
        <v>1</v>
      </c>
      <c r="X148" s="576">
        <v>3300</v>
      </c>
      <c r="Y148" s="198"/>
      <c r="Z148" s="573"/>
      <c r="AA148" s="195" t="s">
        <v>353</v>
      </c>
      <c r="AB148" s="73" t="s">
        <v>355</v>
      </c>
      <c r="AC148"/>
      <c r="AF148" s="677"/>
      <c r="AH148" s="37" t="s">
        <v>21</v>
      </c>
      <c r="AK148" s="37" t="s">
        <v>1202</v>
      </c>
      <c r="AL148" s="37" t="s">
        <v>1201</v>
      </c>
      <c r="AM148" s="676"/>
      <c r="AP148"/>
    </row>
    <row r="149" spans="1:42" x14ac:dyDescent="0.25">
      <c r="B149" s="756"/>
      <c r="C149" s="158">
        <v>200965</v>
      </c>
      <c r="D149" s="46">
        <v>40</v>
      </c>
      <c r="E149" s="45" t="s">
        <v>24</v>
      </c>
      <c r="F149" s="121">
        <v>4</v>
      </c>
      <c r="G149" s="38">
        <v>10</v>
      </c>
      <c r="H149" s="121">
        <v>8</v>
      </c>
      <c r="I149" s="570" t="s">
        <v>251</v>
      </c>
      <c r="J149" s="73" t="s">
        <v>21</v>
      </c>
      <c r="K149" s="73">
        <v>-117</v>
      </c>
      <c r="L149" s="73" t="s">
        <v>41</v>
      </c>
      <c r="M149" s="73" t="s">
        <v>42</v>
      </c>
      <c r="N149" s="101"/>
      <c r="O149" s="101"/>
      <c r="P149" s="101"/>
      <c r="Q149" s="101"/>
      <c r="R149" s="101"/>
      <c r="S149" s="54"/>
      <c r="T149" s="73" t="s">
        <v>304</v>
      </c>
      <c r="U149" s="28" t="s">
        <v>307</v>
      </c>
      <c r="V149" s="28">
        <v>60</v>
      </c>
      <c r="W149" s="197">
        <v>1</v>
      </c>
      <c r="X149" s="576">
        <v>3300</v>
      </c>
      <c r="Y149" s="198"/>
      <c r="Z149" s="573"/>
      <c r="AA149" s="195" t="s">
        <v>353</v>
      </c>
      <c r="AB149" s="73" t="s">
        <v>355</v>
      </c>
      <c r="AC149"/>
      <c r="AF149" s="677"/>
      <c r="AH149" s="37" t="s">
        <v>21</v>
      </c>
      <c r="AK149" s="37" t="s">
        <v>1202</v>
      </c>
      <c r="AL149" s="37" t="s">
        <v>1201</v>
      </c>
      <c r="AM149" s="676"/>
      <c r="AP149"/>
    </row>
    <row r="150" spans="1:42" x14ac:dyDescent="0.25">
      <c r="B150" s="756"/>
      <c r="C150" s="158">
        <v>200965</v>
      </c>
      <c r="D150" s="46">
        <v>41</v>
      </c>
      <c r="E150" s="45" t="s">
        <v>24</v>
      </c>
      <c r="F150" s="121">
        <v>4</v>
      </c>
      <c r="G150" s="38">
        <v>10</v>
      </c>
      <c r="H150" s="121">
        <v>8</v>
      </c>
      <c r="I150" s="570" t="s">
        <v>251</v>
      </c>
      <c r="J150" s="73" t="s">
        <v>21</v>
      </c>
      <c r="K150" s="73">
        <v>-117.5</v>
      </c>
      <c r="L150" s="73" t="s">
        <v>41</v>
      </c>
      <c r="M150" s="73" t="s">
        <v>42</v>
      </c>
      <c r="N150" s="101"/>
      <c r="O150" s="101"/>
      <c r="P150" s="101"/>
      <c r="Q150" s="101"/>
      <c r="R150" s="101"/>
      <c r="S150" s="54"/>
      <c r="T150" s="73" t="s">
        <v>304</v>
      </c>
      <c r="U150" s="28" t="s">
        <v>307</v>
      </c>
      <c r="V150" s="28">
        <v>60</v>
      </c>
      <c r="W150" s="197">
        <v>1</v>
      </c>
      <c r="X150" s="576">
        <v>2800</v>
      </c>
      <c r="Y150" s="198"/>
      <c r="Z150" s="573"/>
      <c r="AA150" s="195" t="s">
        <v>353</v>
      </c>
      <c r="AB150" s="73" t="s">
        <v>355</v>
      </c>
      <c r="AC150"/>
      <c r="AF150" s="677"/>
      <c r="AH150" s="37" t="s">
        <v>21</v>
      </c>
      <c r="AK150" s="37" t="s">
        <v>1202</v>
      </c>
      <c r="AL150" s="37" t="s">
        <v>1201</v>
      </c>
      <c r="AM150" s="676"/>
      <c r="AP150"/>
    </row>
    <row r="151" spans="1:42" x14ac:dyDescent="0.25">
      <c r="B151" s="756"/>
      <c r="C151" s="158">
        <v>200965</v>
      </c>
      <c r="D151" s="46">
        <v>42</v>
      </c>
      <c r="E151" s="45" t="s">
        <v>24</v>
      </c>
      <c r="F151" s="121">
        <v>4</v>
      </c>
      <c r="G151" s="38">
        <v>10</v>
      </c>
      <c r="H151" s="121">
        <v>8</v>
      </c>
      <c r="I151" s="570" t="s">
        <v>251</v>
      </c>
      <c r="J151" s="73" t="s">
        <v>21</v>
      </c>
      <c r="K151" s="73">
        <v>-118</v>
      </c>
      <c r="L151" s="73" t="s">
        <v>41</v>
      </c>
      <c r="M151" s="73" t="s">
        <v>42</v>
      </c>
      <c r="N151" s="101"/>
      <c r="O151" s="101"/>
      <c r="P151" s="101"/>
      <c r="Q151" s="101"/>
      <c r="R151" s="101"/>
      <c r="S151" s="54"/>
      <c r="T151" s="73" t="s">
        <v>304</v>
      </c>
      <c r="U151" s="28" t="s">
        <v>307</v>
      </c>
      <c r="V151" s="28">
        <v>60</v>
      </c>
      <c r="W151" s="197">
        <v>1</v>
      </c>
      <c r="X151" s="576">
        <v>2600</v>
      </c>
      <c r="Y151" s="198"/>
      <c r="Z151" s="573"/>
      <c r="AA151" s="195" t="s">
        <v>353</v>
      </c>
      <c r="AB151" s="73" t="s">
        <v>355</v>
      </c>
      <c r="AC151"/>
      <c r="AF151" s="677"/>
      <c r="AG151" s="677"/>
      <c r="AH151" s="37" t="s">
        <v>21</v>
      </c>
      <c r="AK151" s="37" t="s">
        <v>1202</v>
      </c>
      <c r="AL151" s="37" t="s">
        <v>1201</v>
      </c>
      <c r="AM151" s="676"/>
      <c r="AP151"/>
    </row>
    <row r="152" spans="1:42" x14ac:dyDescent="0.25">
      <c r="B152" s="756"/>
      <c r="C152" s="158">
        <v>200965</v>
      </c>
      <c r="D152" s="46">
        <v>43</v>
      </c>
      <c r="E152" s="45" t="s">
        <v>24</v>
      </c>
      <c r="F152" s="121">
        <v>4</v>
      </c>
      <c r="G152" s="38">
        <v>10</v>
      </c>
      <c r="H152" s="121">
        <v>8</v>
      </c>
      <c r="I152" s="570" t="s">
        <v>251</v>
      </c>
      <c r="J152" s="73" t="s">
        <v>21</v>
      </c>
      <c r="K152" s="73">
        <v>-118.5</v>
      </c>
      <c r="L152" s="73" t="s">
        <v>41</v>
      </c>
      <c r="M152" s="73" t="s">
        <v>42</v>
      </c>
      <c r="N152" s="101"/>
      <c r="O152" s="101"/>
      <c r="P152" s="101"/>
      <c r="Q152" s="101"/>
      <c r="R152" s="101"/>
      <c r="S152" s="54"/>
      <c r="T152" s="73" t="s">
        <v>304</v>
      </c>
      <c r="U152" s="28" t="s">
        <v>307</v>
      </c>
      <c r="V152" s="28">
        <v>60</v>
      </c>
      <c r="W152" s="197">
        <v>1</v>
      </c>
      <c r="X152" s="576">
        <v>2600</v>
      </c>
      <c r="Y152" s="198"/>
      <c r="Z152" s="573"/>
      <c r="AA152" s="195" t="s">
        <v>353</v>
      </c>
      <c r="AB152" s="73" t="s">
        <v>355</v>
      </c>
      <c r="AC152"/>
      <c r="AF152" s="677"/>
      <c r="AG152" s="677"/>
      <c r="AH152" s="37" t="s">
        <v>21</v>
      </c>
      <c r="AK152" s="37" t="s">
        <v>1202</v>
      </c>
      <c r="AL152" s="37" t="s">
        <v>1201</v>
      </c>
      <c r="AM152" s="676"/>
      <c r="AP152"/>
    </row>
    <row r="153" spans="1:42" x14ac:dyDescent="0.25">
      <c r="B153" s="756"/>
      <c r="C153" s="158">
        <v>200965</v>
      </c>
      <c r="D153" s="46">
        <v>44</v>
      </c>
      <c r="E153" s="45" t="s">
        <v>24</v>
      </c>
      <c r="F153" s="121">
        <v>4</v>
      </c>
      <c r="G153" s="38">
        <v>10</v>
      </c>
      <c r="H153" s="121">
        <v>8</v>
      </c>
      <c r="I153" s="570" t="s">
        <v>251</v>
      </c>
      <c r="J153" s="73" t="s">
        <v>21</v>
      </c>
      <c r="K153" s="73">
        <v>-119</v>
      </c>
      <c r="L153" s="73" t="s">
        <v>41</v>
      </c>
      <c r="M153" s="73" t="s">
        <v>42</v>
      </c>
      <c r="N153" s="101"/>
      <c r="O153" s="101"/>
      <c r="P153" s="101"/>
      <c r="Q153" s="101"/>
      <c r="R153" s="101"/>
      <c r="S153" s="54"/>
      <c r="T153" s="73" t="s">
        <v>304</v>
      </c>
      <c r="U153" s="28" t="s">
        <v>307</v>
      </c>
      <c r="V153" s="28">
        <v>60</v>
      </c>
      <c r="W153" s="197">
        <v>1</v>
      </c>
      <c r="X153" s="576">
        <v>2000</v>
      </c>
      <c r="Y153" s="198"/>
      <c r="Z153" s="573"/>
      <c r="AA153" s="195" t="s">
        <v>353</v>
      </c>
      <c r="AB153" s="73" t="s">
        <v>355</v>
      </c>
      <c r="AC153"/>
      <c r="AF153" s="677"/>
      <c r="AH153" s="37" t="s">
        <v>21</v>
      </c>
      <c r="AK153" s="37" t="s">
        <v>1202</v>
      </c>
      <c r="AL153" s="37" t="s">
        <v>1201</v>
      </c>
      <c r="AM153" s="676"/>
      <c r="AP153"/>
    </row>
    <row r="154" spans="1:42" x14ac:dyDescent="0.25">
      <c r="B154" s="756"/>
      <c r="C154" s="158">
        <v>200965</v>
      </c>
      <c r="D154" s="46">
        <v>45</v>
      </c>
      <c r="E154" s="45" t="s">
        <v>24</v>
      </c>
      <c r="F154" s="121">
        <v>4</v>
      </c>
      <c r="G154" s="38">
        <v>10</v>
      </c>
      <c r="H154" s="121">
        <v>8</v>
      </c>
      <c r="I154" s="570" t="s">
        <v>251</v>
      </c>
      <c r="J154" s="73" t="s">
        <v>21</v>
      </c>
      <c r="K154" s="73">
        <v>-119.5</v>
      </c>
      <c r="L154" s="73" t="s">
        <v>41</v>
      </c>
      <c r="M154" s="73" t="s">
        <v>42</v>
      </c>
      <c r="N154" s="101"/>
      <c r="O154" s="101"/>
      <c r="P154" s="101"/>
      <c r="Q154" s="101"/>
      <c r="R154" s="101"/>
      <c r="S154" s="54"/>
      <c r="T154" s="73" t="s">
        <v>304</v>
      </c>
      <c r="U154" s="28" t="s">
        <v>307</v>
      </c>
      <c r="V154" s="28">
        <v>60</v>
      </c>
      <c r="W154" s="197">
        <v>1</v>
      </c>
      <c r="X154" s="576">
        <v>2000</v>
      </c>
      <c r="Y154" s="198"/>
      <c r="Z154" s="573"/>
      <c r="AA154" s="195" t="s">
        <v>353</v>
      </c>
      <c r="AB154" s="73" t="s">
        <v>355</v>
      </c>
      <c r="AC154"/>
      <c r="AF154" s="677"/>
      <c r="AG154" s="677"/>
      <c r="AH154" s="37" t="s">
        <v>21</v>
      </c>
      <c r="AK154" s="37" t="s">
        <v>1202</v>
      </c>
      <c r="AL154" s="37" t="s">
        <v>1201</v>
      </c>
      <c r="AM154" s="676"/>
      <c r="AP154"/>
    </row>
    <row r="155" spans="1:42" x14ac:dyDescent="0.25">
      <c r="B155" s="757"/>
      <c r="C155" s="158">
        <v>200965</v>
      </c>
      <c r="D155" s="46">
        <v>46</v>
      </c>
      <c r="E155" s="45" t="s">
        <v>24</v>
      </c>
      <c r="F155" s="121">
        <v>4</v>
      </c>
      <c r="G155" s="38">
        <v>10</v>
      </c>
      <c r="H155" s="121">
        <v>8</v>
      </c>
      <c r="I155" s="570" t="s">
        <v>251</v>
      </c>
      <c r="J155" s="73" t="s">
        <v>21</v>
      </c>
      <c r="K155" s="73">
        <v>-120</v>
      </c>
      <c r="L155" s="73" t="s">
        <v>41</v>
      </c>
      <c r="M155" s="73" t="s">
        <v>42</v>
      </c>
      <c r="N155" s="101"/>
      <c r="O155" s="101"/>
      <c r="P155" s="101"/>
      <c r="Q155" s="101"/>
      <c r="R155" s="101"/>
      <c r="S155" s="54"/>
      <c r="T155" s="73" t="s">
        <v>304</v>
      </c>
      <c r="U155" s="28" t="s">
        <v>307</v>
      </c>
      <c r="V155" s="28">
        <v>60</v>
      </c>
      <c r="W155" s="197">
        <v>1</v>
      </c>
      <c r="X155" s="576">
        <v>2000</v>
      </c>
      <c r="Y155" s="198"/>
      <c r="Z155" s="573"/>
      <c r="AA155" s="195" t="s">
        <v>353</v>
      </c>
      <c r="AB155" s="73" t="s">
        <v>355</v>
      </c>
      <c r="AC155"/>
      <c r="AF155" s="677"/>
      <c r="AG155" s="677"/>
      <c r="AH155" s="37" t="s">
        <v>21</v>
      </c>
      <c r="AK155" s="37" t="s">
        <v>1202</v>
      </c>
      <c r="AL155" s="37" t="s">
        <v>1201</v>
      </c>
      <c r="AM155" s="676"/>
      <c r="AP155"/>
    </row>
    <row r="156" spans="1:42" x14ac:dyDescent="0.25">
      <c r="A156" s="46"/>
      <c r="B156" s="46" t="s">
        <v>101</v>
      </c>
      <c r="C156" s="158">
        <v>200970</v>
      </c>
      <c r="D156" s="46"/>
      <c r="E156" s="45" t="s">
        <v>24</v>
      </c>
      <c r="F156" s="121">
        <v>12</v>
      </c>
      <c r="G156" s="121">
        <v>5</v>
      </c>
      <c r="H156" s="121">
        <v>8</v>
      </c>
      <c r="I156" s="570" t="s">
        <v>251</v>
      </c>
      <c r="J156" s="73" t="s">
        <v>21</v>
      </c>
      <c r="K156" s="118">
        <v>-85</v>
      </c>
      <c r="L156" s="73" t="s">
        <v>41</v>
      </c>
      <c r="M156" s="73" t="s">
        <v>42</v>
      </c>
      <c r="N156" s="73" t="s">
        <v>43</v>
      </c>
      <c r="O156" s="73" t="s">
        <v>44</v>
      </c>
      <c r="P156" s="73">
        <v>60</v>
      </c>
      <c r="Q156" s="73">
        <v>3</v>
      </c>
      <c r="R156" s="73" t="s">
        <v>168</v>
      </c>
      <c r="S156" s="105">
        <v>13750</v>
      </c>
      <c r="T156" s="28" t="s">
        <v>302</v>
      </c>
      <c r="U156" s="28" t="s">
        <v>386</v>
      </c>
      <c r="V156" s="28">
        <v>60</v>
      </c>
      <c r="W156" s="197">
        <v>3</v>
      </c>
      <c r="X156" s="572">
        <v>9000</v>
      </c>
      <c r="Y156" s="572"/>
      <c r="Z156" s="574"/>
      <c r="AA156" s="195" t="s">
        <v>354</v>
      </c>
      <c r="AB156" s="73" t="s">
        <v>355</v>
      </c>
      <c r="AC156"/>
      <c r="AF156" s="677"/>
      <c r="AG156" s="677"/>
      <c r="AH156" s="37" t="s">
        <v>21</v>
      </c>
      <c r="AK156" s="37" t="s">
        <v>1202</v>
      </c>
      <c r="AL156" s="37" t="s">
        <v>1201</v>
      </c>
      <c r="AM156" s="676"/>
      <c r="AP156"/>
    </row>
    <row r="157" spans="1:42" s="670" customFormat="1" x14ac:dyDescent="0.25">
      <c r="A157" s="656"/>
      <c r="B157" s="656" t="s">
        <v>102</v>
      </c>
      <c r="C157" s="657">
        <v>200971</v>
      </c>
      <c r="D157" s="656"/>
      <c r="E157" s="658" t="s">
        <v>24</v>
      </c>
      <c r="F157" s="659">
        <v>12</v>
      </c>
      <c r="G157" s="659">
        <v>5</v>
      </c>
      <c r="H157" s="659">
        <v>8</v>
      </c>
      <c r="I157" s="659" t="s">
        <v>251</v>
      </c>
      <c r="J157" s="660" t="s">
        <v>49</v>
      </c>
      <c r="K157" s="661">
        <v>-98</v>
      </c>
      <c r="L157" s="662">
        <v>0</v>
      </c>
      <c r="M157" s="662" t="s">
        <v>50</v>
      </c>
      <c r="N157" s="660" t="s">
        <v>43</v>
      </c>
      <c r="O157" s="660" t="s">
        <v>44</v>
      </c>
      <c r="P157" s="660">
        <v>60</v>
      </c>
      <c r="Q157" s="660">
        <v>3</v>
      </c>
      <c r="R157" s="660" t="s">
        <v>168</v>
      </c>
      <c r="S157" s="663">
        <v>1700</v>
      </c>
      <c r="T157" s="664" t="s">
        <v>302</v>
      </c>
      <c r="U157" s="664" t="s">
        <v>386</v>
      </c>
      <c r="V157" s="664">
        <v>60</v>
      </c>
      <c r="W157" s="665">
        <v>3</v>
      </c>
      <c r="X157" s="666">
        <v>480</v>
      </c>
      <c r="Y157" s="666"/>
      <c r="Z157" s="667" t="s">
        <v>55</v>
      </c>
      <c r="AA157" s="668" t="s">
        <v>1184</v>
      </c>
      <c r="AB157" s="660" t="s">
        <v>355</v>
      </c>
      <c r="AC157"/>
      <c r="AD157" s="37"/>
      <c r="AE157" s="37"/>
      <c r="AF157" s="677"/>
      <c r="AG157" s="677"/>
      <c r="AH157" s="37" t="s">
        <v>1204</v>
      </c>
      <c r="AI157" s="37"/>
      <c r="AJ157" s="37"/>
      <c r="AK157" s="37" t="s">
        <v>1202</v>
      </c>
      <c r="AL157" s="37" t="s">
        <v>1201</v>
      </c>
      <c r="AM157" s="676"/>
      <c r="AN157" s="37"/>
      <c r="AO157" s="37"/>
      <c r="AP157" s="669"/>
    </row>
    <row r="158" spans="1:42" x14ac:dyDescent="0.25">
      <c r="A158" s="46"/>
      <c r="B158" s="46" t="s">
        <v>188</v>
      </c>
      <c r="C158" s="158">
        <v>200972</v>
      </c>
      <c r="D158" s="46"/>
      <c r="E158" s="45" t="s">
        <v>24</v>
      </c>
      <c r="F158" s="121">
        <v>12</v>
      </c>
      <c r="G158" s="121">
        <v>5</v>
      </c>
      <c r="H158" s="121">
        <v>8</v>
      </c>
      <c r="I158" s="570" t="s">
        <v>251</v>
      </c>
      <c r="J158" s="73" t="s">
        <v>21</v>
      </c>
      <c r="K158" s="118">
        <v>-85</v>
      </c>
      <c r="L158" s="73" t="s">
        <v>41</v>
      </c>
      <c r="M158" s="73" t="s">
        <v>42</v>
      </c>
      <c r="N158" s="73" t="s">
        <v>186</v>
      </c>
      <c r="O158" s="73" t="s">
        <v>44</v>
      </c>
      <c r="P158" s="73">
        <v>60</v>
      </c>
      <c r="Q158" s="73">
        <v>3</v>
      </c>
      <c r="R158" s="73" t="s">
        <v>168</v>
      </c>
      <c r="S158" s="105">
        <v>9000</v>
      </c>
      <c r="T158" s="28" t="s">
        <v>303</v>
      </c>
      <c r="U158" s="28" t="s">
        <v>386</v>
      </c>
      <c r="V158" s="28">
        <v>60</v>
      </c>
      <c r="W158" s="197">
        <v>3</v>
      </c>
      <c r="X158" s="572"/>
      <c r="Y158" s="572">
        <v>4500</v>
      </c>
      <c r="Z158" s="573" t="s">
        <v>79</v>
      </c>
      <c r="AA158" s="195" t="s">
        <v>354</v>
      </c>
      <c r="AB158" s="73" t="s">
        <v>356</v>
      </c>
      <c r="AC158"/>
      <c r="AF158" s="677"/>
      <c r="AG158" s="677"/>
      <c r="AH158" s="37" t="s">
        <v>1204</v>
      </c>
      <c r="AK158" s="37" t="s">
        <v>1202</v>
      </c>
      <c r="AL158" s="37" t="s">
        <v>1201</v>
      </c>
      <c r="AM158" s="676"/>
      <c r="AP158"/>
    </row>
    <row r="159" spans="1:42" x14ac:dyDescent="0.25">
      <c r="A159" s="46"/>
      <c r="B159" s="46" t="s">
        <v>189</v>
      </c>
      <c r="C159" s="158">
        <v>200973</v>
      </c>
      <c r="D159" s="46"/>
      <c r="E159" s="45" t="s">
        <v>24</v>
      </c>
      <c r="F159" s="121">
        <v>12</v>
      </c>
      <c r="G159" s="121">
        <v>5</v>
      </c>
      <c r="H159" s="121">
        <v>8</v>
      </c>
      <c r="I159" s="570" t="s">
        <v>251</v>
      </c>
      <c r="J159" s="73" t="s">
        <v>21</v>
      </c>
      <c r="K159" s="118">
        <v>-85</v>
      </c>
      <c r="L159" s="73" t="s">
        <v>41</v>
      </c>
      <c r="M159" s="73" t="s">
        <v>42</v>
      </c>
      <c r="N159" s="73" t="s">
        <v>187</v>
      </c>
      <c r="O159" s="73" t="s">
        <v>44</v>
      </c>
      <c r="P159" s="73">
        <v>60</v>
      </c>
      <c r="Q159" s="73">
        <v>3</v>
      </c>
      <c r="R159" s="73" t="s">
        <v>168</v>
      </c>
      <c r="S159" s="105">
        <v>9000</v>
      </c>
      <c r="T159" s="28" t="s">
        <v>305</v>
      </c>
      <c r="U159" s="28" t="s">
        <v>386</v>
      </c>
      <c r="V159" s="28">
        <v>60</v>
      </c>
      <c r="W159" s="197">
        <v>3</v>
      </c>
      <c r="X159" s="572"/>
      <c r="Y159" s="572">
        <v>4500</v>
      </c>
      <c r="Z159" s="573" t="s">
        <v>81</v>
      </c>
      <c r="AA159" s="195" t="s">
        <v>354</v>
      </c>
      <c r="AB159" s="73" t="s">
        <v>356</v>
      </c>
      <c r="AC159"/>
      <c r="AF159" s="677"/>
      <c r="AG159" s="677"/>
      <c r="AH159" s="37" t="s">
        <v>1204</v>
      </c>
      <c r="AK159" s="37" t="s">
        <v>1202</v>
      </c>
      <c r="AL159" s="37" t="s">
        <v>1201</v>
      </c>
      <c r="AM159" s="676"/>
      <c r="AP159"/>
    </row>
    <row r="160" spans="1:42" x14ac:dyDescent="0.25">
      <c r="A160" s="46"/>
      <c r="B160" s="46" t="s">
        <v>101</v>
      </c>
      <c r="C160" s="158">
        <v>200974</v>
      </c>
      <c r="D160" s="46"/>
      <c r="E160" s="45" t="s">
        <v>24</v>
      </c>
      <c r="F160" s="121">
        <v>71</v>
      </c>
      <c r="G160" s="121">
        <v>20</v>
      </c>
      <c r="H160" s="121">
        <v>8</v>
      </c>
      <c r="I160" s="570" t="s">
        <v>251</v>
      </c>
      <c r="J160" s="73" t="s">
        <v>21</v>
      </c>
      <c r="K160" s="118">
        <v>-85</v>
      </c>
      <c r="L160" s="73" t="s">
        <v>41</v>
      </c>
      <c r="M160" s="73" t="s">
        <v>42</v>
      </c>
      <c r="N160" s="73" t="s">
        <v>43</v>
      </c>
      <c r="O160" s="73" t="s">
        <v>44</v>
      </c>
      <c r="P160" s="73">
        <v>60</v>
      </c>
      <c r="Q160" s="73">
        <v>3</v>
      </c>
      <c r="R160" s="73" t="s">
        <v>168</v>
      </c>
      <c r="S160" s="105"/>
      <c r="T160" s="28" t="s">
        <v>302</v>
      </c>
      <c r="U160" s="28" t="s">
        <v>386</v>
      </c>
      <c r="V160" s="28">
        <v>60</v>
      </c>
      <c r="W160" s="197">
        <v>3</v>
      </c>
      <c r="X160" s="577">
        <v>8800</v>
      </c>
      <c r="Y160" s="577"/>
      <c r="Z160" s="574"/>
      <c r="AA160" s="195" t="s">
        <v>352</v>
      </c>
      <c r="AB160" s="73" t="s">
        <v>355</v>
      </c>
      <c r="AC160"/>
      <c r="AF160" s="677"/>
      <c r="AH160" s="37" t="s">
        <v>21</v>
      </c>
      <c r="AJ160" s="678"/>
      <c r="AK160" s="37" t="s">
        <v>1202</v>
      </c>
      <c r="AL160" s="37" t="s">
        <v>1201</v>
      </c>
      <c r="AM160" s="676"/>
      <c r="AP160"/>
    </row>
    <row r="161" spans="1:42" s="670" customFormat="1" x14ac:dyDescent="0.25">
      <c r="A161" s="656"/>
      <c r="B161" s="656" t="s">
        <v>102</v>
      </c>
      <c r="C161" s="657">
        <v>200975</v>
      </c>
      <c r="D161" s="656"/>
      <c r="E161" s="658" t="s">
        <v>24</v>
      </c>
      <c r="F161" s="659">
        <v>71</v>
      </c>
      <c r="G161" s="659">
        <v>20</v>
      </c>
      <c r="H161" s="659">
        <v>8</v>
      </c>
      <c r="I161" s="659" t="s">
        <v>251</v>
      </c>
      <c r="J161" s="660" t="s">
        <v>49</v>
      </c>
      <c r="K161" s="661">
        <v>-98</v>
      </c>
      <c r="L161" s="662">
        <v>0</v>
      </c>
      <c r="M161" s="662" t="s">
        <v>50</v>
      </c>
      <c r="N161" s="660" t="s">
        <v>43</v>
      </c>
      <c r="O161" s="660" t="s">
        <v>44</v>
      </c>
      <c r="P161" s="660">
        <v>60</v>
      </c>
      <c r="Q161" s="660">
        <v>3</v>
      </c>
      <c r="R161" s="660" t="s">
        <v>168</v>
      </c>
      <c r="S161" s="663"/>
      <c r="T161" s="664" t="s">
        <v>302</v>
      </c>
      <c r="U161" s="664" t="s">
        <v>386</v>
      </c>
      <c r="V161" s="664">
        <v>60</v>
      </c>
      <c r="W161" s="665">
        <v>3</v>
      </c>
      <c r="X161" s="672">
        <v>500</v>
      </c>
      <c r="Y161" s="672"/>
      <c r="Z161" s="667" t="s">
        <v>55</v>
      </c>
      <c r="AA161" s="673" t="s">
        <v>353</v>
      </c>
      <c r="AB161" s="660" t="s">
        <v>355</v>
      </c>
      <c r="AC161"/>
      <c r="AD161" s="37"/>
      <c r="AE161" s="37"/>
      <c r="AF161" s="677"/>
      <c r="AG161" s="37"/>
      <c r="AH161" s="37" t="s">
        <v>21</v>
      </c>
      <c r="AI161" s="37"/>
      <c r="AJ161" s="37"/>
      <c r="AK161" s="37" t="s">
        <v>1202</v>
      </c>
      <c r="AL161" s="37" t="s">
        <v>1201</v>
      </c>
      <c r="AM161" s="676"/>
      <c r="AN161" s="37"/>
      <c r="AO161" s="37"/>
      <c r="AP161" s="669"/>
    </row>
    <row r="162" spans="1:42" x14ac:dyDescent="0.25">
      <c r="A162" s="46"/>
      <c r="B162" s="46" t="s">
        <v>188</v>
      </c>
      <c r="C162" s="158">
        <v>200976</v>
      </c>
      <c r="D162" s="46"/>
      <c r="E162" s="45" t="s">
        <v>24</v>
      </c>
      <c r="F162" s="121">
        <v>71</v>
      </c>
      <c r="G162" s="121">
        <v>20</v>
      </c>
      <c r="H162" s="121">
        <v>8</v>
      </c>
      <c r="I162" s="570" t="s">
        <v>251</v>
      </c>
      <c r="J162" s="73" t="s">
        <v>21</v>
      </c>
      <c r="K162" s="118">
        <v>-85</v>
      </c>
      <c r="L162" s="73" t="s">
        <v>41</v>
      </c>
      <c r="M162" s="73" t="s">
        <v>42</v>
      </c>
      <c r="N162" s="73" t="s">
        <v>186</v>
      </c>
      <c r="O162" s="73" t="s">
        <v>44</v>
      </c>
      <c r="P162" s="73">
        <v>60</v>
      </c>
      <c r="Q162" s="73">
        <v>3</v>
      </c>
      <c r="R162" s="73" t="s">
        <v>168</v>
      </c>
      <c r="S162" s="105"/>
      <c r="T162" s="28" t="s">
        <v>303</v>
      </c>
      <c r="U162" s="28" t="s">
        <v>386</v>
      </c>
      <c r="V162" s="28">
        <v>60</v>
      </c>
      <c r="W162" s="197">
        <v>3</v>
      </c>
      <c r="X162" s="577"/>
      <c r="Y162" s="577">
        <v>4500</v>
      </c>
      <c r="Z162" s="573" t="s">
        <v>79</v>
      </c>
      <c r="AA162" s="195" t="s">
        <v>352</v>
      </c>
      <c r="AB162" s="73" t="s">
        <v>356</v>
      </c>
      <c r="AC162"/>
      <c r="AF162" s="677"/>
      <c r="AH162" s="37" t="s">
        <v>1203</v>
      </c>
      <c r="AJ162" s="678"/>
      <c r="AK162" s="37" t="s">
        <v>1202</v>
      </c>
      <c r="AL162" s="37" t="s">
        <v>1201</v>
      </c>
      <c r="AM162" s="676"/>
    </row>
    <row r="163" spans="1:42" x14ac:dyDescent="0.25">
      <c r="A163" s="46"/>
      <c r="B163" s="46" t="s">
        <v>189</v>
      </c>
      <c r="C163" s="158">
        <v>200977</v>
      </c>
      <c r="D163" s="46"/>
      <c r="E163" s="45" t="s">
        <v>24</v>
      </c>
      <c r="F163" s="121">
        <v>71</v>
      </c>
      <c r="G163" s="121">
        <v>20</v>
      </c>
      <c r="H163" s="121">
        <v>8</v>
      </c>
      <c r="I163" s="570" t="s">
        <v>251</v>
      </c>
      <c r="J163" s="73" t="s">
        <v>21</v>
      </c>
      <c r="K163" s="118">
        <v>-85</v>
      </c>
      <c r="L163" s="73" t="s">
        <v>41</v>
      </c>
      <c r="M163" s="73" t="s">
        <v>42</v>
      </c>
      <c r="N163" s="73" t="s">
        <v>187</v>
      </c>
      <c r="O163" s="73" t="s">
        <v>44</v>
      </c>
      <c r="P163" s="73">
        <v>60</v>
      </c>
      <c r="Q163" s="73">
        <v>3</v>
      </c>
      <c r="R163" s="73" t="s">
        <v>168</v>
      </c>
      <c r="S163" s="105"/>
      <c r="T163" s="28" t="s">
        <v>305</v>
      </c>
      <c r="U163" s="28" t="s">
        <v>386</v>
      </c>
      <c r="V163" s="28">
        <v>60</v>
      </c>
      <c r="W163" s="197">
        <v>3</v>
      </c>
      <c r="X163" s="577"/>
      <c r="Y163" s="577">
        <v>4500</v>
      </c>
      <c r="Z163" s="573" t="s">
        <v>81</v>
      </c>
      <c r="AA163" s="195" t="s">
        <v>352</v>
      </c>
      <c r="AB163" s="73" t="s">
        <v>356</v>
      </c>
      <c r="AC163"/>
      <c r="AF163" s="677"/>
      <c r="AH163" s="37" t="s">
        <v>1203</v>
      </c>
      <c r="AK163" s="37" t="s">
        <v>1202</v>
      </c>
      <c r="AL163" s="37" t="s">
        <v>1201</v>
      </c>
      <c r="AM163" s="676"/>
    </row>
    <row r="164" spans="1:42" x14ac:dyDescent="0.25">
      <c r="S164" s="29"/>
      <c r="X164" s="29"/>
      <c r="Y164" s="29"/>
      <c r="Z164"/>
      <c r="AA164" s="101"/>
      <c r="AB164" s="101"/>
      <c r="AC164"/>
      <c r="AF164" s="677"/>
    </row>
    <row r="165" spans="1:42" x14ac:dyDescent="0.25">
      <c r="S165" s="29"/>
      <c r="X165" s="29"/>
      <c r="Y165" s="29"/>
      <c r="AC165"/>
      <c r="AF165" s="677"/>
    </row>
    <row r="166" spans="1:42" x14ac:dyDescent="0.25">
      <c r="S166" s="27"/>
      <c r="X166" s="27"/>
      <c r="Y166" s="27"/>
      <c r="AC166"/>
      <c r="AF166" s="677"/>
    </row>
    <row r="167" spans="1:42" x14ac:dyDescent="0.25">
      <c r="S167" s="27"/>
      <c r="X167" s="27"/>
      <c r="Y167" s="27"/>
      <c r="AC167"/>
      <c r="AF167" s="677"/>
    </row>
    <row r="168" spans="1:42" x14ac:dyDescent="0.25">
      <c r="S168" s="27"/>
      <c r="X168" s="27"/>
      <c r="Y168" s="27"/>
      <c r="AC168"/>
      <c r="AF168" s="677"/>
    </row>
    <row r="169" spans="1:42" x14ac:dyDescent="0.25">
      <c r="S169" s="27"/>
      <c r="X169" s="27"/>
      <c r="Y169" s="27"/>
      <c r="AC169"/>
      <c r="AF169" s="677"/>
    </row>
    <row r="170" spans="1:42" x14ac:dyDescent="0.25">
      <c r="S170" s="27"/>
      <c r="X170" s="27"/>
      <c r="Y170" s="27"/>
      <c r="AC170"/>
      <c r="AF170" s="677"/>
    </row>
    <row r="171" spans="1:42" x14ac:dyDescent="0.25">
      <c r="S171" s="27"/>
      <c r="X171" s="27"/>
      <c r="Y171" s="27"/>
      <c r="AA171" s="31"/>
      <c r="AB171" s="31"/>
      <c r="AC171"/>
      <c r="AF171" s="677"/>
    </row>
    <row r="172" spans="1:42" x14ac:dyDescent="0.25">
      <c r="S172" s="27"/>
      <c r="X172" s="27"/>
      <c r="Y172" s="27"/>
      <c r="AC172"/>
      <c r="AF172" s="677"/>
    </row>
    <row r="173" spans="1:42" x14ac:dyDescent="0.25">
      <c r="S173" s="27"/>
      <c r="X173" s="27"/>
      <c r="Y173" s="27"/>
      <c r="AC173"/>
      <c r="AF173" s="677"/>
    </row>
    <row r="174" spans="1:42" x14ac:dyDescent="0.25">
      <c r="A174" s="31"/>
      <c r="S174" s="27"/>
      <c r="X174" s="27"/>
      <c r="Y174" s="27"/>
      <c r="AA174" s="37"/>
      <c r="AC174"/>
      <c r="AF174" s="677"/>
    </row>
    <row r="175" spans="1:42" x14ac:dyDescent="0.25">
      <c r="A175" s="49" t="s">
        <v>108</v>
      </c>
      <c r="B175" s="47"/>
      <c r="S175" s="27"/>
      <c r="X175" s="27"/>
      <c r="Y175" s="27"/>
      <c r="AC175"/>
      <c r="AF175" s="677"/>
    </row>
    <row r="176" spans="1:42" x14ac:dyDescent="0.25">
      <c r="A176" s="46" t="s">
        <v>109</v>
      </c>
      <c r="B176" s="47" t="s">
        <v>110</v>
      </c>
      <c r="S176" s="27"/>
      <c r="X176" s="27"/>
      <c r="Y176" s="27"/>
      <c r="AC176"/>
      <c r="AF176" s="677"/>
    </row>
    <row r="177" spans="1:32" x14ac:dyDescent="0.25">
      <c r="A177" s="46" t="s">
        <v>111</v>
      </c>
      <c r="B177" s="47" t="s">
        <v>110</v>
      </c>
      <c r="S177" s="27"/>
      <c r="X177" s="27"/>
      <c r="Y177" s="27"/>
      <c r="AC177"/>
      <c r="AF177" s="677"/>
    </row>
    <row r="178" spans="1:32" x14ac:dyDescent="0.25">
      <c r="A178" s="46" t="s">
        <v>112</v>
      </c>
      <c r="B178" s="47" t="s">
        <v>113</v>
      </c>
      <c r="S178" s="27"/>
      <c r="X178" s="27"/>
      <c r="Y178" s="27"/>
      <c r="AC178"/>
      <c r="AF178" s="677"/>
    </row>
    <row r="179" spans="1:32" x14ac:dyDescent="0.25">
      <c r="A179" s="46" t="s">
        <v>114</v>
      </c>
      <c r="B179" s="47" t="s">
        <v>115</v>
      </c>
      <c r="S179" s="27"/>
      <c r="X179" s="27"/>
      <c r="Y179" s="27"/>
      <c r="AC179"/>
      <c r="AF179" s="677"/>
    </row>
    <row r="180" spans="1:32" x14ac:dyDescent="0.25">
      <c r="A180" s="46" t="s">
        <v>116</v>
      </c>
      <c r="B180" s="47" t="s">
        <v>117</v>
      </c>
      <c r="S180" s="27"/>
      <c r="X180" s="27"/>
      <c r="Y180" s="27"/>
      <c r="AC180"/>
      <c r="AF180" s="677"/>
    </row>
    <row r="181" spans="1:32" x14ac:dyDescent="0.25">
      <c r="A181" s="46" t="s">
        <v>118</v>
      </c>
      <c r="B181" s="47" t="s">
        <v>119</v>
      </c>
      <c r="S181" s="27"/>
      <c r="X181" s="27"/>
      <c r="Y181" s="27"/>
      <c r="AC181"/>
      <c r="AF181" s="677"/>
    </row>
    <row r="182" spans="1:32" x14ac:dyDescent="0.25">
      <c r="A182" s="46" t="s">
        <v>120</v>
      </c>
      <c r="B182" s="47" t="s">
        <v>121</v>
      </c>
      <c r="S182" s="27"/>
      <c r="X182" s="27"/>
      <c r="Y182" s="27"/>
      <c r="AC182"/>
      <c r="AF182" s="677"/>
    </row>
    <row r="183" spans="1:32" x14ac:dyDescent="0.25">
      <c r="A183" s="49" t="s">
        <v>122</v>
      </c>
      <c r="B183" s="62"/>
      <c r="S183" s="27"/>
      <c r="X183" s="27"/>
      <c r="Y183" s="27"/>
      <c r="AC183"/>
      <c r="AF183" s="677"/>
    </row>
    <row r="184" spans="1:32" x14ac:dyDescent="0.25">
      <c r="A184" s="46" t="s">
        <v>123</v>
      </c>
      <c r="B184" s="47" t="s">
        <v>124</v>
      </c>
      <c r="S184" s="27"/>
      <c r="X184" s="27"/>
      <c r="Y184" s="27"/>
      <c r="AC184"/>
      <c r="AF184" s="677"/>
    </row>
    <row r="185" spans="1:32" x14ac:dyDescent="0.25">
      <c r="A185" s="46" t="s">
        <v>125</v>
      </c>
      <c r="B185" s="47" t="s">
        <v>126</v>
      </c>
      <c r="S185" s="27"/>
      <c r="X185" s="27"/>
      <c r="Y185" s="27"/>
      <c r="AC185"/>
      <c r="AF185" s="677"/>
    </row>
    <row r="186" spans="1:32" x14ac:dyDescent="0.25">
      <c r="S186" s="27"/>
      <c r="X186" s="27"/>
      <c r="Y186" s="27"/>
      <c r="AC186"/>
      <c r="AF186" s="677"/>
    </row>
    <row r="187" spans="1:32" x14ac:dyDescent="0.25">
      <c r="S187" s="27"/>
      <c r="X187" s="27"/>
      <c r="Y187" s="27"/>
      <c r="AC187"/>
      <c r="AF187" s="677"/>
    </row>
    <row r="188" spans="1:32" x14ac:dyDescent="0.25">
      <c r="S188" s="27"/>
      <c r="X188" s="27"/>
      <c r="Y188" s="27"/>
      <c r="AC188"/>
      <c r="AF188" s="677"/>
    </row>
    <row r="189" spans="1:32" x14ac:dyDescent="0.25">
      <c r="S189" s="27"/>
      <c r="X189" s="27"/>
      <c r="Y189" s="27"/>
      <c r="AF189" s="677"/>
    </row>
    <row r="190" spans="1:32" x14ac:dyDescent="0.25">
      <c r="S190" s="27"/>
      <c r="X190" s="27"/>
      <c r="Y190" s="27"/>
      <c r="AF190" s="677"/>
    </row>
    <row r="191" spans="1:32" x14ac:dyDescent="0.25">
      <c r="S191" s="27"/>
      <c r="X191" s="27"/>
      <c r="Y191" s="27"/>
      <c r="AF191" s="677"/>
    </row>
    <row r="192" spans="1:32" x14ac:dyDescent="0.25">
      <c r="S192" s="27"/>
      <c r="X192" s="27"/>
      <c r="Y192" s="27"/>
      <c r="AF192" s="677"/>
    </row>
    <row r="193" spans="19:32" x14ac:dyDescent="0.25">
      <c r="S193" s="27"/>
      <c r="X193" s="27"/>
      <c r="Y193" s="27"/>
      <c r="AF193" s="677"/>
    </row>
    <row r="194" spans="19:32" x14ac:dyDescent="0.25">
      <c r="S194" s="27"/>
      <c r="X194" s="27"/>
      <c r="Y194" s="27"/>
      <c r="AF194" s="677"/>
    </row>
    <row r="195" spans="19:32" x14ac:dyDescent="0.25">
      <c r="S195" s="27"/>
      <c r="X195" s="27"/>
      <c r="Y195" s="27"/>
      <c r="AF195" s="677"/>
    </row>
    <row r="196" spans="19:32" x14ac:dyDescent="0.25">
      <c r="S196" s="27"/>
      <c r="X196" s="27"/>
      <c r="Y196" s="27"/>
    </row>
    <row r="197" spans="19:32" x14ac:dyDescent="0.25">
      <c r="S197" s="27"/>
      <c r="X197" s="27"/>
      <c r="Y197" s="27"/>
    </row>
    <row r="198" spans="19:32" x14ac:dyDescent="0.25">
      <c r="S198" s="27"/>
      <c r="X198" s="27"/>
      <c r="Y198" s="27"/>
    </row>
    <row r="199" spans="19:32" x14ac:dyDescent="0.25">
      <c r="S199" s="27"/>
      <c r="X199" s="27"/>
      <c r="Y199" s="27"/>
    </row>
    <row r="200" spans="19:32" x14ac:dyDescent="0.25">
      <c r="S200" s="27"/>
      <c r="X200" s="27"/>
      <c r="Y200" s="27"/>
    </row>
    <row r="201" spans="19:32" x14ac:dyDescent="0.25">
      <c r="S201" s="27"/>
      <c r="X201" s="27"/>
      <c r="Y201" s="27"/>
    </row>
    <row r="202" spans="19:32" x14ac:dyDescent="0.25">
      <c r="S202" s="27"/>
      <c r="X202" s="27"/>
      <c r="Y202" s="27"/>
    </row>
    <row r="203" spans="19:32" x14ac:dyDescent="0.25">
      <c r="S203" s="27"/>
      <c r="X203" s="27"/>
      <c r="Y203" s="27"/>
    </row>
    <row r="204" spans="19:32" x14ac:dyDescent="0.25">
      <c r="S204" s="27"/>
      <c r="X204" s="27"/>
      <c r="Y204" s="27"/>
    </row>
    <row r="205" spans="19:32" x14ac:dyDescent="0.25">
      <c r="S205" s="27"/>
      <c r="X205" s="27"/>
      <c r="Y205" s="27"/>
    </row>
    <row r="206" spans="19:32" x14ac:dyDescent="0.25">
      <c r="S206" s="27"/>
      <c r="X206" s="27"/>
      <c r="Y206" s="27"/>
    </row>
    <row r="207" spans="19:32" x14ac:dyDescent="0.25">
      <c r="S207" s="27"/>
      <c r="X207" s="27"/>
      <c r="Y207" s="27"/>
    </row>
    <row r="208" spans="19:32" x14ac:dyDescent="0.25">
      <c r="S208" s="27"/>
      <c r="X208" s="27"/>
      <c r="Y208" s="27"/>
    </row>
    <row r="209" spans="19:25" x14ac:dyDescent="0.25">
      <c r="S209" s="27"/>
      <c r="X209" s="27"/>
      <c r="Y209" s="27"/>
    </row>
    <row r="210" spans="19:25" x14ac:dyDescent="0.25">
      <c r="S210" s="27"/>
      <c r="X210" s="27"/>
      <c r="Y210" s="27"/>
    </row>
    <row r="211" spans="19:25" x14ac:dyDescent="0.25">
      <c r="S211" s="27"/>
      <c r="X211" s="27"/>
      <c r="Y211" s="27"/>
    </row>
    <row r="212" spans="19:25" x14ac:dyDescent="0.25">
      <c r="S212" s="27"/>
      <c r="X212" s="27"/>
      <c r="Y212" s="27"/>
    </row>
    <row r="213" spans="19:25" x14ac:dyDescent="0.25">
      <c r="S213" s="27"/>
      <c r="X213" s="27"/>
      <c r="Y213" s="27"/>
    </row>
    <row r="214" spans="19:25" x14ac:dyDescent="0.25">
      <c r="S214" s="27"/>
      <c r="X214" s="27"/>
      <c r="Y214" s="27"/>
    </row>
    <row r="215" spans="19:25" x14ac:dyDescent="0.25">
      <c r="S215" s="27"/>
      <c r="X215" s="27"/>
      <c r="Y215" s="27"/>
    </row>
    <row r="216" spans="19:25" x14ac:dyDescent="0.25">
      <c r="S216" s="27"/>
      <c r="X216" s="27"/>
      <c r="Y216" s="27"/>
    </row>
    <row r="217" spans="19:25" x14ac:dyDescent="0.25">
      <c r="S217" s="27"/>
      <c r="X217" s="27"/>
      <c r="Y217" s="27"/>
    </row>
    <row r="218" spans="19:25" x14ac:dyDescent="0.25">
      <c r="S218" s="27"/>
      <c r="X218" s="27"/>
      <c r="Y218" s="27"/>
    </row>
    <row r="219" spans="19:25" x14ac:dyDescent="0.25">
      <c r="S219" s="27"/>
      <c r="X219" s="27"/>
      <c r="Y219" s="27"/>
    </row>
    <row r="220" spans="19:25" x14ac:dyDescent="0.25">
      <c r="S220" s="27"/>
      <c r="X220" s="27"/>
      <c r="Y220" s="27"/>
    </row>
    <row r="221" spans="19:25" x14ac:dyDescent="0.25">
      <c r="S221" s="27"/>
      <c r="X221" s="27"/>
      <c r="Y221" s="27"/>
    </row>
    <row r="222" spans="19:25" x14ac:dyDescent="0.25">
      <c r="S222" s="27"/>
      <c r="X222" s="27"/>
      <c r="Y222" s="27"/>
    </row>
    <row r="223" spans="19:25" x14ac:dyDescent="0.25">
      <c r="S223" s="27"/>
      <c r="X223" s="27"/>
      <c r="Y223" s="27"/>
    </row>
    <row r="224" spans="19:25" x14ac:dyDescent="0.25">
      <c r="S224" s="27"/>
      <c r="X224" s="27"/>
      <c r="Y224" s="27"/>
    </row>
    <row r="225" spans="19:25" x14ac:dyDescent="0.25">
      <c r="S225" s="27"/>
      <c r="X225" s="27"/>
      <c r="Y225" s="27"/>
    </row>
    <row r="226" spans="19:25" x14ac:dyDescent="0.25">
      <c r="S226" s="27"/>
      <c r="X226" s="27"/>
      <c r="Y226" s="27"/>
    </row>
    <row r="227" spans="19:25" x14ac:dyDescent="0.25">
      <c r="S227" s="27"/>
      <c r="X227" s="27"/>
      <c r="Y227" s="27"/>
    </row>
    <row r="228" spans="19:25" x14ac:dyDescent="0.25">
      <c r="S228" s="27"/>
      <c r="X228" s="27"/>
      <c r="Y228" s="27"/>
    </row>
    <row r="229" spans="19:25" x14ac:dyDescent="0.25">
      <c r="S229" s="27"/>
      <c r="X229" s="27"/>
      <c r="Y229" s="27"/>
    </row>
    <row r="230" spans="19:25" x14ac:dyDescent="0.25">
      <c r="S230" s="27"/>
      <c r="X230" s="27"/>
      <c r="Y230" s="27"/>
    </row>
    <row r="231" spans="19:25" x14ac:dyDescent="0.25">
      <c r="S231" s="27"/>
      <c r="X231" s="27"/>
      <c r="Y231" s="27"/>
    </row>
    <row r="232" spans="19:25" x14ac:dyDescent="0.25">
      <c r="S232" s="27"/>
      <c r="X232" s="27"/>
      <c r="Y232" s="27"/>
    </row>
    <row r="233" spans="19:25" x14ac:dyDescent="0.25">
      <c r="S233" s="27"/>
      <c r="X233" s="27"/>
      <c r="Y233" s="27"/>
    </row>
    <row r="234" spans="19:25" x14ac:dyDescent="0.25">
      <c r="S234" s="27"/>
      <c r="X234" s="27"/>
      <c r="Y234" s="27"/>
    </row>
    <row r="235" spans="19:25" x14ac:dyDescent="0.25">
      <c r="S235" s="27"/>
      <c r="X235" s="27"/>
      <c r="Y235" s="27"/>
    </row>
    <row r="236" spans="19:25" x14ac:dyDescent="0.25">
      <c r="S236" s="27"/>
      <c r="X236" s="27"/>
      <c r="Y236" s="27"/>
    </row>
    <row r="237" spans="19:25" x14ac:dyDescent="0.25">
      <c r="S237" s="27"/>
      <c r="X237" s="27"/>
      <c r="Y237" s="27"/>
    </row>
    <row r="238" spans="19:25" x14ac:dyDescent="0.25">
      <c r="S238" s="27"/>
      <c r="X238" s="27"/>
      <c r="Y238" s="27"/>
    </row>
    <row r="239" spans="19:25" x14ac:dyDescent="0.25">
      <c r="S239" s="27"/>
      <c r="X239" s="27"/>
      <c r="Y239" s="27"/>
    </row>
    <row r="240" spans="19:25" x14ac:dyDescent="0.25">
      <c r="S240" s="27"/>
      <c r="X240" s="27"/>
      <c r="Y240" s="27"/>
    </row>
    <row r="241" spans="19:25" x14ac:dyDescent="0.25">
      <c r="S241" s="27"/>
      <c r="X241" s="27"/>
      <c r="Y241" s="27"/>
    </row>
    <row r="242" spans="19:25" x14ac:dyDescent="0.25">
      <c r="S242" s="27"/>
      <c r="X242" s="27"/>
      <c r="Y242" s="27"/>
    </row>
    <row r="243" spans="19:25" x14ac:dyDescent="0.25">
      <c r="S243" s="27"/>
      <c r="X243" s="27"/>
      <c r="Y243" s="27"/>
    </row>
    <row r="244" spans="19:25" x14ac:dyDescent="0.25">
      <c r="S244" s="27"/>
      <c r="X244" s="27"/>
      <c r="Y244" s="27"/>
    </row>
    <row r="245" spans="19:25" x14ac:dyDescent="0.25">
      <c r="S245" s="27"/>
      <c r="X245" s="27"/>
      <c r="Y245" s="27"/>
    </row>
    <row r="246" spans="19:25" x14ac:dyDescent="0.25">
      <c r="S246" s="27"/>
      <c r="X246" s="27"/>
      <c r="Y246" s="27"/>
    </row>
    <row r="247" spans="19:25" x14ac:dyDescent="0.25">
      <c r="S247" s="27"/>
      <c r="X247" s="27"/>
      <c r="Y247" s="27"/>
    </row>
    <row r="248" spans="19:25" x14ac:dyDescent="0.25">
      <c r="S248" s="27"/>
      <c r="X248" s="27"/>
      <c r="Y248" s="27"/>
    </row>
    <row r="249" spans="19:25" x14ac:dyDescent="0.25">
      <c r="S249" s="27"/>
      <c r="X249" s="27"/>
      <c r="Y249" s="27"/>
    </row>
    <row r="250" spans="19:25" x14ac:dyDescent="0.25">
      <c r="S250" s="27"/>
      <c r="X250" s="27"/>
      <c r="Y250" s="27"/>
    </row>
    <row r="251" spans="19:25" x14ac:dyDescent="0.25">
      <c r="S251" s="27"/>
      <c r="X251" s="27"/>
      <c r="Y251" s="27"/>
    </row>
    <row r="252" spans="19:25" x14ac:dyDescent="0.25">
      <c r="S252" s="27"/>
      <c r="X252" s="27"/>
      <c r="Y252" s="27"/>
    </row>
    <row r="253" spans="19:25" x14ac:dyDescent="0.25">
      <c r="S253" s="27"/>
      <c r="X253" s="27"/>
      <c r="Y253" s="27"/>
    </row>
    <row r="254" spans="19:25" x14ac:dyDescent="0.25">
      <c r="S254" s="27"/>
      <c r="X254" s="27"/>
      <c r="Y254" s="27"/>
    </row>
    <row r="255" spans="19:25" x14ac:dyDescent="0.25">
      <c r="S255" s="27"/>
      <c r="X255" s="27"/>
      <c r="Y255" s="27"/>
    </row>
    <row r="256" spans="19:25" x14ac:dyDescent="0.25">
      <c r="S256" s="27"/>
      <c r="X256" s="27"/>
      <c r="Y256" s="27"/>
    </row>
    <row r="257" spans="19:25" x14ac:dyDescent="0.25">
      <c r="S257" s="27"/>
      <c r="X257" s="27"/>
      <c r="Y257" s="27"/>
    </row>
    <row r="258" spans="19:25" x14ac:dyDescent="0.25">
      <c r="S258" s="27"/>
      <c r="X258" s="27"/>
      <c r="Y258" s="27"/>
    </row>
    <row r="259" spans="19:25" x14ac:dyDescent="0.25">
      <c r="S259" s="27"/>
      <c r="X259" s="27"/>
      <c r="Y259" s="27"/>
    </row>
    <row r="260" spans="19:25" x14ac:dyDescent="0.25">
      <c r="S260" s="27"/>
      <c r="X260" s="27"/>
      <c r="Y260" s="27"/>
    </row>
    <row r="261" spans="19:25" x14ac:dyDescent="0.25">
      <c r="S261" s="27"/>
      <c r="X261" s="27"/>
      <c r="Y261" s="27"/>
    </row>
    <row r="262" spans="19:25" x14ac:dyDescent="0.25">
      <c r="S262" s="27"/>
      <c r="X262" s="27"/>
      <c r="Y262" s="27"/>
    </row>
    <row r="263" spans="19:25" x14ac:dyDescent="0.25">
      <c r="S263" s="27"/>
      <c r="X263" s="27"/>
      <c r="Y263" s="27"/>
    </row>
    <row r="264" spans="19:25" x14ac:dyDescent="0.25">
      <c r="S264" s="27"/>
      <c r="X264" s="27"/>
      <c r="Y264" s="27"/>
    </row>
    <row r="265" spans="19:25" x14ac:dyDescent="0.25">
      <c r="S265" s="27"/>
      <c r="X265" s="27"/>
      <c r="Y265" s="27"/>
    </row>
    <row r="266" spans="19:25" x14ac:dyDescent="0.25">
      <c r="S266" s="27"/>
      <c r="X266" s="27"/>
      <c r="Y266" s="27"/>
    </row>
    <row r="267" spans="19:25" x14ac:dyDescent="0.25">
      <c r="S267" s="27"/>
      <c r="X267" s="27"/>
      <c r="Y267" s="27"/>
    </row>
    <row r="268" spans="19:25" x14ac:dyDescent="0.25">
      <c r="S268" s="27"/>
      <c r="X268" s="27"/>
      <c r="Y268" s="27"/>
    </row>
    <row r="269" spans="19:25" x14ac:dyDescent="0.25">
      <c r="S269" s="27"/>
      <c r="X269" s="27"/>
      <c r="Y269" s="27"/>
    </row>
    <row r="270" spans="19:25" x14ac:dyDescent="0.25">
      <c r="S270" s="27"/>
      <c r="X270" s="27"/>
      <c r="Y270" s="27"/>
    </row>
    <row r="271" spans="19:25" x14ac:dyDescent="0.25">
      <c r="S271" s="27"/>
      <c r="X271" s="27"/>
      <c r="Y271" s="27"/>
    </row>
    <row r="272" spans="19:25" x14ac:dyDescent="0.25">
      <c r="S272" s="27"/>
      <c r="X272" s="27"/>
      <c r="Y272" s="27"/>
    </row>
    <row r="273" spans="19:25" x14ac:dyDescent="0.25">
      <c r="S273" s="27"/>
      <c r="X273" s="27"/>
      <c r="Y273" s="27"/>
    </row>
    <row r="355" spans="1:31" s="55" customFormat="1" x14ac:dyDescent="0.25">
      <c r="A355" s="37"/>
      <c r="B355" s="37"/>
      <c r="C355" s="37"/>
      <c r="D355" s="37"/>
      <c r="E355" s="37"/>
      <c r="F355" s="37"/>
      <c r="G355" s="37"/>
      <c r="H355" s="37"/>
      <c r="I355" s="37"/>
      <c r="J355" s="37"/>
      <c r="K355" s="37"/>
      <c r="L355" s="37"/>
      <c r="M355" s="37"/>
      <c r="N355" s="37"/>
      <c r="O355" s="37"/>
      <c r="P355" s="37"/>
      <c r="Q355" s="37"/>
      <c r="R355" s="27"/>
      <c r="T355" s="101"/>
      <c r="U355"/>
      <c r="V355"/>
      <c r="W355"/>
      <c r="Z355" s="37"/>
      <c r="AA355" s="38"/>
      <c r="AB355" s="38"/>
      <c r="AC355" s="37"/>
      <c r="AD355" s="37"/>
      <c r="AE355" s="37"/>
    </row>
  </sheetData>
  <autoFilter ref="A1:AN1" xr:uid="{00000000-0001-0000-1000-000000000000}"/>
  <mergeCells count="18">
    <mergeCell ref="A85:A89"/>
    <mergeCell ref="B85:B89"/>
    <mergeCell ref="A90:A94"/>
    <mergeCell ref="B90:B94"/>
    <mergeCell ref="B110:B155"/>
    <mergeCell ref="A75:A79"/>
    <mergeCell ref="B75:B79"/>
    <mergeCell ref="A80:A84"/>
    <mergeCell ref="B80:B84"/>
    <mergeCell ref="A2:A6"/>
    <mergeCell ref="B2:B6"/>
    <mergeCell ref="A7:A11"/>
    <mergeCell ref="B7:B11"/>
    <mergeCell ref="B29:B74"/>
    <mergeCell ref="A12:A16"/>
    <mergeCell ref="B12:B16"/>
    <mergeCell ref="A17:A21"/>
    <mergeCell ref="B17:B2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C000"/>
  </sheetPr>
  <dimension ref="A1:AU200"/>
  <sheetViews>
    <sheetView topLeftCell="A132" zoomScale="357" zoomScaleNormal="357" workbookViewId="0">
      <selection activeCell="AK171" sqref="AK171:AK173"/>
    </sheetView>
  </sheetViews>
  <sheetFormatPr defaultColWidth="9.42578125" defaultRowHeight="12.75" x14ac:dyDescent="0.2"/>
  <cols>
    <col min="1" max="1" width="11.42578125" style="33" customWidth="1"/>
    <col min="2" max="2" width="79.42578125" style="27" customWidth="1"/>
    <col min="3" max="3" width="10.42578125" style="27" customWidth="1"/>
    <col min="4" max="4" width="18.42578125" style="27" customWidth="1"/>
    <col min="5" max="5" width="6.42578125" style="27" customWidth="1"/>
    <col min="6" max="6" width="7.42578125" style="27" customWidth="1"/>
    <col min="7" max="7" width="16.42578125" style="27" customWidth="1"/>
    <col min="8" max="8" width="16.42578125" style="27" bestFit="1" customWidth="1"/>
    <col min="9" max="10" width="10.42578125" style="27" customWidth="1"/>
    <col min="11" max="11" width="13.42578125" style="33" customWidth="1"/>
    <col min="12" max="12" width="14.42578125" style="27" customWidth="1"/>
    <col min="13" max="14" width="10.42578125" style="27" customWidth="1"/>
    <col min="15" max="15" width="16" style="33" bestFit="1" customWidth="1"/>
    <col min="16" max="16" width="14.42578125" style="27" customWidth="1"/>
    <col min="17" max="18" width="10.42578125" style="27" customWidth="1"/>
    <col min="19" max="19" width="13.42578125" style="33" customWidth="1"/>
    <col min="20" max="20" width="16.42578125" style="27" bestFit="1" customWidth="1"/>
    <col min="21" max="22" width="12.42578125" style="27" bestFit="1" customWidth="1"/>
    <col min="23" max="23" width="16" style="27" bestFit="1" customWidth="1"/>
    <col min="24" max="25" width="14.42578125" style="27" customWidth="1"/>
    <col min="26" max="26" width="8.42578125" style="27" customWidth="1"/>
    <col min="27" max="27" width="17.42578125" style="27" customWidth="1"/>
    <col min="28" max="28" width="11" style="27" customWidth="1"/>
    <col min="29" max="29" width="21.42578125" style="27" bestFit="1" customWidth="1"/>
    <col min="30" max="30" width="7.42578125" style="27" customWidth="1"/>
    <col min="31" max="31" width="13.42578125" style="27" customWidth="1"/>
    <col min="32" max="32" width="23.42578125" style="27" customWidth="1"/>
    <col min="33" max="33" width="10" style="27" customWidth="1"/>
    <col min="34" max="34" width="11.42578125" style="27" customWidth="1"/>
    <col min="35" max="35" width="10.42578125" style="27" customWidth="1"/>
    <col min="36" max="36" width="14.42578125" style="27" customWidth="1"/>
    <col min="37" max="38" width="26.42578125" style="27" customWidth="1"/>
    <col min="39" max="39" width="39" style="27" customWidth="1"/>
    <col min="40" max="40" width="22.42578125" style="27" customWidth="1"/>
    <col min="41" max="43" width="22.42578125" style="33" customWidth="1"/>
    <col min="44" max="44" width="22.42578125" style="33" bestFit="1" customWidth="1"/>
    <col min="45" max="45" width="11.140625" style="33" customWidth="1"/>
    <col min="46" max="16384" width="9.42578125" style="27"/>
  </cols>
  <sheetData>
    <row r="1" spans="1:47" hidden="1" x14ac:dyDescent="0.2">
      <c r="A1" s="88" t="s">
        <v>212</v>
      </c>
      <c r="B1" s="35"/>
      <c r="C1" s="58"/>
      <c r="D1" s="55"/>
      <c r="E1" s="55"/>
      <c r="F1" s="55"/>
      <c r="AN1" s="33"/>
      <c r="AS1" s="27"/>
    </row>
    <row r="2" spans="1:47" hidden="1" x14ac:dyDescent="0.2">
      <c r="A2" s="78"/>
      <c r="B2" s="77"/>
      <c r="AJ2" s="77"/>
      <c r="AN2" s="33"/>
      <c r="AS2" s="27"/>
    </row>
    <row r="3" spans="1:47" s="90" customFormat="1" ht="30" x14ac:dyDescent="0.25">
      <c r="A3" s="83" t="s">
        <v>25</v>
      </c>
      <c r="B3" s="64" t="s">
        <v>1</v>
      </c>
      <c r="C3" s="64" t="s">
        <v>237</v>
      </c>
      <c r="D3" s="82" t="s">
        <v>183</v>
      </c>
      <c r="E3" s="30" t="s">
        <v>343</v>
      </c>
      <c r="F3" s="82" t="s">
        <v>26</v>
      </c>
      <c r="G3" s="83" t="s">
        <v>27</v>
      </c>
      <c r="H3" s="83" t="s">
        <v>28</v>
      </c>
      <c r="I3" s="155" t="s">
        <v>371</v>
      </c>
      <c r="J3" s="155" t="s">
        <v>463</v>
      </c>
      <c r="K3" s="155" t="s">
        <v>464</v>
      </c>
      <c r="L3" s="155" t="s">
        <v>465</v>
      </c>
      <c r="M3" s="155" t="s">
        <v>385</v>
      </c>
      <c r="N3" s="155" t="s">
        <v>466</v>
      </c>
      <c r="O3" s="155" t="s">
        <v>374</v>
      </c>
      <c r="P3" s="155" t="s">
        <v>467</v>
      </c>
      <c r="Q3" s="155" t="s">
        <v>372</v>
      </c>
      <c r="R3" s="155" t="s">
        <v>468</v>
      </c>
      <c r="S3" s="155" t="s">
        <v>373</v>
      </c>
      <c r="T3" s="155" t="s">
        <v>469</v>
      </c>
      <c r="U3" s="155" t="s">
        <v>879</v>
      </c>
      <c r="V3" s="155" t="s">
        <v>880</v>
      </c>
      <c r="W3" s="155" t="s">
        <v>881</v>
      </c>
      <c r="X3" s="155" t="s">
        <v>882</v>
      </c>
      <c r="Y3" s="83" t="s">
        <v>387</v>
      </c>
      <c r="Z3" s="83" t="s">
        <v>29</v>
      </c>
      <c r="AA3" s="83" t="s">
        <v>184</v>
      </c>
      <c r="AB3" s="83" t="s">
        <v>30</v>
      </c>
      <c r="AC3" s="30" t="s">
        <v>358</v>
      </c>
      <c r="AD3" s="83" t="s">
        <v>31</v>
      </c>
      <c r="AE3" s="84" t="s">
        <v>32</v>
      </c>
      <c r="AF3" s="83" t="s">
        <v>33</v>
      </c>
      <c r="AG3" s="83" t="s">
        <v>34</v>
      </c>
      <c r="AH3" s="83" t="s">
        <v>35</v>
      </c>
      <c r="AI3" s="83" t="s">
        <v>36</v>
      </c>
      <c r="AJ3" s="30" t="s">
        <v>167</v>
      </c>
      <c r="AK3" s="234" t="s">
        <v>586</v>
      </c>
      <c r="AL3" s="234" t="s">
        <v>587</v>
      </c>
      <c r="AM3" s="234" t="s">
        <v>699</v>
      </c>
      <c r="AN3" s="89" t="s">
        <v>260</v>
      </c>
      <c r="AO3" s="89" t="s">
        <v>259</v>
      </c>
      <c r="AP3" s="89" t="s">
        <v>958</v>
      </c>
      <c r="AQ3" s="314" t="s">
        <v>997</v>
      </c>
      <c r="AR3" s="89" t="s">
        <v>172</v>
      </c>
      <c r="AS3" s="186" t="s">
        <v>1178</v>
      </c>
      <c r="AT3" s="186" t="s">
        <v>1179</v>
      </c>
      <c r="AU3" s="186" t="s">
        <v>1180</v>
      </c>
    </row>
    <row r="4" spans="1:47" x14ac:dyDescent="0.2">
      <c r="A4" s="28" t="s">
        <v>213</v>
      </c>
      <c r="B4" s="28" t="s">
        <v>102</v>
      </c>
      <c r="C4" s="28"/>
      <c r="D4" s="147">
        <v>210503</v>
      </c>
      <c r="E4" s="28"/>
      <c r="F4" s="85" t="s">
        <v>24</v>
      </c>
      <c r="G4" s="28" t="s">
        <v>228</v>
      </c>
      <c r="H4" s="28" t="s">
        <v>211</v>
      </c>
      <c r="I4" s="28">
        <v>2</v>
      </c>
      <c r="J4" s="28">
        <v>5</v>
      </c>
      <c r="K4" s="28">
        <v>900</v>
      </c>
      <c r="L4" s="28" t="s">
        <v>461</v>
      </c>
      <c r="M4" s="28">
        <v>12</v>
      </c>
      <c r="N4" s="28">
        <v>5</v>
      </c>
      <c r="O4" s="28">
        <v>5035</v>
      </c>
      <c r="P4" s="28" t="s">
        <v>461</v>
      </c>
      <c r="Q4" s="28"/>
      <c r="R4" s="28"/>
      <c r="S4" s="28"/>
      <c r="T4" s="28"/>
      <c r="U4" s="197"/>
      <c r="V4" s="197"/>
      <c r="W4" s="197"/>
      <c r="X4" s="197"/>
      <c r="Y4" s="28"/>
      <c r="Z4" s="28">
        <v>11</v>
      </c>
      <c r="AA4" s="28" t="s">
        <v>54</v>
      </c>
      <c r="AB4" s="28" t="s">
        <v>49</v>
      </c>
      <c r="AC4" s="115">
        <v>-85</v>
      </c>
      <c r="AD4" s="28">
        <v>0</v>
      </c>
      <c r="AE4" s="28" t="s">
        <v>50</v>
      </c>
      <c r="AF4" s="28" t="s">
        <v>43</v>
      </c>
      <c r="AG4" s="28" t="s">
        <v>386</v>
      </c>
      <c r="AH4" s="28">
        <v>60</v>
      </c>
      <c r="AI4" s="28">
        <v>3</v>
      </c>
      <c r="AJ4" s="28" t="s">
        <v>168</v>
      </c>
      <c r="AK4" s="28">
        <f>2000+2000</f>
        <v>4000</v>
      </c>
      <c r="AL4" s="197"/>
      <c r="AM4" s="197" t="s">
        <v>700</v>
      </c>
      <c r="AN4" s="28" t="s">
        <v>363</v>
      </c>
      <c r="AO4" s="28" t="s">
        <v>363</v>
      </c>
      <c r="AP4" s="28"/>
      <c r="AQ4" s="197"/>
      <c r="AR4" s="28" t="s">
        <v>473</v>
      </c>
      <c r="AS4" s="27"/>
    </row>
    <row r="5" spans="1:47" x14ac:dyDescent="0.2">
      <c r="A5" s="28" t="s">
        <v>213</v>
      </c>
      <c r="B5" s="28" t="s">
        <v>103</v>
      </c>
      <c r="C5" s="28">
        <v>61719</v>
      </c>
      <c r="D5" s="147">
        <v>210504</v>
      </c>
      <c r="E5" s="28"/>
      <c r="F5" s="85" t="s">
        <v>24</v>
      </c>
      <c r="G5" s="28" t="s">
        <v>429</v>
      </c>
      <c r="H5" s="28" t="s">
        <v>211</v>
      </c>
      <c r="I5" s="28">
        <v>2</v>
      </c>
      <c r="J5" s="28">
        <v>5</v>
      </c>
      <c r="K5" s="28">
        <v>900</v>
      </c>
      <c r="L5" s="28" t="s">
        <v>461</v>
      </c>
      <c r="M5" s="28">
        <v>66</v>
      </c>
      <c r="N5" s="28">
        <v>5</v>
      </c>
      <c r="O5" s="28">
        <v>66886</v>
      </c>
      <c r="P5" s="28" t="s">
        <v>461</v>
      </c>
      <c r="Q5" s="28"/>
      <c r="R5" s="28"/>
      <c r="S5" s="28"/>
      <c r="T5" s="28"/>
      <c r="U5" s="197"/>
      <c r="V5" s="197"/>
      <c r="W5" s="197"/>
      <c r="X5" s="197"/>
      <c r="Y5" s="28"/>
      <c r="Z5" s="28">
        <v>11</v>
      </c>
      <c r="AA5" s="28" t="s">
        <v>58</v>
      </c>
      <c r="AB5" s="28" t="s">
        <v>21</v>
      </c>
      <c r="AC5" s="115">
        <v>-85</v>
      </c>
      <c r="AD5" s="28" t="s">
        <v>41</v>
      </c>
      <c r="AE5" s="28" t="s">
        <v>263</v>
      </c>
      <c r="AF5" s="28" t="s">
        <v>43</v>
      </c>
      <c r="AG5" s="28" t="s">
        <v>386</v>
      </c>
      <c r="AH5" s="28">
        <v>60</v>
      </c>
      <c r="AI5" s="28">
        <v>3</v>
      </c>
      <c r="AJ5" s="28" t="s">
        <v>168</v>
      </c>
      <c r="AK5" s="28">
        <f>27000+27000</f>
        <v>54000</v>
      </c>
      <c r="AL5" s="197"/>
      <c r="AM5" s="197" t="s">
        <v>712</v>
      </c>
      <c r="AN5" s="28" t="s">
        <v>401</v>
      </c>
      <c r="AO5" s="28" t="s">
        <v>401</v>
      </c>
      <c r="AP5" s="28"/>
      <c r="AQ5" s="197"/>
      <c r="AR5" s="28" t="s">
        <v>473</v>
      </c>
      <c r="AS5" s="27"/>
    </row>
    <row r="6" spans="1:47" x14ac:dyDescent="0.2">
      <c r="A6" s="28" t="s">
        <v>213</v>
      </c>
      <c r="B6" s="28" t="s">
        <v>103</v>
      </c>
      <c r="C6" s="28"/>
      <c r="D6" s="147">
        <v>210505</v>
      </c>
      <c r="E6" s="28"/>
      <c r="F6" s="85" t="s">
        <v>24</v>
      </c>
      <c r="G6" s="28" t="s">
        <v>430</v>
      </c>
      <c r="H6" s="28" t="s">
        <v>211</v>
      </c>
      <c r="I6" s="28">
        <v>12</v>
      </c>
      <c r="J6" s="28">
        <v>5</v>
      </c>
      <c r="K6" s="28">
        <v>5035</v>
      </c>
      <c r="L6" s="28" t="s">
        <v>461</v>
      </c>
      <c r="M6" s="28">
        <v>66</v>
      </c>
      <c r="N6" s="28">
        <v>5</v>
      </c>
      <c r="O6" s="28">
        <v>66886</v>
      </c>
      <c r="P6" s="28" t="s">
        <v>461</v>
      </c>
      <c r="Q6" s="28"/>
      <c r="R6" s="28"/>
      <c r="S6" s="28"/>
      <c r="T6" s="28"/>
      <c r="U6" s="197"/>
      <c r="V6" s="197"/>
      <c r="W6" s="197"/>
      <c r="X6" s="197"/>
      <c r="Y6" s="28"/>
      <c r="Z6" s="28">
        <v>11</v>
      </c>
      <c r="AA6" s="28" t="s">
        <v>58</v>
      </c>
      <c r="AB6" s="28" t="s">
        <v>46</v>
      </c>
      <c r="AC6" s="115">
        <v>-85</v>
      </c>
      <c r="AD6" s="28">
        <v>10</v>
      </c>
      <c r="AE6" s="28" t="s">
        <v>48</v>
      </c>
      <c r="AF6" s="28" t="s">
        <v>43</v>
      </c>
      <c r="AG6" s="28" t="s">
        <v>386</v>
      </c>
      <c r="AH6" s="28">
        <v>60</v>
      </c>
      <c r="AI6" s="28">
        <v>3</v>
      </c>
      <c r="AJ6" s="28" t="s">
        <v>168</v>
      </c>
      <c r="AK6" s="28">
        <f>6000+6000</f>
        <v>12000</v>
      </c>
      <c r="AL6" s="197"/>
      <c r="AM6" s="197" t="s">
        <v>732</v>
      </c>
      <c r="AN6" s="28" t="s">
        <v>363</v>
      </c>
      <c r="AO6" s="28" t="s">
        <v>363</v>
      </c>
      <c r="AP6" s="28"/>
      <c r="AQ6" s="197"/>
      <c r="AR6" s="28" t="s">
        <v>473</v>
      </c>
      <c r="AS6" s="27"/>
    </row>
    <row r="7" spans="1:47" x14ac:dyDescent="0.2">
      <c r="A7" s="28" t="s">
        <v>213</v>
      </c>
      <c r="B7" s="28" t="s">
        <v>104</v>
      </c>
      <c r="C7" s="28"/>
      <c r="D7" s="147">
        <v>210507</v>
      </c>
      <c r="E7" s="28"/>
      <c r="F7" s="85" t="s">
        <v>24</v>
      </c>
      <c r="G7" s="28" t="s">
        <v>431</v>
      </c>
      <c r="H7" s="28" t="s">
        <v>211</v>
      </c>
      <c r="I7" s="28">
        <v>66</v>
      </c>
      <c r="J7" s="28">
        <v>5</v>
      </c>
      <c r="K7" s="28">
        <v>66461</v>
      </c>
      <c r="L7" s="28" t="s">
        <v>461</v>
      </c>
      <c r="M7" s="28">
        <v>66</v>
      </c>
      <c r="N7" s="28">
        <v>5</v>
      </c>
      <c r="O7" s="28">
        <v>67111</v>
      </c>
      <c r="P7" s="28" t="s">
        <v>461</v>
      </c>
      <c r="Q7" s="28"/>
      <c r="R7" s="28"/>
      <c r="S7" s="28"/>
      <c r="T7" s="28"/>
      <c r="U7" s="197"/>
      <c r="V7" s="197"/>
      <c r="W7" s="197"/>
      <c r="X7" s="197"/>
      <c r="Y7" s="28"/>
      <c r="Z7" s="28">
        <v>11</v>
      </c>
      <c r="AA7" s="28" t="s">
        <v>62</v>
      </c>
      <c r="AB7" s="28" t="s">
        <v>46</v>
      </c>
      <c r="AC7" s="115">
        <v>-85</v>
      </c>
      <c r="AD7" s="28">
        <v>20</v>
      </c>
      <c r="AE7" s="28" t="s">
        <v>47</v>
      </c>
      <c r="AF7" s="28" t="s">
        <v>43</v>
      </c>
      <c r="AG7" s="28" t="s">
        <v>386</v>
      </c>
      <c r="AH7" s="28">
        <v>60</v>
      </c>
      <c r="AI7" s="28">
        <v>3</v>
      </c>
      <c r="AJ7" s="28" t="s">
        <v>168</v>
      </c>
      <c r="AK7" s="28">
        <f>12000+12000</f>
        <v>24000</v>
      </c>
      <c r="AL7" s="197"/>
      <c r="AM7" s="197" t="s">
        <v>746</v>
      </c>
      <c r="AN7" s="28" t="s">
        <v>363</v>
      </c>
      <c r="AO7" s="28" t="s">
        <v>363</v>
      </c>
      <c r="AP7" s="28"/>
      <c r="AQ7" s="197"/>
      <c r="AR7" s="28" t="s">
        <v>473</v>
      </c>
      <c r="AS7" s="27"/>
    </row>
    <row r="8" spans="1:47" x14ac:dyDescent="0.2">
      <c r="A8" s="28" t="s">
        <v>213</v>
      </c>
      <c r="B8" s="28" t="s">
        <v>207</v>
      </c>
      <c r="C8" s="28">
        <v>61720</v>
      </c>
      <c r="D8" s="147">
        <v>210511</v>
      </c>
      <c r="E8" s="28"/>
      <c r="F8" s="85" t="s">
        <v>24</v>
      </c>
      <c r="G8" s="28" t="s">
        <v>432</v>
      </c>
      <c r="H8" s="28" t="s">
        <v>211</v>
      </c>
      <c r="I8" s="28">
        <v>2</v>
      </c>
      <c r="J8" s="28">
        <v>5</v>
      </c>
      <c r="K8" s="28">
        <v>900</v>
      </c>
      <c r="L8" s="28" t="s">
        <v>461</v>
      </c>
      <c r="M8" s="28">
        <v>5</v>
      </c>
      <c r="N8" s="28">
        <v>5</v>
      </c>
      <c r="O8" s="28">
        <v>2525</v>
      </c>
      <c r="P8" s="28" t="s">
        <v>461</v>
      </c>
      <c r="Q8" s="28"/>
      <c r="R8" s="28"/>
      <c r="S8" s="28"/>
      <c r="T8" s="28"/>
      <c r="U8" s="197"/>
      <c r="V8" s="197"/>
      <c r="W8" s="197"/>
      <c r="X8" s="197"/>
      <c r="Y8" s="28"/>
      <c r="Z8" s="28">
        <v>11</v>
      </c>
      <c r="AA8" s="28" t="s">
        <v>58</v>
      </c>
      <c r="AB8" s="28" t="s">
        <v>21</v>
      </c>
      <c r="AC8" s="115">
        <v>-85</v>
      </c>
      <c r="AD8" s="28" t="s">
        <v>41</v>
      </c>
      <c r="AE8" s="28" t="s">
        <v>263</v>
      </c>
      <c r="AF8" s="28" t="s">
        <v>66</v>
      </c>
      <c r="AG8" s="28" t="s">
        <v>386</v>
      </c>
      <c r="AH8" s="28">
        <v>60</v>
      </c>
      <c r="AI8" s="28">
        <v>3</v>
      </c>
      <c r="AJ8" s="28" t="s">
        <v>168</v>
      </c>
      <c r="AK8" s="28">
        <f>27000+27000</f>
        <v>54000</v>
      </c>
      <c r="AL8" s="197"/>
      <c r="AM8" s="197" t="s">
        <v>712</v>
      </c>
      <c r="AN8" s="28" t="s">
        <v>401</v>
      </c>
      <c r="AO8" s="28" t="s">
        <v>401</v>
      </c>
      <c r="AP8" s="28"/>
      <c r="AQ8" s="197"/>
      <c r="AR8" s="28" t="s">
        <v>473</v>
      </c>
      <c r="AS8" s="27"/>
    </row>
    <row r="9" spans="1:47" x14ac:dyDescent="0.2">
      <c r="A9" s="28"/>
      <c r="B9" s="28" t="s">
        <v>308</v>
      </c>
      <c r="C9" s="28"/>
      <c r="D9" s="28"/>
      <c r="E9" s="28"/>
      <c r="F9" s="85"/>
      <c r="G9" s="28"/>
      <c r="H9" s="28"/>
      <c r="I9" s="28"/>
      <c r="J9" s="28"/>
      <c r="K9" s="28"/>
      <c r="L9" s="28"/>
      <c r="M9" s="28"/>
      <c r="N9" s="28"/>
      <c r="O9" s="28"/>
      <c r="P9" s="28"/>
      <c r="Q9" s="28"/>
      <c r="R9" s="28"/>
      <c r="S9" s="28"/>
      <c r="T9" s="28"/>
      <c r="U9" s="197"/>
      <c r="V9" s="197"/>
      <c r="W9" s="197"/>
      <c r="X9" s="197"/>
      <c r="Y9" s="28"/>
      <c r="Z9" s="28"/>
      <c r="AA9" s="28"/>
      <c r="AB9" s="28"/>
      <c r="AC9" s="115"/>
      <c r="AD9" s="28"/>
      <c r="AE9" s="28"/>
      <c r="AF9" s="28"/>
      <c r="AG9" s="28"/>
      <c r="AH9" s="28"/>
      <c r="AI9" s="28"/>
      <c r="AJ9" s="28"/>
      <c r="AK9" s="28"/>
      <c r="AL9" s="197"/>
      <c r="AM9" s="197"/>
      <c r="AN9" s="28"/>
      <c r="AO9" s="28"/>
      <c r="AP9" s="28"/>
      <c r="AQ9" s="197"/>
      <c r="AR9" s="28"/>
      <c r="AS9" s="27"/>
    </row>
    <row r="10" spans="1:47" x14ac:dyDescent="0.2">
      <c r="A10" s="28"/>
      <c r="B10" s="28" t="s">
        <v>483</v>
      </c>
      <c r="C10" s="28"/>
      <c r="D10" s="147">
        <v>210517</v>
      </c>
      <c r="E10" s="28">
        <v>1</v>
      </c>
      <c r="F10" s="85" t="s">
        <v>24</v>
      </c>
      <c r="G10" s="28" t="s">
        <v>215</v>
      </c>
      <c r="H10" s="28" t="s">
        <v>225</v>
      </c>
      <c r="I10" s="28">
        <v>4</v>
      </c>
      <c r="J10" s="28">
        <v>20</v>
      </c>
      <c r="K10" s="28">
        <v>2175</v>
      </c>
      <c r="L10" s="28" t="s">
        <v>461</v>
      </c>
      <c r="M10" s="28">
        <v>12</v>
      </c>
      <c r="N10" s="28">
        <v>5</v>
      </c>
      <c r="O10" s="28">
        <v>5035</v>
      </c>
      <c r="P10" s="28" t="s">
        <v>461</v>
      </c>
      <c r="Q10" s="28"/>
      <c r="R10" s="28"/>
      <c r="S10" s="28"/>
      <c r="T10" s="28"/>
      <c r="U10" s="197"/>
      <c r="V10" s="197"/>
      <c r="W10" s="197"/>
      <c r="X10" s="197"/>
      <c r="Y10" s="93"/>
      <c r="Z10" s="28">
        <v>11</v>
      </c>
      <c r="AA10" s="28" t="s">
        <v>58</v>
      </c>
      <c r="AB10" s="28" t="s">
        <v>49</v>
      </c>
      <c r="AC10" s="458">
        <v>-78</v>
      </c>
      <c r="AD10" s="28">
        <v>25</v>
      </c>
      <c r="AE10" s="28" t="s">
        <v>94</v>
      </c>
      <c r="AF10" s="28" t="s">
        <v>66</v>
      </c>
      <c r="AG10" s="28" t="s">
        <v>307</v>
      </c>
      <c r="AH10" s="28">
        <v>180</v>
      </c>
      <c r="AI10" s="28">
        <v>1</v>
      </c>
      <c r="AJ10" s="28" t="s">
        <v>168</v>
      </c>
      <c r="AK10" s="28">
        <v>99000</v>
      </c>
      <c r="AL10" s="197"/>
      <c r="AM10" s="197" t="s">
        <v>731</v>
      </c>
      <c r="AN10" s="28" t="s">
        <v>363</v>
      </c>
      <c r="AO10" s="28" t="s">
        <v>363</v>
      </c>
      <c r="AP10" s="28"/>
      <c r="AQ10" s="197"/>
      <c r="AR10" s="28" t="s">
        <v>473</v>
      </c>
      <c r="AS10" s="27"/>
    </row>
    <row r="11" spans="1:47" x14ac:dyDescent="0.2">
      <c r="A11" s="28"/>
      <c r="B11" s="28" t="s">
        <v>483</v>
      </c>
      <c r="C11" s="28"/>
      <c r="D11" s="147">
        <v>210517</v>
      </c>
      <c r="E11" s="28">
        <v>2</v>
      </c>
      <c r="F11" s="85" t="s">
        <v>24</v>
      </c>
      <c r="G11" s="28" t="s">
        <v>215</v>
      </c>
      <c r="H11" s="28" t="s">
        <v>225</v>
      </c>
      <c r="I11" s="28">
        <v>4</v>
      </c>
      <c r="J11" s="28">
        <v>20</v>
      </c>
      <c r="K11" s="28">
        <v>2175</v>
      </c>
      <c r="L11" s="28" t="s">
        <v>461</v>
      </c>
      <c r="M11" s="28">
        <v>12</v>
      </c>
      <c r="N11" s="28">
        <v>5</v>
      </c>
      <c r="O11" s="28">
        <v>5035</v>
      </c>
      <c r="P11" s="28" t="s">
        <v>461</v>
      </c>
      <c r="Q11" s="28"/>
      <c r="R11" s="28"/>
      <c r="S11" s="28"/>
      <c r="T11" s="28"/>
      <c r="U11" s="197"/>
      <c r="V11" s="197"/>
      <c r="W11" s="197"/>
      <c r="X11" s="197"/>
      <c r="Y11" s="93"/>
      <c r="Z11" s="28">
        <v>11</v>
      </c>
      <c r="AA11" s="28" t="s">
        <v>58</v>
      </c>
      <c r="AB11" s="28" t="s">
        <v>49</v>
      </c>
      <c r="AC11" s="458">
        <v>-80</v>
      </c>
      <c r="AD11" s="28">
        <v>25</v>
      </c>
      <c r="AE11" s="28" t="s">
        <v>94</v>
      </c>
      <c r="AF11" s="28" t="s">
        <v>66</v>
      </c>
      <c r="AG11" s="28" t="s">
        <v>307</v>
      </c>
      <c r="AH11" s="28">
        <v>180</v>
      </c>
      <c r="AI11" s="28">
        <v>1</v>
      </c>
      <c r="AJ11" s="28" t="s">
        <v>168</v>
      </c>
      <c r="AK11" s="28">
        <v>99000</v>
      </c>
      <c r="AL11" s="197"/>
      <c r="AM11" s="197" t="s">
        <v>731</v>
      </c>
      <c r="AN11" s="28" t="s">
        <v>363</v>
      </c>
      <c r="AO11" s="28" t="s">
        <v>363</v>
      </c>
      <c r="AP11" s="28"/>
      <c r="AQ11" s="197"/>
      <c r="AR11" s="28" t="s">
        <v>473</v>
      </c>
      <c r="AS11" s="27"/>
    </row>
    <row r="12" spans="1:47" x14ac:dyDescent="0.2">
      <c r="A12" s="93" t="s">
        <v>223</v>
      </c>
      <c r="B12" s="28" t="s">
        <v>483</v>
      </c>
      <c r="C12" s="28"/>
      <c r="D12" s="147">
        <v>210517</v>
      </c>
      <c r="E12" s="28">
        <v>3</v>
      </c>
      <c r="F12" s="85" t="s">
        <v>24</v>
      </c>
      <c r="G12" s="28" t="s">
        <v>215</v>
      </c>
      <c r="H12" s="28" t="s">
        <v>225</v>
      </c>
      <c r="I12" s="28">
        <v>4</v>
      </c>
      <c r="J12" s="28">
        <v>20</v>
      </c>
      <c r="K12" s="28">
        <v>2175</v>
      </c>
      <c r="L12" s="28" t="s">
        <v>461</v>
      </c>
      <c r="M12" s="28">
        <v>12</v>
      </c>
      <c r="N12" s="28">
        <v>5</v>
      </c>
      <c r="O12" s="28">
        <v>5035</v>
      </c>
      <c r="P12" s="28" t="s">
        <v>461</v>
      </c>
      <c r="Q12" s="28"/>
      <c r="R12" s="28"/>
      <c r="S12" s="28"/>
      <c r="T12" s="28"/>
      <c r="U12" s="197"/>
      <c r="V12" s="197"/>
      <c r="W12" s="197"/>
      <c r="X12" s="197"/>
      <c r="Y12" s="93"/>
      <c r="Z12" s="28">
        <v>11</v>
      </c>
      <c r="AA12" s="28" t="s">
        <v>58</v>
      </c>
      <c r="AB12" s="28" t="s">
        <v>49</v>
      </c>
      <c r="AC12" s="458">
        <v>-82</v>
      </c>
      <c r="AD12" s="28">
        <v>25</v>
      </c>
      <c r="AE12" s="28" t="s">
        <v>94</v>
      </c>
      <c r="AF12" s="28" t="s">
        <v>66</v>
      </c>
      <c r="AG12" s="28" t="s">
        <v>307</v>
      </c>
      <c r="AH12" s="28">
        <v>180</v>
      </c>
      <c r="AI12" s="28">
        <v>1</v>
      </c>
      <c r="AJ12" s="28" t="s">
        <v>168</v>
      </c>
      <c r="AK12" s="28">
        <v>99000</v>
      </c>
      <c r="AL12" s="197"/>
      <c r="AM12" s="197" t="s">
        <v>731</v>
      </c>
      <c r="AN12" s="28" t="s">
        <v>363</v>
      </c>
      <c r="AO12" s="28" t="s">
        <v>363</v>
      </c>
      <c r="AP12" s="28"/>
      <c r="AQ12" s="197"/>
      <c r="AR12" s="28" t="s">
        <v>473</v>
      </c>
      <c r="AS12" s="27"/>
    </row>
    <row r="13" spans="1:47" x14ac:dyDescent="0.2">
      <c r="A13" s="28"/>
      <c r="B13" s="28" t="s">
        <v>483</v>
      </c>
      <c r="C13" s="28"/>
      <c r="D13" s="147">
        <v>210517</v>
      </c>
      <c r="E13" s="28">
        <v>4</v>
      </c>
      <c r="F13" s="85" t="s">
        <v>24</v>
      </c>
      <c r="G13" s="28" t="s">
        <v>215</v>
      </c>
      <c r="H13" s="28" t="s">
        <v>225</v>
      </c>
      <c r="I13" s="28">
        <v>4</v>
      </c>
      <c r="J13" s="28">
        <v>20</v>
      </c>
      <c r="K13" s="28">
        <v>2175</v>
      </c>
      <c r="L13" s="28" t="s">
        <v>461</v>
      </c>
      <c r="M13" s="28">
        <v>12</v>
      </c>
      <c r="N13" s="28">
        <v>5</v>
      </c>
      <c r="O13" s="28">
        <v>5035</v>
      </c>
      <c r="P13" s="28" t="s">
        <v>461</v>
      </c>
      <c r="Q13" s="28"/>
      <c r="R13" s="28"/>
      <c r="S13" s="28"/>
      <c r="T13" s="28"/>
      <c r="U13" s="197"/>
      <c r="V13" s="197"/>
      <c r="W13" s="197"/>
      <c r="X13" s="197"/>
      <c r="Y13" s="93"/>
      <c r="Z13" s="28">
        <v>11</v>
      </c>
      <c r="AA13" s="28" t="s">
        <v>58</v>
      </c>
      <c r="AB13" s="28" t="s">
        <v>49</v>
      </c>
      <c r="AC13" s="458">
        <v>-84</v>
      </c>
      <c r="AD13" s="28">
        <v>25</v>
      </c>
      <c r="AE13" s="28" t="s">
        <v>94</v>
      </c>
      <c r="AF13" s="28" t="s">
        <v>66</v>
      </c>
      <c r="AG13" s="28" t="s">
        <v>307</v>
      </c>
      <c r="AH13" s="28">
        <v>180</v>
      </c>
      <c r="AI13" s="28">
        <v>1</v>
      </c>
      <c r="AJ13" s="28" t="s">
        <v>168</v>
      </c>
      <c r="AK13" s="28">
        <v>99000</v>
      </c>
      <c r="AL13" s="197"/>
      <c r="AM13" s="197" t="s">
        <v>731</v>
      </c>
      <c r="AN13" s="28" t="s">
        <v>363</v>
      </c>
      <c r="AO13" s="28" t="s">
        <v>363</v>
      </c>
      <c r="AP13" s="28"/>
      <c r="AQ13" s="197"/>
      <c r="AR13" s="28" t="s">
        <v>473</v>
      </c>
      <c r="AS13" s="27"/>
    </row>
    <row r="14" spans="1:47" x14ac:dyDescent="0.2">
      <c r="A14" s="28"/>
      <c r="B14" s="28" t="s">
        <v>483</v>
      </c>
      <c r="C14" s="28"/>
      <c r="D14" s="147">
        <v>210517</v>
      </c>
      <c r="E14" s="28">
        <v>5</v>
      </c>
      <c r="F14" s="85" t="s">
        <v>24</v>
      </c>
      <c r="G14" s="28" t="s">
        <v>215</v>
      </c>
      <c r="H14" s="28" t="s">
        <v>225</v>
      </c>
      <c r="I14" s="28">
        <v>4</v>
      </c>
      <c r="J14" s="28">
        <v>20</v>
      </c>
      <c r="K14" s="28">
        <v>2175</v>
      </c>
      <c r="L14" s="28" t="s">
        <v>461</v>
      </c>
      <c r="M14" s="28">
        <v>12</v>
      </c>
      <c r="N14" s="28">
        <v>5</v>
      </c>
      <c r="O14" s="28">
        <v>5035</v>
      </c>
      <c r="P14" s="28" t="s">
        <v>461</v>
      </c>
      <c r="Q14" s="28"/>
      <c r="R14" s="28"/>
      <c r="S14" s="28"/>
      <c r="T14" s="28"/>
      <c r="U14" s="197"/>
      <c r="V14" s="197"/>
      <c r="W14" s="197"/>
      <c r="X14" s="197"/>
      <c r="Y14" s="93"/>
      <c r="Z14" s="28">
        <v>11</v>
      </c>
      <c r="AA14" s="28" t="s">
        <v>58</v>
      </c>
      <c r="AB14" s="28" t="s">
        <v>49</v>
      </c>
      <c r="AC14" s="458">
        <v>-86</v>
      </c>
      <c r="AD14" s="28">
        <v>25</v>
      </c>
      <c r="AE14" s="28" t="s">
        <v>94</v>
      </c>
      <c r="AF14" s="28" t="s">
        <v>66</v>
      </c>
      <c r="AG14" s="28" t="s">
        <v>307</v>
      </c>
      <c r="AH14" s="28">
        <v>180</v>
      </c>
      <c r="AI14" s="28">
        <v>1</v>
      </c>
      <c r="AJ14" s="28" t="s">
        <v>168</v>
      </c>
      <c r="AK14" s="28">
        <v>99000</v>
      </c>
      <c r="AL14" s="197"/>
      <c r="AM14" s="197" t="s">
        <v>731</v>
      </c>
      <c r="AN14" s="28" t="s">
        <v>363</v>
      </c>
      <c r="AO14" s="28" t="s">
        <v>363</v>
      </c>
      <c r="AP14" s="28"/>
      <c r="AQ14" s="197"/>
      <c r="AR14" s="28" t="s">
        <v>473</v>
      </c>
      <c r="AS14" s="27"/>
    </row>
    <row r="15" spans="1:47" x14ac:dyDescent="0.2">
      <c r="A15" s="28"/>
      <c r="B15" s="28" t="s">
        <v>483</v>
      </c>
      <c r="C15" s="28"/>
      <c r="D15" s="147">
        <v>210517</v>
      </c>
      <c r="E15" s="28">
        <v>6</v>
      </c>
      <c r="F15" s="85" t="s">
        <v>24</v>
      </c>
      <c r="G15" s="28" t="s">
        <v>215</v>
      </c>
      <c r="H15" s="28" t="s">
        <v>225</v>
      </c>
      <c r="I15" s="28">
        <v>4</v>
      </c>
      <c r="J15" s="28">
        <v>20</v>
      </c>
      <c r="K15" s="28">
        <v>2175</v>
      </c>
      <c r="L15" s="28" t="s">
        <v>461</v>
      </c>
      <c r="M15" s="28">
        <v>12</v>
      </c>
      <c r="N15" s="28">
        <v>5</v>
      </c>
      <c r="O15" s="28">
        <v>5035</v>
      </c>
      <c r="P15" s="28" t="s">
        <v>461</v>
      </c>
      <c r="Q15" s="28"/>
      <c r="R15" s="28"/>
      <c r="S15" s="28"/>
      <c r="T15" s="28"/>
      <c r="U15" s="197"/>
      <c r="V15" s="197"/>
      <c r="W15" s="197"/>
      <c r="X15" s="197"/>
      <c r="Y15" s="93"/>
      <c r="Z15" s="28">
        <v>11</v>
      </c>
      <c r="AA15" s="28" t="s">
        <v>58</v>
      </c>
      <c r="AB15" s="28" t="s">
        <v>49</v>
      </c>
      <c r="AC15" s="458">
        <v>-88</v>
      </c>
      <c r="AD15" s="28">
        <v>25</v>
      </c>
      <c r="AE15" s="28" t="s">
        <v>94</v>
      </c>
      <c r="AF15" s="28" t="s">
        <v>66</v>
      </c>
      <c r="AG15" s="28" t="s">
        <v>307</v>
      </c>
      <c r="AH15" s="28">
        <v>180</v>
      </c>
      <c r="AI15" s="28">
        <v>1</v>
      </c>
      <c r="AJ15" s="28" t="s">
        <v>168</v>
      </c>
      <c r="AK15" s="28">
        <v>98000</v>
      </c>
      <c r="AL15" s="197"/>
      <c r="AM15" s="197" t="s">
        <v>731</v>
      </c>
      <c r="AN15" s="28" t="s">
        <v>363</v>
      </c>
      <c r="AO15" s="28" t="s">
        <v>363</v>
      </c>
      <c r="AP15" s="28"/>
      <c r="AQ15" s="197"/>
      <c r="AR15" s="28" t="s">
        <v>473</v>
      </c>
      <c r="AS15" s="27"/>
    </row>
    <row r="16" spans="1:47" x14ac:dyDescent="0.2">
      <c r="A16" s="28"/>
      <c r="B16" s="28" t="s">
        <v>483</v>
      </c>
      <c r="C16" s="28"/>
      <c r="D16" s="147">
        <v>210517</v>
      </c>
      <c r="E16" s="28">
        <v>7</v>
      </c>
      <c r="F16" s="85" t="s">
        <v>24</v>
      </c>
      <c r="G16" s="28" t="s">
        <v>215</v>
      </c>
      <c r="H16" s="28" t="s">
        <v>225</v>
      </c>
      <c r="I16" s="28">
        <v>4</v>
      </c>
      <c r="J16" s="28">
        <v>20</v>
      </c>
      <c r="K16" s="28">
        <v>2175</v>
      </c>
      <c r="L16" s="28" t="s">
        <v>461</v>
      </c>
      <c r="M16" s="28">
        <v>12</v>
      </c>
      <c r="N16" s="28">
        <v>5</v>
      </c>
      <c r="O16" s="28">
        <v>5035</v>
      </c>
      <c r="P16" s="28" t="s">
        <v>461</v>
      </c>
      <c r="Q16" s="28"/>
      <c r="R16" s="28"/>
      <c r="S16" s="28"/>
      <c r="T16" s="28"/>
      <c r="U16" s="197"/>
      <c r="V16" s="197"/>
      <c r="W16" s="197"/>
      <c r="X16" s="197"/>
      <c r="Y16" s="93"/>
      <c r="Z16" s="28">
        <v>11</v>
      </c>
      <c r="AA16" s="28" t="s">
        <v>58</v>
      </c>
      <c r="AB16" s="28" t="s">
        <v>49</v>
      </c>
      <c r="AC16" s="458">
        <v>-90</v>
      </c>
      <c r="AD16" s="28">
        <v>25</v>
      </c>
      <c r="AE16" s="28" t="s">
        <v>94</v>
      </c>
      <c r="AF16" s="28" t="s">
        <v>66</v>
      </c>
      <c r="AG16" s="28" t="s">
        <v>307</v>
      </c>
      <c r="AH16" s="28">
        <v>180</v>
      </c>
      <c r="AI16" s="28">
        <v>1</v>
      </c>
      <c r="AJ16" s="28" t="s">
        <v>168</v>
      </c>
      <c r="AK16" s="28">
        <v>98000</v>
      </c>
      <c r="AL16" s="197"/>
      <c r="AM16" s="197" t="s">
        <v>731</v>
      </c>
      <c r="AN16" s="28" t="s">
        <v>363</v>
      </c>
      <c r="AO16" s="28" t="s">
        <v>363</v>
      </c>
      <c r="AP16" s="28"/>
      <c r="AQ16" s="197"/>
      <c r="AR16" s="28" t="s">
        <v>473</v>
      </c>
      <c r="AS16" s="27"/>
    </row>
    <row r="17" spans="1:45" x14ac:dyDescent="0.2">
      <c r="A17" s="28"/>
      <c r="B17" s="28" t="s">
        <v>483</v>
      </c>
      <c r="C17" s="28"/>
      <c r="D17" s="147">
        <v>210517</v>
      </c>
      <c r="E17" s="28">
        <v>8</v>
      </c>
      <c r="F17" s="85" t="s">
        <v>24</v>
      </c>
      <c r="G17" s="28" t="s">
        <v>215</v>
      </c>
      <c r="H17" s="28" t="s">
        <v>225</v>
      </c>
      <c r="I17" s="28">
        <v>4</v>
      </c>
      <c r="J17" s="28">
        <v>20</v>
      </c>
      <c r="K17" s="28">
        <v>2175</v>
      </c>
      <c r="L17" s="28" t="s">
        <v>461</v>
      </c>
      <c r="M17" s="28">
        <v>12</v>
      </c>
      <c r="N17" s="28">
        <v>5</v>
      </c>
      <c r="O17" s="28">
        <v>5035</v>
      </c>
      <c r="P17" s="28" t="s">
        <v>461</v>
      </c>
      <c r="Q17" s="28"/>
      <c r="R17" s="28"/>
      <c r="S17" s="28"/>
      <c r="T17" s="28"/>
      <c r="U17" s="197"/>
      <c r="V17" s="197"/>
      <c r="W17" s="197"/>
      <c r="X17" s="197"/>
      <c r="Y17" s="93"/>
      <c r="Z17" s="28">
        <v>11</v>
      </c>
      <c r="AA17" s="28" t="s">
        <v>58</v>
      </c>
      <c r="AB17" s="28" t="s">
        <v>49</v>
      </c>
      <c r="AC17" s="458">
        <v>-92</v>
      </c>
      <c r="AD17" s="28">
        <v>25</v>
      </c>
      <c r="AE17" s="28" t="s">
        <v>94</v>
      </c>
      <c r="AF17" s="28" t="s">
        <v>66</v>
      </c>
      <c r="AG17" s="28" t="s">
        <v>307</v>
      </c>
      <c r="AH17" s="28">
        <v>180</v>
      </c>
      <c r="AI17" s="28">
        <v>1</v>
      </c>
      <c r="AJ17" s="28" t="s">
        <v>168</v>
      </c>
      <c r="AK17" s="28">
        <v>98000</v>
      </c>
      <c r="AL17" s="197"/>
      <c r="AM17" s="197" t="s">
        <v>731</v>
      </c>
      <c r="AN17" s="28" t="s">
        <v>363</v>
      </c>
      <c r="AO17" s="28" t="s">
        <v>363</v>
      </c>
      <c r="AP17" s="28"/>
      <c r="AQ17" s="197"/>
      <c r="AR17" s="28" t="s">
        <v>473</v>
      </c>
      <c r="AS17" s="27"/>
    </row>
    <row r="18" spans="1:45" x14ac:dyDescent="0.2">
      <c r="A18" s="28"/>
      <c r="B18" s="28" t="s">
        <v>483</v>
      </c>
      <c r="C18" s="28"/>
      <c r="D18" s="147">
        <v>210517</v>
      </c>
      <c r="E18" s="28">
        <v>9</v>
      </c>
      <c r="F18" s="85" t="s">
        <v>24</v>
      </c>
      <c r="G18" s="28" t="s">
        <v>215</v>
      </c>
      <c r="H18" s="28" t="s">
        <v>225</v>
      </c>
      <c r="I18" s="28">
        <v>4</v>
      </c>
      <c r="J18" s="28">
        <v>20</v>
      </c>
      <c r="K18" s="28">
        <v>2175</v>
      </c>
      <c r="L18" s="28" t="s">
        <v>461</v>
      </c>
      <c r="M18" s="28">
        <v>12</v>
      </c>
      <c r="N18" s="28">
        <v>5</v>
      </c>
      <c r="O18" s="28">
        <v>5035</v>
      </c>
      <c r="P18" s="28" t="s">
        <v>461</v>
      </c>
      <c r="Q18" s="28"/>
      <c r="R18" s="28"/>
      <c r="S18" s="28"/>
      <c r="T18" s="28"/>
      <c r="U18" s="197"/>
      <c r="V18" s="197"/>
      <c r="W18" s="197"/>
      <c r="X18" s="197"/>
      <c r="Y18" s="93"/>
      <c r="Z18" s="28">
        <v>11</v>
      </c>
      <c r="AA18" s="28" t="s">
        <v>58</v>
      </c>
      <c r="AB18" s="28" t="s">
        <v>49</v>
      </c>
      <c r="AC18" s="458">
        <v>-94</v>
      </c>
      <c r="AD18" s="28">
        <v>24</v>
      </c>
      <c r="AE18" s="28" t="s">
        <v>94</v>
      </c>
      <c r="AF18" s="28" t="s">
        <v>66</v>
      </c>
      <c r="AG18" s="28" t="s">
        <v>307</v>
      </c>
      <c r="AH18" s="28">
        <v>180</v>
      </c>
      <c r="AI18" s="28">
        <v>1</v>
      </c>
      <c r="AJ18" s="28" t="s">
        <v>168</v>
      </c>
      <c r="AK18" s="28">
        <v>91000</v>
      </c>
      <c r="AL18" s="197"/>
      <c r="AM18" s="197" t="s">
        <v>731</v>
      </c>
      <c r="AN18" s="28" t="s">
        <v>363</v>
      </c>
      <c r="AO18" s="28" t="s">
        <v>363</v>
      </c>
      <c r="AP18" s="28"/>
      <c r="AQ18" s="197"/>
      <c r="AR18" s="28" t="s">
        <v>473</v>
      </c>
      <c r="AS18" s="27"/>
    </row>
    <row r="19" spans="1:45" x14ac:dyDescent="0.2">
      <c r="A19" s="28"/>
      <c r="B19" s="28" t="s">
        <v>483</v>
      </c>
      <c r="C19" s="28"/>
      <c r="D19" s="147">
        <v>210517</v>
      </c>
      <c r="E19" s="28">
        <v>10</v>
      </c>
      <c r="F19" s="85" t="s">
        <v>24</v>
      </c>
      <c r="G19" s="28" t="s">
        <v>215</v>
      </c>
      <c r="H19" s="28" t="s">
        <v>225</v>
      </c>
      <c r="I19" s="28">
        <v>4</v>
      </c>
      <c r="J19" s="28">
        <v>20</v>
      </c>
      <c r="K19" s="28">
        <v>2175</v>
      </c>
      <c r="L19" s="28" t="s">
        <v>461</v>
      </c>
      <c r="M19" s="28">
        <v>12</v>
      </c>
      <c r="N19" s="28">
        <v>5</v>
      </c>
      <c r="O19" s="28">
        <v>5035</v>
      </c>
      <c r="P19" s="28" t="s">
        <v>461</v>
      </c>
      <c r="Q19" s="28"/>
      <c r="R19" s="28"/>
      <c r="S19" s="28"/>
      <c r="T19" s="28"/>
      <c r="U19" s="197"/>
      <c r="V19" s="197"/>
      <c r="W19" s="197"/>
      <c r="X19" s="197"/>
      <c r="Y19" s="93"/>
      <c r="Z19" s="28">
        <v>11</v>
      </c>
      <c r="AA19" s="28" t="s">
        <v>58</v>
      </c>
      <c r="AB19" s="28" t="s">
        <v>49</v>
      </c>
      <c r="AC19" s="458">
        <v>-96</v>
      </c>
      <c r="AD19" s="28">
        <v>22</v>
      </c>
      <c r="AE19" s="28" t="s">
        <v>94</v>
      </c>
      <c r="AF19" s="28" t="s">
        <v>66</v>
      </c>
      <c r="AG19" s="28" t="s">
        <v>307</v>
      </c>
      <c r="AH19" s="28">
        <v>180</v>
      </c>
      <c r="AI19" s="28">
        <v>1</v>
      </c>
      <c r="AJ19" s="28" t="s">
        <v>168</v>
      </c>
      <c r="AK19" s="28">
        <v>87000</v>
      </c>
      <c r="AL19" s="197"/>
      <c r="AM19" s="197" t="s">
        <v>731</v>
      </c>
      <c r="AN19" s="28" t="s">
        <v>363</v>
      </c>
      <c r="AO19" s="28" t="s">
        <v>363</v>
      </c>
      <c r="AP19" s="28"/>
      <c r="AQ19" s="197"/>
      <c r="AR19" s="28" t="s">
        <v>473</v>
      </c>
      <c r="AS19" s="27"/>
    </row>
    <row r="20" spans="1:45" x14ac:dyDescent="0.2">
      <c r="A20" s="28"/>
      <c r="B20" s="28" t="s">
        <v>483</v>
      </c>
      <c r="C20" s="28"/>
      <c r="D20" s="147">
        <v>210517</v>
      </c>
      <c r="E20" s="28">
        <v>11</v>
      </c>
      <c r="F20" s="85" t="s">
        <v>24</v>
      </c>
      <c r="G20" s="28" t="s">
        <v>215</v>
      </c>
      <c r="H20" s="28" t="s">
        <v>225</v>
      </c>
      <c r="I20" s="28">
        <v>4</v>
      </c>
      <c r="J20" s="28">
        <v>20</v>
      </c>
      <c r="K20" s="28">
        <v>2175</v>
      </c>
      <c r="L20" s="28" t="s">
        <v>461</v>
      </c>
      <c r="M20" s="28">
        <v>12</v>
      </c>
      <c r="N20" s="28">
        <v>5</v>
      </c>
      <c r="O20" s="28">
        <v>5035</v>
      </c>
      <c r="P20" s="28" t="s">
        <v>461</v>
      </c>
      <c r="Q20" s="28"/>
      <c r="R20" s="28"/>
      <c r="S20" s="28"/>
      <c r="T20" s="28"/>
      <c r="U20" s="197"/>
      <c r="V20" s="197"/>
      <c r="W20" s="197"/>
      <c r="X20" s="197"/>
      <c r="Y20" s="93"/>
      <c r="Z20" s="28">
        <v>11</v>
      </c>
      <c r="AA20" s="28" t="s">
        <v>58</v>
      </c>
      <c r="AB20" s="28" t="s">
        <v>49</v>
      </c>
      <c r="AC20" s="458">
        <v>-98</v>
      </c>
      <c r="AD20" s="28">
        <v>20</v>
      </c>
      <c r="AE20" s="28" t="s">
        <v>94</v>
      </c>
      <c r="AF20" s="28" t="s">
        <v>66</v>
      </c>
      <c r="AG20" s="28" t="s">
        <v>307</v>
      </c>
      <c r="AH20" s="28">
        <v>180</v>
      </c>
      <c r="AI20" s="28">
        <v>1</v>
      </c>
      <c r="AJ20" s="28" t="s">
        <v>168</v>
      </c>
      <c r="AK20" s="28">
        <v>75000</v>
      </c>
      <c r="AL20" s="197"/>
      <c r="AM20" s="197" t="s">
        <v>731</v>
      </c>
      <c r="AN20" s="28" t="s">
        <v>363</v>
      </c>
      <c r="AO20" s="28" t="s">
        <v>363</v>
      </c>
      <c r="AP20" s="28"/>
      <c r="AQ20" s="197"/>
      <c r="AR20" s="28" t="s">
        <v>473</v>
      </c>
      <c r="AS20" s="27"/>
    </row>
    <row r="21" spans="1:45" x14ac:dyDescent="0.2">
      <c r="A21" s="28"/>
      <c r="B21" s="28" t="s">
        <v>483</v>
      </c>
      <c r="C21" s="28"/>
      <c r="D21" s="147">
        <v>210517</v>
      </c>
      <c r="E21" s="28">
        <v>12</v>
      </c>
      <c r="F21" s="85" t="s">
        <v>24</v>
      </c>
      <c r="G21" s="28" t="s">
        <v>215</v>
      </c>
      <c r="H21" s="28" t="s">
        <v>225</v>
      </c>
      <c r="I21" s="28">
        <v>4</v>
      </c>
      <c r="J21" s="28">
        <v>20</v>
      </c>
      <c r="K21" s="28">
        <v>2175</v>
      </c>
      <c r="L21" s="28" t="s">
        <v>461</v>
      </c>
      <c r="M21" s="28">
        <v>12</v>
      </c>
      <c r="N21" s="28">
        <v>5</v>
      </c>
      <c r="O21" s="28">
        <v>5035</v>
      </c>
      <c r="P21" s="28" t="s">
        <v>461</v>
      </c>
      <c r="Q21" s="28"/>
      <c r="R21" s="28"/>
      <c r="S21" s="28"/>
      <c r="T21" s="28"/>
      <c r="U21" s="197"/>
      <c r="V21" s="197"/>
      <c r="W21" s="197"/>
      <c r="X21" s="197"/>
      <c r="Y21" s="28"/>
      <c r="Z21" s="28">
        <v>11</v>
      </c>
      <c r="AA21" s="28" t="s">
        <v>58</v>
      </c>
      <c r="AB21" s="28" t="s">
        <v>49</v>
      </c>
      <c r="AC21" s="458">
        <v>-100</v>
      </c>
      <c r="AD21" s="28">
        <v>18</v>
      </c>
      <c r="AE21" s="28" t="s">
        <v>94</v>
      </c>
      <c r="AF21" s="28" t="s">
        <v>66</v>
      </c>
      <c r="AG21" s="28" t="s">
        <v>307</v>
      </c>
      <c r="AH21" s="28">
        <v>180</v>
      </c>
      <c r="AI21" s="28">
        <v>1</v>
      </c>
      <c r="AJ21" s="28" t="s">
        <v>168</v>
      </c>
      <c r="AK21" s="28">
        <v>63000</v>
      </c>
      <c r="AL21" s="197"/>
      <c r="AM21" s="197" t="s">
        <v>731</v>
      </c>
      <c r="AN21" s="28" t="s">
        <v>363</v>
      </c>
      <c r="AO21" s="28" t="s">
        <v>363</v>
      </c>
      <c r="AP21" s="28"/>
      <c r="AQ21" s="197"/>
      <c r="AR21" s="28" t="s">
        <v>473</v>
      </c>
      <c r="AS21" s="27"/>
    </row>
    <row r="22" spans="1:45" x14ac:dyDescent="0.2">
      <c r="A22" s="28"/>
      <c r="B22" s="28" t="s">
        <v>483</v>
      </c>
      <c r="C22" s="28"/>
      <c r="D22" s="147">
        <v>210517</v>
      </c>
      <c r="E22" s="28">
        <v>13</v>
      </c>
      <c r="F22" s="85" t="s">
        <v>24</v>
      </c>
      <c r="G22" s="28" t="s">
        <v>215</v>
      </c>
      <c r="H22" s="28" t="s">
        <v>225</v>
      </c>
      <c r="I22" s="28">
        <v>4</v>
      </c>
      <c r="J22" s="28">
        <v>20</v>
      </c>
      <c r="K22" s="28">
        <v>2175</v>
      </c>
      <c r="L22" s="28" t="s">
        <v>461</v>
      </c>
      <c r="M22" s="28">
        <v>12</v>
      </c>
      <c r="N22" s="28">
        <v>5</v>
      </c>
      <c r="O22" s="28">
        <v>5035</v>
      </c>
      <c r="P22" s="28" t="s">
        <v>461</v>
      </c>
      <c r="Q22" s="28"/>
      <c r="R22" s="28"/>
      <c r="S22" s="28"/>
      <c r="T22" s="28"/>
      <c r="U22" s="197"/>
      <c r="V22" s="197"/>
      <c r="W22" s="197"/>
      <c r="X22" s="197"/>
      <c r="Y22" s="28"/>
      <c r="Z22" s="28">
        <v>11</v>
      </c>
      <c r="AA22" s="28" t="s">
        <v>58</v>
      </c>
      <c r="AB22" s="28" t="s">
        <v>49</v>
      </c>
      <c r="AC22" s="458">
        <v>-102</v>
      </c>
      <c r="AD22" s="28">
        <v>16</v>
      </c>
      <c r="AE22" s="28" t="s">
        <v>94</v>
      </c>
      <c r="AF22" s="28" t="s">
        <v>66</v>
      </c>
      <c r="AG22" s="28" t="s">
        <v>307</v>
      </c>
      <c r="AH22" s="28">
        <v>180</v>
      </c>
      <c r="AI22" s="28">
        <v>1</v>
      </c>
      <c r="AJ22" s="28" t="s">
        <v>168</v>
      </c>
      <c r="AK22" s="28">
        <v>55000</v>
      </c>
      <c r="AL22" s="197"/>
      <c r="AM22" s="197" t="s">
        <v>731</v>
      </c>
      <c r="AN22" s="28" t="s">
        <v>363</v>
      </c>
      <c r="AO22" s="28" t="s">
        <v>363</v>
      </c>
      <c r="AP22" s="28"/>
      <c r="AQ22" s="197"/>
      <c r="AR22" s="28" t="s">
        <v>473</v>
      </c>
      <c r="AS22" s="27"/>
    </row>
    <row r="23" spans="1:45" x14ac:dyDescent="0.2">
      <c r="A23" s="28"/>
      <c r="B23" s="28" t="s">
        <v>483</v>
      </c>
      <c r="C23" s="28"/>
      <c r="D23" s="147">
        <v>210517</v>
      </c>
      <c r="E23" s="28">
        <v>14</v>
      </c>
      <c r="F23" s="85" t="s">
        <v>24</v>
      </c>
      <c r="G23" s="28" t="s">
        <v>215</v>
      </c>
      <c r="H23" s="28" t="s">
        <v>225</v>
      </c>
      <c r="I23" s="28">
        <v>4</v>
      </c>
      <c r="J23" s="28">
        <v>20</v>
      </c>
      <c r="K23" s="28">
        <v>2175</v>
      </c>
      <c r="L23" s="28" t="s">
        <v>461</v>
      </c>
      <c r="M23" s="28">
        <v>12</v>
      </c>
      <c r="N23" s="28">
        <v>5</v>
      </c>
      <c r="O23" s="28">
        <v>5035</v>
      </c>
      <c r="P23" s="28" t="s">
        <v>461</v>
      </c>
      <c r="Q23" s="28"/>
      <c r="R23" s="28"/>
      <c r="S23" s="28"/>
      <c r="T23" s="28"/>
      <c r="U23" s="197"/>
      <c r="V23" s="197"/>
      <c r="W23" s="197"/>
      <c r="X23" s="197"/>
      <c r="Y23" s="28"/>
      <c r="Z23" s="28">
        <v>11</v>
      </c>
      <c r="AA23" s="28" t="s">
        <v>58</v>
      </c>
      <c r="AB23" s="28" t="s">
        <v>49</v>
      </c>
      <c r="AC23" s="458">
        <v>-104</v>
      </c>
      <c r="AD23" s="28">
        <v>14</v>
      </c>
      <c r="AE23" s="28" t="s">
        <v>94</v>
      </c>
      <c r="AF23" s="28" t="s">
        <v>66</v>
      </c>
      <c r="AG23" s="28" t="s">
        <v>307</v>
      </c>
      <c r="AH23" s="28">
        <v>180</v>
      </c>
      <c r="AI23" s="28">
        <v>1</v>
      </c>
      <c r="AJ23" s="28" t="s">
        <v>168</v>
      </c>
      <c r="AK23" s="28">
        <v>40000</v>
      </c>
      <c r="AL23" s="197"/>
      <c r="AM23" s="197" t="s">
        <v>731</v>
      </c>
      <c r="AN23" s="28" t="s">
        <v>363</v>
      </c>
      <c r="AO23" s="28" t="s">
        <v>363</v>
      </c>
      <c r="AP23" s="28"/>
      <c r="AQ23" s="197"/>
      <c r="AR23" s="28" t="s">
        <v>473</v>
      </c>
      <c r="AS23" s="27"/>
    </row>
    <row r="24" spans="1:45" x14ac:dyDescent="0.2">
      <c r="A24" s="28"/>
      <c r="B24" s="28" t="s">
        <v>483</v>
      </c>
      <c r="C24" s="28"/>
      <c r="D24" s="147">
        <v>210517</v>
      </c>
      <c r="E24" s="28">
        <v>15</v>
      </c>
      <c r="F24" s="85" t="s">
        <v>24</v>
      </c>
      <c r="G24" s="28" t="s">
        <v>215</v>
      </c>
      <c r="H24" s="28" t="s">
        <v>225</v>
      </c>
      <c r="I24" s="28">
        <v>4</v>
      </c>
      <c r="J24" s="28">
        <v>20</v>
      </c>
      <c r="K24" s="28">
        <v>2175</v>
      </c>
      <c r="L24" s="28" t="s">
        <v>461</v>
      </c>
      <c r="M24" s="28">
        <v>12</v>
      </c>
      <c r="N24" s="28">
        <v>5</v>
      </c>
      <c r="O24" s="28">
        <v>5035</v>
      </c>
      <c r="P24" s="28" t="s">
        <v>461</v>
      </c>
      <c r="Q24" s="28"/>
      <c r="R24" s="28"/>
      <c r="S24" s="28"/>
      <c r="T24" s="28"/>
      <c r="U24" s="197"/>
      <c r="V24" s="197"/>
      <c r="W24" s="197"/>
      <c r="X24" s="197"/>
      <c r="Y24" s="28"/>
      <c r="Z24" s="28">
        <v>11</v>
      </c>
      <c r="AA24" s="28" t="s">
        <v>58</v>
      </c>
      <c r="AB24" s="28" t="s">
        <v>49</v>
      </c>
      <c r="AC24" s="458">
        <v>-106</v>
      </c>
      <c r="AD24" s="28">
        <v>12</v>
      </c>
      <c r="AE24" s="28" t="s">
        <v>94</v>
      </c>
      <c r="AF24" s="28" t="s">
        <v>66</v>
      </c>
      <c r="AG24" s="28" t="s">
        <v>307</v>
      </c>
      <c r="AH24" s="28">
        <v>180</v>
      </c>
      <c r="AI24" s="28">
        <v>1</v>
      </c>
      <c r="AJ24" s="28" t="s">
        <v>168</v>
      </c>
      <c r="AK24" s="28">
        <v>35000</v>
      </c>
      <c r="AL24" s="197"/>
      <c r="AM24" s="197" t="s">
        <v>731</v>
      </c>
      <c r="AN24" s="28" t="s">
        <v>363</v>
      </c>
      <c r="AO24" s="28" t="s">
        <v>363</v>
      </c>
      <c r="AP24" s="28"/>
      <c r="AQ24" s="197"/>
      <c r="AR24" s="28" t="s">
        <v>473</v>
      </c>
      <c r="AS24" s="27"/>
    </row>
    <row r="25" spans="1:45" x14ac:dyDescent="0.2">
      <c r="A25" s="28"/>
      <c r="B25" s="28" t="s">
        <v>483</v>
      </c>
      <c r="C25" s="28"/>
      <c r="D25" s="147">
        <v>210517</v>
      </c>
      <c r="E25" s="28">
        <v>16</v>
      </c>
      <c r="F25" s="85" t="s">
        <v>24</v>
      </c>
      <c r="G25" s="28" t="s">
        <v>215</v>
      </c>
      <c r="H25" s="28" t="s">
        <v>225</v>
      </c>
      <c r="I25" s="28">
        <v>4</v>
      </c>
      <c r="J25" s="28">
        <v>20</v>
      </c>
      <c r="K25" s="28">
        <v>2175</v>
      </c>
      <c r="L25" s="28" t="s">
        <v>461</v>
      </c>
      <c r="M25" s="28">
        <v>12</v>
      </c>
      <c r="N25" s="28">
        <v>5</v>
      </c>
      <c r="O25" s="28">
        <v>5035</v>
      </c>
      <c r="P25" s="28" t="s">
        <v>461</v>
      </c>
      <c r="Q25" s="28"/>
      <c r="R25" s="28"/>
      <c r="S25" s="28"/>
      <c r="T25" s="28"/>
      <c r="U25" s="197"/>
      <c r="V25" s="197"/>
      <c r="W25" s="197"/>
      <c r="X25" s="197"/>
      <c r="Y25" s="28"/>
      <c r="Z25" s="28">
        <v>11</v>
      </c>
      <c r="AA25" s="28" t="s">
        <v>58</v>
      </c>
      <c r="AB25" s="28" t="s">
        <v>49</v>
      </c>
      <c r="AC25" s="458">
        <v>-108</v>
      </c>
      <c r="AD25" s="28">
        <v>10</v>
      </c>
      <c r="AE25" s="28" t="s">
        <v>94</v>
      </c>
      <c r="AF25" s="28" t="s">
        <v>66</v>
      </c>
      <c r="AG25" s="28" t="s">
        <v>307</v>
      </c>
      <c r="AH25" s="28">
        <v>180</v>
      </c>
      <c r="AI25" s="28">
        <v>1</v>
      </c>
      <c r="AJ25" s="28" t="s">
        <v>168</v>
      </c>
      <c r="AK25" s="28">
        <v>30000</v>
      </c>
      <c r="AL25" s="197"/>
      <c r="AM25" s="197" t="s">
        <v>731</v>
      </c>
      <c r="AN25" s="28" t="s">
        <v>363</v>
      </c>
      <c r="AO25" s="28" t="s">
        <v>363</v>
      </c>
      <c r="AP25" s="28"/>
      <c r="AQ25" s="197"/>
      <c r="AR25" s="28" t="s">
        <v>473</v>
      </c>
      <c r="AS25" s="27"/>
    </row>
    <row r="26" spans="1:45" x14ac:dyDescent="0.2">
      <c r="A26" s="28"/>
      <c r="B26" s="28" t="s">
        <v>483</v>
      </c>
      <c r="C26" s="28"/>
      <c r="D26" s="147">
        <v>210517</v>
      </c>
      <c r="E26" s="28">
        <v>17</v>
      </c>
      <c r="F26" s="85" t="s">
        <v>24</v>
      </c>
      <c r="G26" s="28" t="s">
        <v>215</v>
      </c>
      <c r="H26" s="28" t="s">
        <v>225</v>
      </c>
      <c r="I26" s="28">
        <v>4</v>
      </c>
      <c r="J26" s="28">
        <v>20</v>
      </c>
      <c r="K26" s="28">
        <v>2175</v>
      </c>
      <c r="L26" s="28" t="s">
        <v>461</v>
      </c>
      <c r="M26" s="28">
        <v>12</v>
      </c>
      <c r="N26" s="28">
        <v>5</v>
      </c>
      <c r="O26" s="28">
        <v>5035</v>
      </c>
      <c r="P26" s="28" t="s">
        <v>461</v>
      </c>
      <c r="Q26" s="28"/>
      <c r="R26" s="28"/>
      <c r="S26" s="28"/>
      <c r="T26" s="28"/>
      <c r="U26" s="197"/>
      <c r="V26" s="197"/>
      <c r="W26" s="197"/>
      <c r="X26" s="197"/>
      <c r="Y26" s="28"/>
      <c r="Z26" s="28">
        <v>11</v>
      </c>
      <c r="AA26" s="28" t="s">
        <v>58</v>
      </c>
      <c r="AB26" s="28" t="s">
        <v>49</v>
      </c>
      <c r="AC26" s="458">
        <v>-110</v>
      </c>
      <c r="AD26" s="28">
        <v>8</v>
      </c>
      <c r="AE26" s="28" t="s">
        <v>94</v>
      </c>
      <c r="AF26" s="28" t="s">
        <v>66</v>
      </c>
      <c r="AG26" s="28" t="s">
        <v>307</v>
      </c>
      <c r="AH26" s="28">
        <v>180</v>
      </c>
      <c r="AI26" s="28">
        <v>1</v>
      </c>
      <c r="AJ26" s="28" t="s">
        <v>168</v>
      </c>
      <c r="AK26" s="28">
        <v>20000</v>
      </c>
      <c r="AL26" s="197"/>
      <c r="AM26" s="197" t="s">
        <v>731</v>
      </c>
      <c r="AN26" s="28" t="s">
        <v>363</v>
      </c>
      <c r="AO26" s="28" t="s">
        <v>363</v>
      </c>
      <c r="AP26" s="28"/>
      <c r="AQ26" s="197"/>
      <c r="AR26" s="28" t="s">
        <v>473</v>
      </c>
      <c r="AS26" s="27"/>
    </row>
    <row r="27" spans="1:45" x14ac:dyDescent="0.2">
      <c r="A27" s="28"/>
      <c r="B27" s="28" t="s">
        <v>483</v>
      </c>
      <c r="C27" s="28"/>
      <c r="D27" s="147">
        <v>210517</v>
      </c>
      <c r="E27" s="28">
        <v>18</v>
      </c>
      <c r="F27" s="85" t="s">
        <v>24</v>
      </c>
      <c r="G27" s="28" t="s">
        <v>215</v>
      </c>
      <c r="H27" s="28" t="s">
        <v>225</v>
      </c>
      <c r="I27" s="28">
        <v>4</v>
      </c>
      <c r="J27" s="28">
        <v>20</v>
      </c>
      <c r="K27" s="28">
        <v>2175</v>
      </c>
      <c r="L27" s="28" t="s">
        <v>461</v>
      </c>
      <c r="M27" s="28">
        <v>12</v>
      </c>
      <c r="N27" s="28">
        <v>5</v>
      </c>
      <c r="O27" s="28">
        <v>5035</v>
      </c>
      <c r="P27" s="28" t="s">
        <v>461</v>
      </c>
      <c r="Q27" s="28"/>
      <c r="R27" s="28"/>
      <c r="S27" s="28"/>
      <c r="T27" s="28"/>
      <c r="U27" s="197"/>
      <c r="V27" s="197"/>
      <c r="W27" s="197"/>
      <c r="X27" s="197"/>
      <c r="Y27" s="28"/>
      <c r="Z27" s="28">
        <v>11</v>
      </c>
      <c r="AA27" s="28" t="s">
        <v>58</v>
      </c>
      <c r="AB27" s="28" t="s">
        <v>49</v>
      </c>
      <c r="AC27" s="458">
        <v>-112</v>
      </c>
      <c r="AD27" s="28">
        <v>6</v>
      </c>
      <c r="AE27" s="28" t="s">
        <v>94</v>
      </c>
      <c r="AF27" s="28" t="s">
        <v>66</v>
      </c>
      <c r="AG27" s="28" t="s">
        <v>307</v>
      </c>
      <c r="AH27" s="28">
        <v>180</v>
      </c>
      <c r="AI27" s="28">
        <v>1</v>
      </c>
      <c r="AJ27" s="28" t="s">
        <v>168</v>
      </c>
      <c r="AK27" s="28">
        <v>18000</v>
      </c>
      <c r="AL27" s="197"/>
      <c r="AM27" s="197" t="s">
        <v>731</v>
      </c>
      <c r="AN27" s="28" t="s">
        <v>363</v>
      </c>
      <c r="AO27" s="28" t="s">
        <v>363</v>
      </c>
      <c r="AP27" s="28"/>
      <c r="AQ27" s="197"/>
      <c r="AR27" s="28" t="s">
        <v>473</v>
      </c>
      <c r="AS27" s="27"/>
    </row>
    <row r="28" spans="1:45" x14ac:dyDescent="0.2">
      <c r="A28" s="28"/>
      <c r="B28" s="28" t="s">
        <v>483</v>
      </c>
      <c r="C28" s="28"/>
      <c r="D28" s="147">
        <v>210517</v>
      </c>
      <c r="E28" s="28">
        <v>19</v>
      </c>
      <c r="F28" s="85" t="s">
        <v>24</v>
      </c>
      <c r="G28" s="28" t="s">
        <v>215</v>
      </c>
      <c r="H28" s="28" t="s">
        <v>225</v>
      </c>
      <c r="I28" s="28">
        <v>4</v>
      </c>
      <c r="J28" s="28">
        <v>20</v>
      </c>
      <c r="K28" s="28">
        <v>2175</v>
      </c>
      <c r="L28" s="28" t="s">
        <v>461</v>
      </c>
      <c r="M28" s="28">
        <v>12</v>
      </c>
      <c r="N28" s="28">
        <v>5</v>
      </c>
      <c r="O28" s="28">
        <v>5035</v>
      </c>
      <c r="P28" s="28" t="s">
        <v>461</v>
      </c>
      <c r="Q28" s="28"/>
      <c r="R28" s="28"/>
      <c r="S28" s="28"/>
      <c r="T28" s="28"/>
      <c r="U28" s="197"/>
      <c r="V28" s="197"/>
      <c r="W28" s="197"/>
      <c r="X28" s="197"/>
      <c r="Y28" s="28"/>
      <c r="Z28" s="28">
        <v>11</v>
      </c>
      <c r="AA28" s="28" t="s">
        <v>58</v>
      </c>
      <c r="AB28" s="28" t="s">
        <v>49</v>
      </c>
      <c r="AC28" s="458">
        <v>-114</v>
      </c>
      <c r="AD28" s="28">
        <v>4</v>
      </c>
      <c r="AE28" s="28" t="s">
        <v>94</v>
      </c>
      <c r="AF28" s="28" t="s">
        <v>66</v>
      </c>
      <c r="AG28" s="28" t="s">
        <v>307</v>
      </c>
      <c r="AH28" s="28">
        <v>180</v>
      </c>
      <c r="AI28" s="28">
        <v>1</v>
      </c>
      <c r="AJ28" s="28" t="s">
        <v>168</v>
      </c>
      <c r="AK28" s="28">
        <v>12000</v>
      </c>
      <c r="AL28" s="197"/>
      <c r="AM28" s="197" t="s">
        <v>731</v>
      </c>
      <c r="AN28" s="28" t="s">
        <v>363</v>
      </c>
      <c r="AO28" s="28" t="s">
        <v>363</v>
      </c>
      <c r="AP28" s="28"/>
      <c r="AQ28" s="197"/>
      <c r="AR28" s="28" t="s">
        <v>473</v>
      </c>
      <c r="AS28" s="27"/>
    </row>
    <row r="29" spans="1:45" x14ac:dyDescent="0.2">
      <c r="A29" s="28"/>
      <c r="B29" s="28" t="s">
        <v>308</v>
      </c>
      <c r="C29" s="28"/>
      <c r="D29" s="28"/>
      <c r="E29" s="28"/>
      <c r="F29" s="28"/>
      <c r="G29" s="28"/>
      <c r="H29" s="28"/>
      <c r="I29" s="28"/>
      <c r="J29" s="28"/>
      <c r="K29" s="28"/>
      <c r="L29" s="28"/>
      <c r="M29" s="28"/>
      <c r="N29" s="28"/>
      <c r="O29" s="28"/>
      <c r="P29" s="28"/>
      <c r="Q29" s="28"/>
      <c r="R29" s="28"/>
      <c r="S29" s="28"/>
      <c r="T29" s="28"/>
      <c r="U29" s="197"/>
      <c r="V29" s="197"/>
      <c r="W29" s="197"/>
      <c r="X29" s="197"/>
      <c r="Y29" s="28"/>
      <c r="Z29" s="28"/>
      <c r="AA29" s="28"/>
      <c r="AB29" s="28"/>
      <c r="AC29" s="115"/>
      <c r="AD29" s="28"/>
      <c r="AE29" s="28"/>
      <c r="AF29" s="28"/>
      <c r="AG29" s="28"/>
      <c r="AH29" s="28"/>
      <c r="AI29" s="28"/>
      <c r="AJ29" s="28"/>
      <c r="AK29" s="28"/>
      <c r="AL29" s="197"/>
      <c r="AM29" s="197"/>
      <c r="AN29" s="28"/>
      <c r="AO29" s="28"/>
      <c r="AP29" s="28"/>
      <c r="AQ29" s="197"/>
      <c r="AR29" s="28"/>
      <c r="AS29" s="27"/>
    </row>
    <row r="30" spans="1:45" x14ac:dyDescent="0.2">
      <c r="A30" s="28" t="s">
        <v>191</v>
      </c>
      <c r="B30" s="28" t="s">
        <v>103</v>
      </c>
      <c r="C30" s="28">
        <v>61719</v>
      </c>
      <c r="D30" s="147">
        <v>210571</v>
      </c>
      <c r="E30" s="28"/>
      <c r="F30" s="85" t="s">
        <v>24</v>
      </c>
      <c r="G30" s="28" t="s">
        <v>433</v>
      </c>
      <c r="H30" s="28" t="s">
        <v>434</v>
      </c>
      <c r="I30" s="28">
        <v>12</v>
      </c>
      <c r="J30" s="28">
        <v>5</v>
      </c>
      <c r="K30" s="28">
        <v>5035</v>
      </c>
      <c r="L30" s="28" t="s">
        <v>461</v>
      </c>
      <c r="M30" s="28">
        <v>2</v>
      </c>
      <c r="N30" s="28">
        <v>10</v>
      </c>
      <c r="O30" s="28">
        <v>900</v>
      </c>
      <c r="P30" s="28" t="s">
        <v>462</v>
      </c>
      <c r="Q30" s="28"/>
      <c r="R30" s="28"/>
      <c r="S30" s="28"/>
      <c r="T30" s="28"/>
      <c r="U30" s="197"/>
      <c r="V30" s="197"/>
      <c r="W30" s="197"/>
      <c r="X30" s="197"/>
      <c r="Y30" s="28"/>
      <c r="Z30" s="28">
        <v>11</v>
      </c>
      <c r="AA30" s="28" t="s">
        <v>58</v>
      </c>
      <c r="AB30" s="28" t="s">
        <v>21</v>
      </c>
      <c r="AC30" s="115">
        <v>-88</v>
      </c>
      <c r="AD30" s="28" t="s">
        <v>41</v>
      </c>
      <c r="AE30" s="28" t="s">
        <v>263</v>
      </c>
      <c r="AF30" s="28" t="s">
        <v>43</v>
      </c>
      <c r="AG30" s="28" t="s">
        <v>386</v>
      </c>
      <c r="AH30" s="28">
        <v>60</v>
      </c>
      <c r="AI30" s="28">
        <v>3</v>
      </c>
      <c r="AJ30" s="28" t="s">
        <v>168</v>
      </c>
      <c r="AK30" s="28">
        <f>27000+130000</f>
        <v>157000</v>
      </c>
      <c r="AL30" s="197"/>
      <c r="AM30" s="197" t="s">
        <v>713</v>
      </c>
      <c r="AN30" s="28" t="s">
        <v>401</v>
      </c>
      <c r="AO30" s="28" t="s">
        <v>470</v>
      </c>
      <c r="AP30" s="28"/>
      <c r="AQ30" s="197"/>
      <c r="AR30" s="28" t="s">
        <v>473</v>
      </c>
      <c r="AS30" s="27"/>
    </row>
    <row r="31" spans="1:45" x14ac:dyDescent="0.2">
      <c r="A31" s="28" t="s">
        <v>191</v>
      </c>
      <c r="B31" s="28" t="s">
        <v>102</v>
      </c>
      <c r="C31" s="28"/>
      <c r="D31" s="147">
        <v>210572</v>
      </c>
      <c r="E31" s="28"/>
      <c r="F31" s="85" t="s">
        <v>24</v>
      </c>
      <c r="G31" s="28" t="s">
        <v>429</v>
      </c>
      <c r="H31" s="28" t="s">
        <v>434</v>
      </c>
      <c r="I31" s="28">
        <v>2</v>
      </c>
      <c r="J31" s="28">
        <v>5</v>
      </c>
      <c r="K31" s="28">
        <v>900</v>
      </c>
      <c r="L31" s="28" t="s">
        <v>461</v>
      </c>
      <c r="M31" s="28">
        <v>66</v>
      </c>
      <c r="N31" s="28">
        <v>10</v>
      </c>
      <c r="O31" s="28">
        <v>66886</v>
      </c>
      <c r="P31" s="28" t="s">
        <v>462</v>
      </c>
      <c r="Q31" s="28"/>
      <c r="R31" s="28"/>
      <c r="S31" s="28"/>
      <c r="T31" s="28"/>
      <c r="U31" s="197"/>
      <c r="V31" s="197"/>
      <c r="W31" s="197"/>
      <c r="X31" s="197"/>
      <c r="Y31" s="28"/>
      <c r="Z31" s="28">
        <v>11</v>
      </c>
      <c r="AA31" s="28" t="s">
        <v>54</v>
      </c>
      <c r="AB31" s="28" t="s">
        <v>49</v>
      </c>
      <c r="AC31" s="115">
        <v>-88</v>
      </c>
      <c r="AD31" s="28">
        <v>0</v>
      </c>
      <c r="AE31" s="28" t="s">
        <v>50</v>
      </c>
      <c r="AF31" s="28" t="s">
        <v>43</v>
      </c>
      <c r="AG31" s="28" t="s">
        <v>386</v>
      </c>
      <c r="AH31" s="28">
        <v>60</v>
      </c>
      <c r="AI31" s="28">
        <v>3</v>
      </c>
      <c r="AJ31" s="28" t="s">
        <v>168</v>
      </c>
      <c r="AK31" s="28">
        <f>2000+8000</f>
        <v>10000</v>
      </c>
      <c r="AL31" s="197"/>
      <c r="AM31" s="197" t="s">
        <v>701</v>
      </c>
      <c r="AN31" s="28" t="s">
        <v>363</v>
      </c>
      <c r="AO31" s="28" t="s">
        <v>363</v>
      </c>
      <c r="AP31" s="28"/>
      <c r="AQ31" s="197"/>
      <c r="AR31" s="28" t="s">
        <v>473</v>
      </c>
      <c r="AS31" s="27"/>
    </row>
    <row r="32" spans="1:45" x14ac:dyDescent="0.2">
      <c r="A32" s="28" t="s">
        <v>191</v>
      </c>
      <c r="B32" s="28" t="s">
        <v>103</v>
      </c>
      <c r="C32" s="28"/>
      <c r="D32" s="147">
        <v>210573</v>
      </c>
      <c r="E32" s="28"/>
      <c r="F32" s="85" t="s">
        <v>24</v>
      </c>
      <c r="G32" s="28" t="s">
        <v>436</v>
      </c>
      <c r="H32" s="28" t="s">
        <v>209</v>
      </c>
      <c r="I32" s="28">
        <v>66</v>
      </c>
      <c r="J32" s="28">
        <v>10</v>
      </c>
      <c r="K32" s="28">
        <v>66886</v>
      </c>
      <c r="L32" s="28" t="s">
        <v>462</v>
      </c>
      <c r="M32" s="28">
        <v>12</v>
      </c>
      <c r="N32" s="28">
        <v>5</v>
      </c>
      <c r="O32" s="28">
        <v>5035</v>
      </c>
      <c r="P32" s="28" t="s">
        <v>461</v>
      </c>
      <c r="Q32" s="28"/>
      <c r="R32" s="28"/>
      <c r="S32" s="28"/>
      <c r="T32" s="28"/>
      <c r="U32" s="197"/>
      <c r="V32" s="197"/>
      <c r="W32" s="197"/>
      <c r="X32" s="197"/>
      <c r="Y32" s="28"/>
      <c r="Z32" s="28">
        <v>11</v>
      </c>
      <c r="AA32" s="28" t="s">
        <v>58</v>
      </c>
      <c r="AB32" s="28" t="s">
        <v>46</v>
      </c>
      <c r="AC32" s="115">
        <v>-88</v>
      </c>
      <c r="AD32" s="28">
        <v>10</v>
      </c>
      <c r="AE32" s="28" t="s">
        <v>48</v>
      </c>
      <c r="AF32" s="28" t="s">
        <v>43</v>
      </c>
      <c r="AG32" s="28" t="s">
        <v>386</v>
      </c>
      <c r="AH32" s="28">
        <v>60</v>
      </c>
      <c r="AI32" s="28">
        <v>3</v>
      </c>
      <c r="AJ32" s="28" t="s">
        <v>168</v>
      </c>
      <c r="AK32" s="28">
        <f>17500+6000</f>
        <v>23500</v>
      </c>
      <c r="AL32" s="197"/>
      <c r="AM32" s="197" t="s">
        <v>733</v>
      </c>
      <c r="AN32" s="28" t="s">
        <v>363</v>
      </c>
      <c r="AO32" s="28" t="s">
        <v>363</v>
      </c>
      <c r="AP32" s="28"/>
      <c r="AQ32" s="197"/>
      <c r="AR32" s="28" t="s">
        <v>473</v>
      </c>
      <c r="AS32" s="27"/>
    </row>
    <row r="33" spans="1:45" x14ac:dyDescent="0.2">
      <c r="A33" s="28" t="s">
        <v>191</v>
      </c>
      <c r="B33" s="28" t="s">
        <v>104</v>
      </c>
      <c r="C33" s="28"/>
      <c r="D33" s="147">
        <v>210574</v>
      </c>
      <c r="E33" s="28"/>
      <c r="F33" s="85" t="s">
        <v>24</v>
      </c>
      <c r="G33" s="28" t="s">
        <v>431</v>
      </c>
      <c r="H33" s="28" t="s">
        <v>209</v>
      </c>
      <c r="I33" s="28">
        <v>66</v>
      </c>
      <c r="J33" s="28">
        <v>10</v>
      </c>
      <c r="K33" s="28">
        <v>66486</v>
      </c>
      <c r="L33" s="28" t="s">
        <v>462</v>
      </c>
      <c r="M33" s="28">
        <v>66</v>
      </c>
      <c r="N33" s="28">
        <v>5</v>
      </c>
      <c r="O33" s="28">
        <v>67311</v>
      </c>
      <c r="P33" s="28" t="s">
        <v>462</v>
      </c>
      <c r="Q33" s="28"/>
      <c r="R33" s="28"/>
      <c r="S33" s="28"/>
      <c r="T33" s="28"/>
      <c r="U33" s="197"/>
      <c r="V33" s="197"/>
      <c r="W33" s="197"/>
      <c r="X33" s="197"/>
      <c r="Y33" s="28"/>
      <c r="Z33" s="28">
        <v>11</v>
      </c>
      <c r="AA33" s="28" t="s">
        <v>62</v>
      </c>
      <c r="AB33" s="28" t="s">
        <v>46</v>
      </c>
      <c r="AC33" s="115">
        <v>-88</v>
      </c>
      <c r="AD33" s="28">
        <v>20</v>
      </c>
      <c r="AE33" s="28" t="s">
        <v>47</v>
      </c>
      <c r="AF33" s="28" t="s">
        <v>43</v>
      </c>
      <c r="AG33" s="28" t="s">
        <v>386</v>
      </c>
      <c r="AH33" s="28">
        <v>60</v>
      </c>
      <c r="AI33" s="28">
        <v>3</v>
      </c>
      <c r="AJ33" s="28" t="s">
        <v>168</v>
      </c>
      <c r="AK33" s="28">
        <v>38000</v>
      </c>
      <c r="AL33" s="197"/>
      <c r="AM33" s="197" t="s">
        <v>762</v>
      </c>
      <c r="AN33" s="28" t="s">
        <v>363</v>
      </c>
      <c r="AO33" s="28" t="s">
        <v>363</v>
      </c>
      <c r="AP33" s="28"/>
      <c r="AQ33" s="197"/>
      <c r="AR33" s="28" t="s">
        <v>473</v>
      </c>
      <c r="AS33" s="27"/>
    </row>
    <row r="34" spans="1:45" x14ac:dyDescent="0.2">
      <c r="A34" s="28"/>
      <c r="B34" s="28" t="s">
        <v>308</v>
      </c>
      <c r="C34" s="28"/>
      <c r="D34" s="28"/>
      <c r="E34" s="28"/>
      <c r="F34" s="85"/>
      <c r="G34" s="28"/>
      <c r="H34" s="28"/>
      <c r="I34" s="28"/>
      <c r="J34" s="28"/>
      <c r="K34" s="28"/>
      <c r="L34" s="28"/>
      <c r="M34" s="28"/>
      <c r="N34" s="28"/>
      <c r="O34" s="28"/>
      <c r="P34" s="28"/>
      <c r="Q34" s="28"/>
      <c r="R34" s="28"/>
      <c r="S34" s="28"/>
      <c r="T34" s="28"/>
      <c r="U34" s="197"/>
      <c r="V34" s="197"/>
      <c r="W34" s="197"/>
      <c r="X34" s="197"/>
      <c r="Y34" s="28"/>
      <c r="Z34" s="28"/>
      <c r="AA34" s="28"/>
      <c r="AB34" s="28"/>
      <c r="AC34" s="115"/>
      <c r="AD34" s="28"/>
      <c r="AE34" s="28"/>
      <c r="AF34" s="28"/>
      <c r="AG34" s="28"/>
      <c r="AH34" s="28"/>
      <c r="AI34" s="28"/>
      <c r="AJ34" s="28"/>
      <c r="AK34" s="28"/>
      <c r="AL34" s="197"/>
      <c r="AM34" s="197"/>
      <c r="AN34" s="28"/>
      <c r="AO34" s="28"/>
      <c r="AP34" s="28"/>
      <c r="AQ34" s="197"/>
      <c r="AR34" s="28"/>
      <c r="AS34" s="27"/>
    </row>
    <row r="35" spans="1:45" x14ac:dyDescent="0.2">
      <c r="A35" s="28" t="s">
        <v>192</v>
      </c>
      <c r="B35" s="28" t="s">
        <v>103</v>
      </c>
      <c r="C35" s="28">
        <v>61719</v>
      </c>
      <c r="D35" s="147">
        <v>210581</v>
      </c>
      <c r="E35" s="28"/>
      <c r="F35" s="85" t="s">
        <v>24</v>
      </c>
      <c r="G35" s="28" t="s">
        <v>437</v>
      </c>
      <c r="H35" s="28" t="s">
        <v>438</v>
      </c>
      <c r="I35" s="28">
        <v>4</v>
      </c>
      <c r="J35" s="28">
        <v>15</v>
      </c>
      <c r="K35" s="28">
        <v>2175</v>
      </c>
      <c r="L35" s="28" t="s">
        <v>462</v>
      </c>
      <c r="M35" s="28">
        <v>5</v>
      </c>
      <c r="N35" s="28">
        <v>5</v>
      </c>
      <c r="O35" s="28">
        <v>2525</v>
      </c>
      <c r="P35" s="28" t="s">
        <v>461</v>
      </c>
      <c r="Q35" s="28"/>
      <c r="R35" s="28"/>
      <c r="S35" s="28"/>
      <c r="T35" s="28"/>
      <c r="U35" s="197"/>
      <c r="V35" s="197"/>
      <c r="W35" s="197"/>
      <c r="X35" s="197"/>
      <c r="Y35" s="28" t="s">
        <v>460</v>
      </c>
      <c r="Z35" s="28">
        <v>11</v>
      </c>
      <c r="AA35" s="28" t="s">
        <v>58</v>
      </c>
      <c r="AB35" s="28" t="s">
        <v>21</v>
      </c>
      <c r="AC35" s="115">
        <v>-88</v>
      </c>
      <c r="AD35" s="28" t="s">
        <v>41</v>
      </c>
      <c r="AE35" s="28" t="s">
        <v>263</v>
      </c>
      <c r="AF35" s="28" t="s">
        <v>43</v>
      </c>
      <c r="AG35" s="28" t="s">
        <v>386</v>
      </c>
      <c r="AH35" s="28">
        <v>60</v>
      </c>
      <c r="AI35" s="28">
        <v>3</v>
      </c>
      <c r="AJ35" s="28" t="s">
        <v>168</v>
      </c>
      <c r="AK35" s="28">
        <f>261000+36000</f>
        <v>297000</v>
      </c>
      <c r="AL35" s="197"/>
      <c r="AM35" s="197" t="s">
        <v>721</v>
      </c>
      <c r="AN35" s="28" t="s">
        <v>400</v>
      </c>
      <c r="AO35" s="28" t="s">
        <v>747</v>
      </c>
      <c r="AP35" s="28"/>
      <c r="AQ35" s="197"/>
      <c r="AR35" s="28" t="s">
        <v>473</v>
      </c>
      <c r="AS35" s="27"/>
    </row>
    <row r="36" spans="1:45" x14ac:dyDescent="0.2">
      <c r="A36" s="28" t="s">
        <v>192</v>
      </c>
      <c r="B36" s="28" t="s">
        <v>102</v>
      </c>
      <c r="C36" s="28"/>
      <c r="D36" s="147">
        <v>210582</v>
      </c>
      <c r="E36" s="28"/>
      <c r="F36" s="85" t="s">
        <v>24</v>
      </c>
      <c r="G36" s="28" t="s">
        <v>214</v>
      </c>
      <c r="H36" s="28" t="s">
        <v>438</v>
      </c>
      <c r="I36" s="28">
        <v>4</v>
      </c>
      <c r="J36" s="28">
        <v>15</v>
      </c>
      <c r="K36" s="28">
        <v>2175</v>
      </c>
      <c r="L36" s="28" t="s">
        <v>462</v>
      </c>
      <c r="M36" s="28">
        <v>2</v>
      </c>
      <c r="N36" s="28">
        <v>5</v>
      </c>
      <c r="O36" s="28">
        <v>900</v>
      </c>
      <c r="P36" s="28" t="s">
        <v>462</v>
      </c>
      <c r="Q36" s="28"/>
      <c r="R36" s="28"/>
      <c r="S36" s="28"/>
      <c r="T36" s="28"/>
      <c r="U36" s="197"/>
      <c r="V36" s="197"/>
      <c r="W36" s="197"/>
      <c r="X36" s="197"/>
      <c r="Y36" s="28" t="s">
        <v>460</v>
      </c>
      <c r="Z36" s="28">
        <v>11</v>
      </c>
      <c r="AA36" s="28" t="s">
        <v>54</v>
      </c>
      <c r="AB36" s="28" t="s">
        <v>49</v>
      </c>
      <c r="AC36" s="115">
        <v>-88</v>
      </c>
      <c r="AD36" s="28">
        <v>0</v>
      </c>
      <c r="AE36" s="28" t="s">
        <v>50</v>
      </c>
      <c r="AF36" s="28" t="s">
        <v>43</v>
      </c>
      <c r="AG36" s="28" t="s">
        <v>386</v>
      </c>
      <c r="AH36" s="28">
        <v>60</v>
      </c>
      <c r="AI36" s="28">
        <v>3</v>
      </c>
      <c r="AJ36" s="28" t="s">
        <v>168</v>
      </c>
      <c r="AK36" s="28">
        <v>7000</v>
      </c>
      <c r="AL36" s="197"/>
      <c r="AM36" s="197" t="s">
        <v>702</v>
      </c>
      <c r="AN36" s="28" t="s">
        <v>471</v>
      </c>
      <c r="AO36" s="28" t="s">
        <v>471</v>
      </c>
      <c r="AP36" s="28"/>
      <c r="AQ36" s="197"/>
      <c r="AR36" s="28" t="s">
        <v>473</v>
      </c>
      <c r="AS36" s="27"/>
    </row>
    <row r="37" spans="1:45" x14ac:dyDescent="0.2">
      <c r="A37" s="28" t="s">
        <v>192</v>
      </c>
      <c r="B37" s="28" t="s">
        <v>103</v>
      </c>
      <c r="C37" s="28"/>
      <c r="D37" s="147">
        <v>210583</v>
      </c>
      <c r="E37" s="28"/>
      <c r="F37" s="85" t="s">
        <v>24</v>
      </c>
      <c r="G37" s="28" t="s">
        <v>439</v>
      </c>
      <c r="H37" s="28" t="s">
        <v>210</v>
      </c>
      <c r="I37" s="28">
        <v>2</v>
      </c>
      <c r="J37" s="28">
        <v>10</v>
      </c>
      <c r="K37" s="28">
        <v>650</v>
      </c>
      <c r="L37" s="28" t="s">
        <v>462</v>
      </c>
      <c r="M37" s="28">
        <v>2</v>
      </c>
      <c r="N37" s="28">
        <v>10</v>
      </c>
      <c r="O37" s="28">
        <v>1150</v>
      </c>
      <c r="P37" s="28" t="s">
        <v>462</v>
      </c>
      <c r="Q37" s="28"/>
      <c r="R37" s="28"/>
      <c r="S37" s="28"/>
      <c r="T37" s="28"/>
      <c r="U37" s="197"/>
      <c r="V37" s="197"/>
      <c r="W37" s="197"/>
      <c r="X37" s="197"/>
      <c r="Y37" s="28" t="s">
        <v>460</v>
      </c>
      <c r="Z37" s="28">
        <v>11</v>
      </c>
      <c r="AA37" s="28" t="s">
        <v>58</v>
      </c>
      <c r="AB37" s="28" t="s">
        <v>46</v>
      </c>
      <c r="AC37" s="115">
        <v>-88</v>
      </c>
      <c r="AD37" s="28">
        <v>10</v>
      </c>
      <c r="AE37" s="28" t="s">
        <v>48</v>
      </c>
      <c r="AF37" s="28" t="s">
        <v>43</v>
      </c>
      <c r="AG37" s="28" t="s">
        <v>386</v>
      </c>
      <c r="AH37" s="28">
        <v>60</v>
      </c>
      <c r="AI37" s="28">
        <v>3</v>
      </c>
      <c r="AJ37" s="28" t="s">
        <v>168</v>
      </c>
      <c r="AK37" s="28">
        <v>29000</v>
      </c>
      <c r="AL37" s="197"/>
      <c r="AM37" s="197" t="s">
        <v>731</v>
      </c>
      <c r="AN37" s="28" t="s">
        <v>471</v>
      </c>
      <c r="AO37" s="28" t="s">
        <v>471</v>
      </c>
      <c r="AP37" s="28"/>
      <c r="AQ37" s="197"/>
      <c r="AR37" s="28" t="s">
        <v>473</v>
      </c>
      <c r="AS37" s="27"/>
    </row>
    <row r="38" spans="1:45" x14ac:dyDescent="0.2">
      <c r="A38" s="28" t="s">
        <v>192</v>
      </c>
      <c r="B38" s="28" t="s">
        <v>104</v>
      </c>
      <c r="C38" s="28"/>
      <c r="D38" s="147">
        <v>210584</v>
      </c>
      <c r="E38" s="28"/>
      <c r="F38" s="85" t="s">
        <v>24</v>
      </c>
      <c r="G38" s="28" t="s">
        <v>436</v>
      </c>
      <c r="H38" s="28" t="s">
        <v>438</v>
      </c>
      <c r="I38" s="28">
        <v>66</v>
      </c>
      <c r="J38" s="28">
        <v>15</v>
      </c>
      <c r="K38" s="28">
        <v>66886</v>
      </c>
      <c r="L38" s="28" t="s">
        <v>462</v>
      </c>
      <c r="M38" s="28">
        <v>12</v>
      </c>
      <c r="N38" s="28">
        <v>5</v>
      </c>
      <c r="O38" s="28">
        <v>5035</v>
      </c>
      <c r="P38" s="28" t="s">
        <v>461</v>
      </c>
      <c r="Q38" s="28"/>
      <c r="R38" s="28"/>
      <c r="S38" s="28"/>
      <c r="T38" s="28"/>
      <c r="U38" s="197"/>
      <c r="V38" s="197"/>
      <c r="W38" s="197"/>
      <c r="X38" s="197"/>
      <c r="Y38" s="28" t="s">
        <v>460</v>
      </c>
      <c r="Z38" s="28">
        <v>11</v>
      </c>
      <c r="AA38" s="28" t="s">
        <v>62</v>
      </c>
      <c r="AB38" s="28" t="s">
        <v>46</v>
      </c>
      <c r="AC38" s="115">
        <v>-88</v>
      </c>
      <c r="AD38" s="28">
        <v>20</v>
      </c>
      <c r="AE38" s="28" t="s">
        <v>47</v>
      </c>
      <c r="AF38" s="28" t="s">
        <v>43</v>
      </c>
      <c r="AG38" s="28" t="s">
        <v>386</v>
      </c>
      <c r="AH38" s="28">
        <v>60</v>
      </c>
      <c r="AI38" s="28">
        <v>3</v>
      </c>
      <c r="AJ38" s="28" t="s">
        <v>168</v>
      </c>
      <c r="AK38" s="28">
        <v>59000</v>
      </c>
      <c r="AL38" s="197"/>
      <c r="AM38" s="197" t="s">
        <v>738</v>
      </c>
      <c r="AN38" s="28" t="s">
        <v>471</v>
      </c>
      <c r="AO38" s="28" t="s">
        <v>471</v>
      </c>
      <c r="AP38" s="28"/>
      <c r="AQ38" s="197"/>
      <c r="AR38" s="28" t="s">
        <v>473</v>
      </c>
      <c r="AS38" s="27"/>
    </row>
    <row r="39" spans="1:45" x14ac:dyDescent="0.2">
      <c r="A39" s="28" t="s">
        <v>192</v>
      </c>
      <c r="B39" s="28" t="s">
        <v>207</v>
      </c>
      <c r="C39" s="28">
        <v>61720</v>
      </c>
      <c r="D39" s="147">
        <v>210585</v>
      </c>
      <c r="E39" s="28"/>
      <c r="F39" s="85" t="s">
        <v>24</v>
      </c>
      <c r="G39" s="28" t="s">
        <v>440</v>
      </c>
      <c r="H39" s="28" t="s">
        <v>438</v>
      </c>
      <c r="I39" s="28">
        <v>66</v>
      </c>
      <c r="J39" s="28">
        <v>15</v>
      </c>
      <c r="K39" s="28">
        <v>66886</v>
      </c>
      <c r="L39" s="28" t="s">
        <v>462</v>
      </c>
      <c r="M39" s="28">
        <v>2</v>
      </c>
      <c r="N39" s="28">
        <v>5</v>
      </c>
      <c r="O39" s="28">
        <v>900</v>
      </c>
      <c r="P39" s="28" t="s">
        <v>462</v>
      </c>
      <c r="Q39" s="28"/>
      <c r="R39" s="28"/>
      <c r="S39" s="28"/>
      <c r="T39" s="28"/>
      <c r="U39" s="197"/>
      <c r="V39" s="197"/>
      <c r="W39" s="197"/>
      <c r="X39" s="197"/>
      <c r="Y39" s="28" t="s">
        <v>460</v>
      </c>
      <c r="Z39" s="28">
        <v>11</v>
      </c>
      <c r="AA39" s="28" t="s">
        <v>58</v>
      </c>
      <c r="AB39" s="28" t="s">
        <v>21</v>
      </c>
      <c r="AC39" s="115">
        <v>-88</v>
      </c>
      <c r="AD39" s="28" t="s">
        <v>41</v>
      </c>
      <c r="AE39" s="28" t="s">
        <v>263</v>
      </c>
      <c r="AF39" s="28" t="s">
        <v>66</v>
      </c>
      <c r="AG39" s="28" t="s">
        <v>386</v>
      </c>
      <c r="AH39" s="28">
        <v>60</v>
      </c>
      <c r="AI39" s="28">
        <v>3</v>
      </c>
      <c r="AJ39" s="28" t="s">
        <v>168</v>
      </c>
      <c r="AK39" s="28">
        <v>310000</v>
      </c>
      <c r="AL39" s="197"/>
      <c r="AM39" s="197" t="s">
        <v>730</v>
      </c>
      <c r="AN39" s="28" t="s">
        <v>400</v>
      </c>
      <c r="AO39" s="28" t="s">
        <v>399</v>
      </c>
      <c r="AP39" s="28"/>
      <c r="AQ39" s="197"/>
      <c r="AR39" s="28" t="s">
        <v>473</v>
      </c>
      <c r="AS39" s="27"/>
    </row>
    <row r="40" spans="1:45" x14ac:dyDescent="0.2">
      <c r="A40" s="28"/>
      <c r="B40" s="28" t="s">
        <v>308</v>
      </c>
      <c r="C40" s="28"/>
      <c r="D40" s="28"/>
      <c r="E40" s="28"/>
      <c r="F40" s="85"/>
      <c r="G40" s="28"/>
      <c r="H40" s="28"/>
      <c r="I40" s="28"/>
      <c r="J40" s="28"/>
      <c r="K40" s="28"/>
      <c r="L40" s="28"/>
      <c r="M40" s="28"/>
      <c r="N40" s="28"/>
      <c r="O40" s="28"/>
      <c r="P40" s="28"/>
      <c r="Q40" s="28"/>
      <c r="R40" s="28"/>
      <c r="S40" s="28"/>
      <c r="T40" s="28"/>
      <c r="U40" s="197"/>
      <c r="V40" s="197"/>
      <c r="W40" s="197"/>
      <c r="X40" s="197"/>
      <c r="Y40" s="28"/>
      <c r="Z40" s="28"/>
      <c r="AA40" s="28"/>
      <c r="AB40" s="28"/>
      <c r="AC40" s="115"/>
      <c r="AD40" s="28"/>
      <c r="AE40" s="28"/>
      <c r="AF40" s="28"/>
      <c r="AG40" s="28"/>
      <c r="AH40" s="28"/>
      <c r="AI40" s="28"/>
      <c r="AJ40" s="28"/>
      <c r="AK40" s="28"/>
      <c r="AL40" s="197"/>
      <c r="AM40" s="197"/>
      <c r="AN40" s="28"/>
      <c r="AO40" s="28"/>
      <c r="AP40" s="28"/>
      <c r="AQ40" s="197"/>
      <c r="AR40" s="28"/>
      <c r="AS40" s="27"/>
    </row>
    <row r="41" spans="1:45" x14ac:dyDescent="0.2">
      <c r="A41" s="28" t="s">
        <v>192</v>
      </c>
      <c r="B41" s="28" t="s">
        <v>484</v>
      </c>
      <c r="C41" s="28"/>
      <c r="D41" s="147">
        <v>210598</v>
      </c>
      <c r="E41" s="28"/>
      <c r="F41" s="85" t="s">
        <v>24</v>
      </c>
      <c r="G41" s="28" t="s">
        <v>440</v>
      </c>
      <c r="H41" s="28" t="s">
        <v>210</v>
      </c>
      <c r="I41" s="28">
        <v>66</v>
      </c>
      <c r="J41" s="28">
        <v>10</v>
      </c>
      <c r="K41" s="28">
        <v>66886</v>
      </c>
      <c r="L41" s="28" t="s">
        <v>461</v>
      </c>
      <c r="M41" s="28">
        <v>2</v>
      </c>
      <c r="N41" s="28">
        <v>10</v>
      </c>
      <c r="O41" s="28">
        <v>900</v>
      </c>
      <c r="P41" s="28" t="s">
        <v>461</v>
      </c>
      <c r="Q41" s="28"/>
      <c r="R41" s="28"/>
      <c r="S41" s="28"/>
      <c r="T41" s="28"/>
      <c r="U41" s="197"/>
      <c r="V41" s="197"/>
      <c r="W41" s="197"/>
      <c r="X41" s="197"/>
      <c r="Y41" s="28"/>
      <c r="Z41" s="28">
        <v>11</v>
      </c>
      <c r="AA41" s="28" t="s">
        <v>58</v>
      </c>
      <c r="AB41" s="28" t="s">
        <v>21</v>
      </c>
      <c r="AC41" s="115">
        <v>-88</v>
      </c>
      <c r="AD41" s="28" t="s">
        <v>41</v>
      </c>
      <c r="AE41" s="28" t="s">
        <v>263</v>
      </c>
      <c r="AF41" s="28" t="s">
        <v>246</v>
      </c>
      <c r="AG41" s="28" t="s">
        <v>386</v>
      </c>
      <c r="AH41" s="28">
        <v>3600</v>
      </c>
      <c r="AI41" s="28">
        <v>1</v>
      </c>
      <c r="AJ41" s="28" t="s">
        <v>168</v>
      </c>
      <c r="AK41" s="28">
        <f>63000+63000</f>
        <v>126000</v>
      </c>
      <c r="AL41" s="28">
        <v>18000</v>
      </c>
      <c r="AM41" s="197" t="s">
        <v>719</v>
      </c>
      <c r="AN41" s="28" t="s">
        <v>360</v>
      </c>
      <c r="AO41" s="28" t="s">
        <v>360</v>
      </c>
      <c r="AP41" s="28"/>
      <c r="AQ41" s="197"/>
      <c r="AR41" s="28" t="s">
        <v>474</v>
      </c>
      <c r="AS41" s="27"/>
    </row>
    <row r="42" spans="1:45" x14ac:dyDescent="0.2">
      <c r="A42" s="28" t="s">
        <v>192</v>
      </c>
      <c r="B42" s="28" t="s">
        <v>485</v>
      </c>
      <c r="C42" s="28"/>
      <c r="D42" s="147">
        <v>210599</v>
      </c>
      <c r="E42" s="28"/>
      <c r="F42" s="85" t="s">
        <v>24</v>
      </c>
      <c r="G42" s="28" t="s">
        <v>441</v>
      </c>
      <c r="H42" s="28" t="s">
        <v>210</v>
      </c>
      <c r="I42" s="28">
        <v>66</v>
      </c>
      <c r="J42" s="28">
        <v>10</v>
      </c>
      <c r="K42" s="28">
        <v>66837</v>
      </c>
      <c r="L42" s="28" t="s">
        <v>462</v>
      </c>
      <c r="M42" s="28">
        <v>66</v>
      </c>
      <c r="N42" s="28">
        <v>10</v>
      </c>
      <c r="O42" s="28">
        <v>66936</v>
      </c>
      <c r="P42" s="28" t="s">
        <v>462</v>
      </c>
      <c r="Q42" s="28"/>
      <c r="R42" s="28"/>
      <c r="S42" s="28"/>
      <c r="T42" s="28"/>
      <c r="U42" s="197"/>
      <c r="V42" s="197"/>
      <c r="W42" s="197"/>
      <c r="X42" s="197"/>
      <c r="Y42" s="28" t="s">
        <v>460</v>
      </c>
      <c r="Z42" s="28">
        <v>11</v>
      </c>
      <c r="AA42" s="28" t="s">
        <v>58</v>
      </c>
      <c r="AB42" s="28" t="s">
        <v>21</v>
      </c>
      <c r="AC42" s="115">
        <v>-88</v>
      </c>
      <c r="AD42" s="28" t="s">
        <v>41</v>
      </c>
      <c r="AE42" s="28" t="s">
        <v>263</v>
      </c>
      <c r="AF42" s="28" t="s">
        <v>247</v>
      </c>
      <c r="AG42" s="28" t="s">
        <v>386</v>
      </c>
      <c r="AH42" s="28">
        <v>3600</v>
      </c>
      <c r="AI42" s="28">
        <v>1</v>
      </c>
      <c r="AJ42" s="28" t="s">
        <v>168</v>
      </c>
      <c r="AK42" s="28">
        <v>354000</v>
      </c>
      <c r="AL42" s="197">
        <v>17000</v>
      </c>
      <c r="AM42" s="197" t="s">
        <v>731</v>
      </c>
      <c r="AN42" s="28" t="s">
        <v>400</v>
      </c>
      <c r="AO42" s="28" t="s">
        <v>400</v>
      </c>
      <c r="AP42" s="28"/>
      <c r="AQ42" s="197"/>
      <c r="AR42" s="28" t="s">
        <v>474</v>
      </c>
      <c r="AS42" s="27"/>
    </row>
    <row r="43" spans="1:45" x14ac:dyDescent="0.2">
      <c r="A43" s="28"/>
      <c r="B43" s="28" t="s">
        <v>308</v>
      </c>
      <c r="C43" s="28"/>
      <c r="D43" s="28"/>
      <c r="E43" s="28"/>
      <c r="F43" s="85"/>
      <c r="G43" s="28"/>
      <c r="H43" s="28"/>
      <c r="I43" s="28"/>
      <c r="J43" s="28"/>
      <c r="K43" s="28"/>
      <c r="L43" s="28"/>
      <c r="M43" s="28"/>
      <c r="N43" s="28"/>
      <c r="O43" s="28"/>
      <c r="P43" s="28"/>
      <c r="Q43" s="28"/>
      <c r="R43" s="28"/>
      <c r="S43" s="28"/>
      <c r="T43" s="28"/>
      <c r="U43" s="197"/>
      <c r="V43" s="197"/>
      <c r="W43" s="197"/>
      <c r="X43" s="197"/>
      <c r="Y43" s="28"/>
      <c r="Z43" s="28"/>
      <c r="AA43" s="28"/>
      <c r="AB43" s="28"/>
      <c r="AC43" s="115"/>
      <c r="AD43" s="28"/>
      <c r="AE43" s="28"/>
      <c r="AF43" s="28"/>
      <c r="AG43" s="28"/>
      <c r="AH43" s="28"/>
      <c r="AI43" s="28"/>
      <c r="AJ43" s="28"/>
      <c r="AK43" s="28"/>
      <c r="AL43" s="197"/>
      <c r="AM43" s="197"/>
      <c r="AN43" s="28"/>
      <c r="AO43" s="28"/>
      <c r="AP43" s="28"/>
      <c r="AQ43" s="197"/>
      <c r="AR43" s="28"/>
      <c r="AS43" s="27"/>
    </row>
    <row r="44" spans="1:45" ht="15" x14ac:dyDescent="0.25">
      <c r="A44" s="28" t="s">
        <v>213</v>
      </c>
      <c r="B44" s="28" t="s">
        <v>103</v>
      </c>
      <c r="C44" s="28">
        <v>61719</v>
      </c>
      <c r="D44" s="201" t="s">
        <v>475</v>
      </c>
      <c r="E44" s="28"/>
      <c r="F44" s="85" t="s">
        <v>24</v>
      </c>
      <c r="G44" s="28" t="s">
        <v>442</v>
      </c>
      <c r="H44" s="28" t="s">
        <v>210</v>
      </c>
      <c r="I44" s="28">
        <v>4</v>
      </c>
      <c r="J44" s="28">
        <v>10</v>
      </c>
      <c r="K44" s="28">
        <v>2000</v>
      </c>
      <c r="L44" s="28" t="s">
        <v>461</v>
      </c>
      <c r="M44" s="28">
        <v>4</v>
      </c>
      <c r="N44" s="28">
        <v>10</v>
      </c>
      <c r="O44" s="28">
        <v>2350</v>
      </c>
      <c r="P44" s="28" t="s">
        <v>461</v>
      </c>
      <c r="Q44" s="28"/>
      <c r="R44" s="28"/>
      <c r="S44" s="28"/>
      <c r="T44" s="28"/>
      <c r="U44" s="197"/>
      <c r="V44" s="197"/>
      <c r="W44" s="197"/>
      <c r="X44" s="197"/>
      <c r="Y44" s="28" t="s">
        <v>460</v>
      </c>
      <c r="Z44" s="28">
        <v>11</v>
      </c>
      <c r="AA44" s="28" t="s">
        <v>58</v>
      </c>
      <c r="AB44" s="28" t="s">
        <v>21</v>
      </c>
      <c r="AC44" s="115">
        <v>-85</v>
      </c>
      <c r="AD44" s="28" t="s">
        <v>41</v>
      </c>
      <c r="AE44" s="28" t="s">
        <v>263</v>
      </c>
      <c r="AF44" s="28" t="s">
        <v>43</v>
      </c>
      <c r="AG44" s="28" t="s">
        <v>386</v>
      </c>
      <c r="AH44" s="28">
        <v>60</v>
      </c>
      <c r="AI44" s="28">
        <v>3</v>
      </c>
      <c r="AJ44" s="28" t="s">
        <v>168</v>
      </c>
      <c r="AK44" s="76">
        <f>90000+90000</f>
        <v>180000</v>
      </c>
      <c r="AL44" s="197"/>
      <c r="AM44" s="288" t="s">
        <v>722</v>
      </c>
      <c r="AN44" s="28" t="s">
        <v>394</v>
      </c>
      <c r="AO44" s="28" t="s">
        <v>394</v>
      </c>
      <c r="AP44" s="28"/>
      <c r="AQ44" s="197"/>
      <c r="AR44" s="28" t="s">
        <v>473</v>
      </c>
      <c r="AS44" s="27"/>
    </row>
    <row r="45" spans="1:45" ht="15" x14ac:dyDescent="0.25">
      <c r="B45" s="33" t="s">
        <v>308</v>
      </c>
      <c r="C45" s="33"/>
      <c r="D45" s="33"/>
      <c r="E45" s="33"/>
      <c r="F45" s="33"/>
      <c r="G45" s="33"/>
      <c r="H45" s="33"/>
      <c r="I45" s="33"/>
      <c r="J45" s="33"/>
      <c r="L45" s="33"/>
      <c r="M45" s="33"/>
      <c r="N45" s="33"/>
      <c r="P45" s="33"/>
      <c r="Q45" s="33"/>
      <c r="R45" s="33"/>
      <c r="T45" s="33"/>
      <c r="U45" s="33"/>
      <c r="V45" s="33"/>
      <c r="W45" s="33"/>
      <c r="X45" s="33"/>
      <c r="Y45" s="33"/>
      <c r="Z45" s="33"/>
      <c r="AA45" s="33"/>
      <c r="AB45" s="33"/>
      <c r="AC45" s="33"/>
      <c r="AD45" s="33"/>
      <c r="AE45" s="33"/>
      <c r="AF45" s="33"/>
      <c r="AG45" s="33"/>
      <c r="AH45" s="33"/>
      <c r="AI45" s="33"/>
      <c r="AJ45" s="33"/>
      <c r="AK45" s="33"/>
      <c r="AL45" s="33"/>
      <c r="AM45" s="288"/>
      <c r="AN45" s="33"/>
      <c r="AS45" s="27"/>
    </row>
    <row r="46" spans="1:45" s="37" customFormat="1" ht="15" x14ac:dyDescent="0.25">
      <c r="A46" s="121" t="s">
        <v>224</v>
      </c>
      <c r="B46" s="121" t="s">
        <v>102</v>
      </c>
      <c r="C46" s="121">
        <v>61719</v>
      </c>
      <c r="D46" s="202">
        <v>210603</v>
      </c>
      <c r="E46" s="121"/>
      <c r="F46" s="45" t="s">
        <v>24</v>
      </c>
      <c r="G46" s="121" t="s">
        <v>443</v>
      </c>
      <c r="H46" s="121" t="s">
        <v>233</v>
      </c>
      <c r="I46" s="121">
        <v>66</v>
      </c>
      <c r="J46" s="121">
        <v>15</v>
      </c>
      <c r="K46" s="121">
        <v>66811</v>
      </c>
      <c r="L46" s="121" t="s">
        <v>461</v>
      </c>
      <c r="M46" s="121">
        <v>66</v>
      </c>
      <c r="N46" s="121">
        <v>15</v>
      </c>
      <c r="O46" s="121">
        <v>66990</v>
      </c>
      <c r="P46" s="121" t="s">
        <v>461</v>
      </c>
      <c r="Q46" s="121"/>
      <c r="R46" s="121"/>
      <c r="S46" s="121"/>
      <c r="T46" s="121"/>
      <c r="U46" s="203"/>
      <c r="V46" s="203"/>
      <c r="W46" s="203"/>
      <c r="X46" s="203"/>
      <c r="Y46" s="121"/>
      <c r="Z46" s="121">
        <v>11</v>
      </c>
      <c r="AA46" s="121" t="s">
        <v>54</v>
      </c>
      <c r="AB46" s="121" t="s">
        <v>49</v>
      </c>
      <c r="AC46" s="113">
        <v>-85</v>
      </c>
      <c r="AD46" s="121">
        <v>0</v>
      </c>
      <c r="AE46" s="121" t="s">
        <v>50</v>
      </c>
      <c r="AF46" s="121" t="s">
        <v>43</v>
      </c>
      <c r="AG46" s="28" t="s">
        <v>386</v>
      </c>
      <c r="AH46" s="121">
        <v>60</v>
      </c>
      <c r="AI46" s="121">
        <v>3</v>
      </c>
      <c r="AJ46" s="121" t="s">
        <v>168</v>
      </c>
      <c r="AK46" s="76">
        <f>7000+7000</f>
        <v>14000</v>
      </c>
      <c r="AL46" s="286"/>
      <c r="AM46" s="288" t="s">
        <v>703</v>
      </c>
      <c r="AN46" s="121" t="s">
        <v>363</v>
      </c>
      <c r="AO46" s="121" t="s">
        <v>363</v>
      </c>
      <c r="AP46" s="121"/>
      <c r="AQ46" s="203"/>
      <c r="AR46" s="121" t="s">
        <v>473</v>
      </c>
    </row>
    <row r="47" spans="1:45" s="37" customFormat="1" ht="15" x14ac:dyDescent="0.25">
      <c r="A47" s="121" t="s">
        <v>224</v>
      </c>
      <c r="B47" s="121" t="s">
        <v>103</v>
      </c>
      <c r="C47" s="121"/>
      <c r="D47" s="202">
        <v>210604</v>
      </c>
      <c r="E47" s="121"/>
      <c r="F47" s="45" t="s">
        <v>24</v>
      </c>
      <c r="G47" s="121" t="s">
        <v>443</v>
      </c>
      <c r="H47" s="121" t="s">
        <v>226</v>
      </c>
      <c r="I47" s="121">
        <v>66</v>
      </c>
      <c r="J47" s="121">
        <v>20</v>
      </c>
      <c r="K47" s="121">
        <v>66837</v>
      </c>
      <c r="L47" s="121" t="s">
        <v>462</v>
      </c>
      <c r="M47" s="121">
        <v>66</v>
      </c>
      <c r="N47" s="121">
        <v>10</v>
      </c>
      <c r="O47" s="121">
        <v>66981</v>
      </c>
      <c r="P47" s="121" t="s">
        <v>462</v>
      </c>
      <c r="Q47" s="121"/>
      <c r="R47" s="121"/>
      <c r="S47" s="121"/>
      <c r="T47" s="121"/>
      <c r="U47" s="203"/>
      <c r="V47" s="203"/>
      <c r="W47" s="203"/>
      <c r="X47" s="203"/>
      <c r="Y47" s="121" t="s">
        <v>460</v>
      </c>
      <c r="Z47" s="121">
        <v>11</v>
      </c>
      <c r="AA47" s="121" t="s">
        <v>58</v>
      </c>
      <c r="AB47" s="121" t="s">
        <v>21</v>
      </c>
      <c r="AC47" s="113">
        <v>-85</v>
      </c>
      <c r="AD47" s="121" t="s">
        <v>41</v>
      </c>
      <c r="AE47" s="121" t="s">
        <v>263</v>
      </c>
      <c r="AF47" s="121" t="s">
        <v>43</v>
      </c>
      <c r="AG47" s="28" t="s">
        <v>386</v>
      </c>
      <c r="AH47" s="121">
        <v>60</v>
      </c>
      <c r="AI47" s="121">
        <v>3</v>
      </c>
      <c r="AJ47" s="121" t="s">
        <v>168</v>
      </c>
      <c r="AK47" s="76">
        <f>350000+170000</f>
        <v>520000</v>
      </c>
      <c r="AL47" s="286"/>
      <c r="AM47" s="288" t="s">
        <v>723</v>
      </c>
      <c r="AN47" s="28" t="s">
        <v>400</v>
      </c>
      <c r="AO47" s="28" t="s">
        <v>400</v>
      </c>
      <c r="AP47" s="28"/>
      <c r="AQ47" s="197"/>
      <c r="AR47" s="121" t="s">
        <v>473</v>
      </c>
    </row>
    <row r="48" spans="1:45" s="37" customFormat="1" ht="15" x14ac:dyDescent="0.25">
      <c r="A48" s="121" t="s">
        <v>224</v>
      </c>
      <c r="B48" s="121" t="s">
        <v>104</v>
      </c>
      <c r="C48" s="121"/>
      <c r="D48" s="202">
        <v>210607</v>
      </c>
      <c r="E48" s="121"/>
      <c r="F48" s="45" t="s">
        <v>24</v>
      </c>
      <c r="G48" s="121" t="s">
        <v>214</v>
      </c>
      <c r="H48" s="121" t="s">
        <v>226</v>
      </c>
      <c r="I48" s="121">
        <v>4</v>
      </c>
      <c r="J48" s="121">
        <v>20</v>
      </c>
      <c r="K48" s="121">
        <v>2175</v>
      </c>
      <c r="L48" s="121" t="s">
        <v>462</v>
      </c>
      <c r="M48" s="121">
        <v>2</v>
      </c>
      <c r="N48" s="121">
        <v>10</v>
      </c>
      <c r="O48" s="121">
        <v>900</v>
      </c>
      <c r="P48" s="121" t="s">
        <v>462</v>
      </c>
      <c r="Q48" s="121"/>
      <c r="R48" s="121"/>
      <c r="S48" s="121"/>
      <c r="T48" s="121"/>
      <c r="U48" s="203"/>
      <c r="V48" s="203"/>
      <c r="W48" s="203"/>
      <c r="X48" s="203"/>
      <c r="Y48" s="121" t="s">
        <v>460</v>
      </c>
      <c r="Z48" s="121">
        <v>11</v>
      </c>
      <c r="AA48" s="121" t="s">
        <v>62</v>
      </c>
      <c r="AB48" s="121" t="s">
        <v>46</v>
      </c>
      <c r="AC48" s="113">
        <v>-85</v>
      </c>
      <c r="AD48" s="121">
        <v>20</v>
      </c>
      <c r="AE48" s="121" t="s">
        <v>47</v>
      </c>
      <c r="AF48" s="121" t="s">
        <v>43</v>
      </c>
      <c r="AG48" s="28" t="s">
        <v>386</v>
      </c>
      <c r="AH48" s="121">
        <v>60</v>
      </c>
      <c r="AI48" s="121">
        <v>3</v>
      </c>
      <c r="AJ48" s="121" t="s">
        <v>168</v>
      </c>
      <c r="AK48" s="76">
        <f>70000+35000</f>
        <v>105000</v>
      </c>
      <c r="AL48" s="286"/>
      <c r="AM48" s="197" t="s">
        <v>740</v>
      </c>
      <c r="AN48" s="28" t="s">
        <v>471</v>
      </c>
      <c r="AO48" s="28" t="s">
        <v>471</v>
      </c>
      <c r="AP48" s="28"/>
      <c r="AQ48" s="197"/>
      <c r="AR48" s="121" t="s">
        <v>473</v>
      </c>
    </row>
    <row r="49" spans="1:44" s="37" customFormat="1" ht="15" x14ac:dyDescent="0.25">
      <c r="A49" s="121"/>
      <c r="B49" s="121" t="s">
        <v>308</v>
      </c>
      <c r="C49" s="121"/>
      <c r="D49" s="121"/>
      <c r="E49" s="121"/>
      <c r="F49" s="45"/>
      <c r="G49" s="121"/>
      <c r="H49" s="121"/>
      <c r="I49" s="121"/>
      <c r="J49" s="121"/>
      <c r="K49" s="121"/>
      <c r="L49" s="121"/>
      <c r="M49" s="121"/>
      <c r="N49" s="121"/>
      <c r="O49" s="121"/>
      <c r="P49" s="121"/>
      <c r="Q49" s="121"/>
      <c r="R49" s="121"/>
      <c r="S49" s="121"/>
      <c r="T49" s="121"/>
      <c r="U49" s="203"/>
      <c r="V49" s="203"/>
      <c r="W49" s="203"/>
      <c r="X49" s="203"/>
      <c r="Y49" s="121"/>
      <c r="Z49" s="121"/>
      <c r="AA49" s="121"/>
      <c r="AB49" s="121"/>
      <c r="AC49" s="113"/>
      <c r="AD49" s="121"/>
      <c r="AE49" s="121"/>
      <c r="AF49" s="76"/>
      <c r="AG49" s="28"/>
      <c r="AH49" s="121"/>
      <c r="AI49" s="121"/>
      <c r="AJ49" s="121"/>
      <c r="AK49" s="76"/>
      <c r="AL49" s="288"/>
      <c r="AM49" s="288"/>
      <c r="AN49" s="121"/>
      <c r="AO49" s="121"/>
      <c r="AP49" s="121"/>
      <c r="AQ49" s="203"/>
      <c r="AR49" s="121"/>
    </row>
    <row r="50" spans="1:44" s="37" customFormat="1" ht="15" x14ac:dyDescent="0.25">
      <c r="A50" s="121" t="s">
        <v>227</v>
      </c>
      <c r="B50" s="121" t="s">
        <v>483</v>
      </c>
      <c r="C50" s="121"/>
      <c r="D50" s="202">
        <v>210617</v>
      </c>
      <c r="E50" s="121">
        <v>1</v>
      </c>
      <c r="F50" s="45" t="s">
        <v>24</v>
      </c>
      <c r="G50" s="121" t="s">
        <v>215</v>
      </c>
      <c r="H50" s="121" t="s">
        <v>225</v>
      </c>
      <c r="I50" s="121">
        <v>4</v>
      </c>
      <c r="J50" s="121">
        <v>20</v>
      </c>
      <c r="K50" s="121">
        <v>2175</v>
      </c>
      <c r="L50" s="121" t="s">
        <v>462</v>
      </c>
      <c r="M50" s="121">
        <v>12</v>
      </c>
      <c r="N50" s="121">
        <v>5</v>
      </c>
      <c r="O50" s="28">
        <v>5035</v>
      </c>
      <c r="P50" s="121" t="s">
        <v>461</v>
      </c>
      <c r="Q50" s="121"/>
      <c r="R50" s="121"/>
      <c r="S50" s="121"/>
      <c r="T50" s="121"/>
      <c r="U50" s="203"/>
      <c r="V50" s="203"/>
      <c r="W50" s="203"/>
      <c r="X50" s="203"/>
      <c r="Y50" s="121" t="s">
        <v>460</v>
      </c>
      <c r="Z50" s="121">
        <v>11</v>
      </c>
      <c r="AA50" s="121" t="s">
        <v>58</v>
      </c>
      <c r="AB50" s="121" t="s">
        <v>49</v>
      </c>
      <c r="AC50" s="459">
        <v>-83</v>
      </c>
      <c r="AD50" s="121">
        <v>25</v>
      </c>
      <c r="AE50" s="121" t="s">
        <v>94</v>
      </c>
      <c r="AF50" s="121" t="s">
        <v>66</v>
      </c>
      <c r="AG50" s="28" t="s">
        <v>307</v>
      </c>
      <c r="AH50" s="121">
        <v>180</v>
      </c>
      <c r="AI50" s="121">
        <v>1</v>
      </c>
      <c r="AJ50" s="121" t="s">
        <v>168</v>
      </c>
      <c r="AK50" s="76">
        <v>165000</v>
      </c>
      <c r="AL50" s="288"/>
      <c r="AM50" s="197" t="s">
        <v>731</v>
      </c>
      <c r="AN50" s="121" t="s">
        <v>393</v>
      </c>
      <c r="AO50" s="121" t="s">
        <v>393</v>
      </c>
      <c r="AP50" s="121"/>
      <c r="AQ50" s="203"/>
      <c r="AR50" s="121" t="s">
        <v>473</v>
      </c>
    </row>
    <row r="51" spans="1:44" s="37" customFormat="1" ht="15" x14ac:dyDescent="0.25">
      <c r="A51" s="121"/>
      <c r="B51" s="121" t="s">
        <v>483</v>
      </c>
      <c r="C51" s="121"/>
      <c r="D51" s="202">
        <v>210617</v>
      </c>
      <c r="E51" s="121">
        <v>2</v>
      </c>
      <c r="F51" s="45" t="s">
        <v>24</v>
      </c>
      <c r="G51" s="121" t="s">
        <v>215</v>
      </c>
      <c r="H51" s="121" t="s">
        <v>225</v>
      </c>
      <c r="I51" s="121">
        <v>4</v>
      </c>
      <c r="J51" s="121">
        <v>20</v>
      </c>
      <c r="K51" s="121">
        <v>2175</v>
      </c>
      <c r="L51" s="121" t="s">
        <v>462</v>
      </c>
      <c r="M51" s="121">
        <v>12</v>
      </c>
      <c r="N51" s="121">
        <v>5</v>
      </c>
      <c r="O51" s="28">
        <v>5035</v>
      </c>
      <c r="P51" s="121" t="s">
        <v>461</v>
      </c>
      <c r="Q51" s="121"/>
      <c r="R51" s="121"/>
      <c r="S51" s="121"/>
      <c r="T51" s="121"/>
      <c r="U51" s="203"/>
      <c r="V51" s="203"/>
      <c r="W51" s="203"/>
      <c r="X51" s="203"/>
      <c r="Y51" s="121" t="s">
        <v>460</v>
      </c>
      <c r="Z51" s="121">
        <v>11</v>
      </c>
      <c r="AA51" s="121" t="s">
        <v>58</v>
      </c>
      <c r="AB51" s="121" t="s">
        <v>49</v>
      </c>
      <c r="AC51" s="459">
        <v>-84</v>
      </c>
      <c r="AD51" s="121">
        <v>25</v>
      </c>
      <c r="AE51" s="121" t="s">
        <v>94</v>
      </c>
      <c r="AF51" s="121" t="s">
        <v>66</v>
      </c>
      <c r="AG51" s="28" t="s">
        <v>307</v>
      </c>
      <c r="AH51" s="121">
        <v>180</v>
      </c>
      <c r="AI51" s="121">
        <v>1</v>
      </c>
      <c r="AJ51" s="121" t="s">
        <v>168</v>
      </c>
      <c r="AK51" s="76">
        <v>165000</v>
      </c>
      <c r="AL51" s="288"/>
      <c r="AM51" s="197" t="s">
        <v>731</v>
      </c>
      <c r="AN51" s="121" t="s">
        <v>393</v>
      </c>
      <c r="AO51" s="121" t="s">
        <v>393</v>
      </c>
      <c r="AP51" s="121"/>
      <c r="AQ51" s="203"/>
      <c r="AR51" s="121" t="s">
        <v>473</v>
      </c>
    </row>
    <row r="52" spans="1:44" s="37" customFormat="1" ht="15" x14ac:dyDescent="0.25">
      <c r="A52" s="121"/>
      <c r="B52" s="121" t="s">
        <v>483</v>
      </c>
      <c r="C52" s="121"/>
      <c r="D52" s="202">
        <v>210617</v>
      </c>
      <c r="E52" s="121">
        <v>3</v>
      </c>
      <c r="F52" s="45" t="s">
        <v>24</v>
      </c>
      <c r="G52" s="121" t="s">
        <v>215</v>
      </c>
      <c r="H52" s="121" t="s">
        <v>225</v>
      </c>
      <c r="I52" s="121">
        <v>4</v>
      </c>
      <c r="J52" s="121">
        <v>20</v>
      </c>
      <c r="K52" s="121">
        <v>2175</v>
      </c>
      <c r="L52" s="121" t="s">
        <v>462</v>
      </c>
      <c r="M52" s="121">
        <v>12</v>
      </c>
      <c r="N52" s="121">
        <v>5</v>
      </c>
      <c r="O52" s="28">
        <v>5035</v>
      </c>
      <c r="P52" s="121" t="s">
        <v>461</v>
      </c>
      <c r="Q52" s="121"/>
      <c r="R52" s="121"/>
      <c r="S52" s="121"/>
      <c r="T52" s="121"/>
      <c r="U52" s="203"/>
      <c r="V52" s="203"/>
      <c r="W52" s="203"/>
      <c r="X52" s="203"/>
      <c r="Y52" s="121" t="s">
        <v>460</v>
      </c>
      <c r="Z52" s="121">
        <v>11</v>
      </c>
      <c r="AA52" s="121" t="s">
        <v>58</v>
      </c>
      <c r="AB52" s="121" t="s">
        <v>49</v>
      </c>
      <c r="AC52" s="459">
        <v>-85</v>
      </c>
      <c r="AD52" s="121">
        <v>25</v>
      </c>
      <c r="AE52" s="121" t="s">
        <v>94</v>
      </c>
      <c r="AF52" s="121" t="s">
        <v>66</v>
      </c>
      <c r="AG52" s="28" t="s">
        <v>307</v>
      </c>
      <c r="AH52" s="121">
        <v>180</v>
      </c>
      <c r="AI52" s="121">
        <v>1</v>
      </c>
      <c r="AJ52" s="121" t="s">
        <v>168</v>
      </c>
      <c r="AK52" s="76">
        <v>165000</v>
      </c>
      <c r="AL52" s="288"/>
      <c r="AM52" s="197" t="s">
        <v>731</v>
      </c>
      <c r="AN52" s="121" t="s">
        <v>393</v>
      </c>
      <c r="AO52" s="121" t="s">
        <v>393</v>
      </c>
      <c r="AP52" s="121"/>
      <c r="AQ52" s="203"/>
      <c r="AR52" s="121" t="s">
        <v>473</v>
      </c>
    </row>
    <row r="53" spans="1:44" s="37" customFormat="1" ht="15" x14ac:dyDescent="0.25">
      <c r="A53" s="121"/>
      <c r="B53" s="121" t="s">
        <v>483</v>
      </c>
      <c r="C53" s="121"/>
      <c r="D53" s="202">
        <v>210617</v>
      </c>
      <c r="E53" s="121">
        <v>4</v>
      </c>
      <c r="F53" s="45" t="s">
        <v>24</v>
      </c>
      <c r="G53" s="121" t="s">
        <v>215</v>
      </c>
      <c r="H53" s="121" t="s">
        <v>225</v>
      </c>
      <c r="I53" s="121">
        <v>4</v>
      </c>
      <c r="J53" s="121">
        <v>20</v>
      </c>
      <c r="K53" s="121">
        <v>2175</v>
      </c>
      <c r="L53" s="121" t="s">
        <v>462</v>
      </c>
      <c r="M53" s="121">
        <v>12</v>
      </c>
      <c r="N53" s="121">
        <v>5</v>
      </c>
      <c r="O53" s="28">
        <v>5035</v>
      </c>
      <c r="P53" s="121" t="s">
        <v>461</v>
      </c>
      <c r="Q53" s="121"/>
      <c r="R53" s="121"/>
      <c r="S53" s="121"/>
      <c r="T53" s="121"/>
      <c r="U53" s="203"/>
      <c r="V53" s="203"/>
      <c r="W53" s="203"/>
      <c r="X53" s="203"/>
      <c r="Y53" s="121" t="s">
        <v>460</v>
      </c>
      <c r="Z53" s="121">
        <v>11</v>
      </c>
      <c r="AA53" s="121" t="s">
        <v>58</v>
      </c>
      <c r="AB53" s="121" t="s">
        <v>49</v>
      </c>
      <c r="AC53" s="459">
        <v>-86</v>
      </c>
      <c r="AD53" s="121">
        <v>25</v>
      </c>
      <c r="AE53" s="121" t="s">
        <v>94</v>
      </c>
      <c r="AF53" s="121" t="s">
        <v>66</v>
      </c>
      <c r="AG53" s="28" t="s">
        <v>307</v>
      </c>
      <c r="AH53" s="121">
        <v>180</v>
      </c>
      <c r="AI53" s="121">
        <v>1</v>
      </c>
      <c r="AJ53" s="121" t="s">
        <v>168</v>
      </c>
      <c r="AK53" s="76">
        <v>165000</v>
      </c>
      <c r="AL53" s="288"/>
      <c r="AM53" s="197" t="s">
        <v>731</v>
      </c>
      <c r="AN53" s="121" t="s">
        <v>393</v>
      </c>
      <c r="AO53" s="121" t="s">
        <v>393</v>
      </c>
      <c r="AP53" s="121"/>
      <c r="AQ53" s="203"/>
      <c r="AR53" s="121" t="s">
        <v>473</v>
      </c>
    </row>
    <row r="54" spans="1:44" s="37" customFormat="1" ht="15" x14ac:dyDescent="0.25">
      <c r="A54" s="121"/>
      <c r="B54" s="121" t="s">
        <v>483</v>
      </c>
      <c r="C54" s="121"/>
      <c r="D54" s="202">
        <v>210617</v>
      </c>
      <c r="E54" s="121">
        <v>5</v>
      </c>
      <c r="F54" s="45" t="s">
        <v>24</v>
      </c>
      <c r="G54" s="121" t="s">
        <v>215</v>
      </c>
      <c r="H54" s="121" t="s">
        <v>225</v>
      </c>
      <c r="I54" s="121">
        <v>4</v>
      </c>
      <c r="J54" s="121">
        <v>20</v>
      </c>
      <c r="K54" s="121">
        <v>2175</v>
      </c>
      <c r="L54" s="121" t="s">
        <v>462</v>
      </c>
      <c r="M54" s="121">
        <v>12</v>
      </c>
      <c r="N54" s="121">
        <v>5</v>
      </c>
      <c r="O54" s="28">
        <v>5035</v>
      </c>
      <c r="P54" s="121" t="s">
        <v>461</v>
      </c>
      <c r="Q54" s="121"/>
      <c r="R54" s="121"/>
      <c r="S54" s="121"/>
      <c r="T54" s="121"/>
      <c r="U54" s="203"/>
      <c r="V54" s="203"/>
      <c r="W54" s="203"/>
      <c r="X54" s="203"/>
      <c r="Y54" s="121" t="s">
        <v>460</v>
      </c>
      <c r="Z54" s="121">
        <v>11</v>
      </c>
      <c r="AA54" s="121" t="s">
        <v>58</v>
      </c>
      <c r="AB54" s="121" t="s">
        <v>49</v>
      </c>
      <c r="AC54" s="459">
        <v>-87</v>
      </c>
      <c r="AD54" s="121">
        <v>25</v>
      </c>
      <c r="AE54" s="121" t="s">
        <v>94</v>
      </c>
      <c r="AF54" s="121" t="s">
        <v>66</v>
      </c>
      <c r="AG54" s="28" t="s">
        <v>307</v>
      </c>
      <c r="AH54" s="121">
        <v>180</v>
      </c>
      <c r="AI54" s="121">
        <v>1</v>
      </c>
      <c r="AJ54" s="121" t="s">
        <v>168</v>
      </c>
      <c r="AK54" s="76">
        <v>165000</v>
      </c>
      <c r="AL54" s="288"/>
      <c r="AM54" s="197" t="s">
        <v>731</v>
      </c>
      <c r="AN54" s="121" t="s">
        <v>393</v>
      </c>
      <c r="AO54" s="121" t="s">
        <v>393</v>
      </c>
      <c r="AP54" s="121"/>
      <c r="AQ54" s="203"/>
      <c r="AR54" s="121" t="s">
        <v>473</v>
      </c>
    </row>
    <row r="55" spans="1:44" s="37" customFormat="1" ht="15" x14ac:dyDescent="0.25">
      <c r="A55" s="121"/>
      <c r="B55" s="121" t="s">
        <v>483</v>
      </c>
      <c r="C55" s="121"/>
      <c r="D55" s="202">
        <v>210617</v>
      </c>
      <c r="E55" s="121">
        <v>6</v>
      </c>
      <c r="F55" s="45" t="s">
        <v>24</v>
      </c>
      <c r="G55" s="121" t="s">
        <v>215</v>
      </c>
      <c r="H55" s="121" t="s">
        <v>225</v>
      </c>
      <c r="I55" s="121">
        <v>4</v>
      </c>
      <c r="J55" s="121">
        <v>20</v>
      </c>
      <c r="K55" s="121">
        <v>2175</v>
      </c>
      <c r="L55" s="121" t="s">
        <v>462</v>
      </c>
      <c r="M55" s="121">
        <v>12</v>
      </c>
      <c r="N55" s="121">
        <v>5</v>
      </c>
      <c r="O55" s="28">
        <v>5035</v>
      </c>
      <c r="P55" s="121" t="s">
        <v>461</v>
      </c>
      <c r="Q55" s="121"/>
      <c r="R55" s="121"/>
      <c r="S55" s="121"/>
      <c r="T55" s="121"/>
      <c r="U55" s="203"/>
      <c r="V55" s="203"/>
      <c r="W55" s="203"/>
      <c r="X55" s="203"/>
      <c r="Y55" s="121" t="s">
        <v>460</v>
      </c>
      <c r="Z55" s="121">
        <v>11</v>
      </c>
      <c r="AA55" s="121" t="s">
        <v>58</v>
      </c>
      <c r="AB55" s="121" t="s">
        <v>49</v>
      </c>
      <c r="AC55" s="459">
        <v>-88</v>
      </c>
      <c r="AD55" s="121">
        <v>25</v>
      </c>
      <c r="AE55" s="121" t="s">
        <v>94</v>
      </c>
      <c r="AF55" s="121" t="s">
        <v>66</v>
      </c>
      <c r="AG55" s="28" t="s">
        <v>307</v>
      </c>
      <c r="AH55" s="121">
        <v>180</v>
      </c>
      <c r="AI55" s="121">
        <v>1</v>
      </c>
      <c r="AJ55" s="121" t="s">
        <v>168</v>
      </c>
      <c r="AK55" s="76">
        <v>165000</v>
      </c>
      <c r="AL55" s="288"/>
      <c r="AM55" s="197" t="s">
        <v>731</v>
      </c>
      <c r="AN55" s="121" t="s">
        <v>393</v>
      </c>
      <c r="AO55" s="121" t="s">
        <v>393</v>
      </c>
      <c r="AP55" s="121"/>
      <c r="AQ55" s="203"/>
      <c r="AR55" s="121" t="s">
        <v>473</v>
      </c>
    </row>
    <row r="56" spans="1:44" s="37" customFormat="1" ht="15" x14ac:dyDescent="0.25">
      <c r="A56" s="121"/>
      <c r="B56" s="121" t="s">
        <v>483</v>
      </c>
      <c r="C56" s="121"/>
      <c r="D56" s="202">
        <v>210617</v>
      </c>
      <c r="E56" s="121">
        <v>7</v>
      </c>
      <c r="F56" s="45" t="s">
        <v>24</v>
      </c>
      <c r="G56" s="121" t="s">
        <v>215</v>
      </c>
      <c r="H56" s="121" t="s">
        <v>225</v>
      </c>
      <c r="I56" s="121">
        <v>4</v>
      </c>
      <c r="J56" s="121">
        <v>20</v>
      </c>
      <c r="K56" s="121">
        <v>2175</v>
      </c>
      <c r="L56" s="121" t="s">
        <v>462</v>
      </c>
      <c r="M56" s="121">
        <v>12</v>
      </c>
      <c r="N56" s="121">
        <v>5</v>
      </c>
      <c r="O56" s="28">
        <v>5035</v>
      </c>
      <c r="P56" s="121" t="s">
        <v>461</v>
      </c>
      <c r="Q56" s="121"/>
      <c r="R56" s="121"/>
      <c r="S56" s="121"/>
      <c r="T56" s="121"/>
      <c r="U56" s="203"/>
      <c r="V56" s="203"/>
      <c r="W56" s="203"/>
      <c r="X56" s="203"/>
      <c r="Y56" s="121" t="s">
        <v>460</v>
      </c>
      <c r="Z56" s="121">
        <v>11</v>
      </c>
      <c r="AA56" s="121" t="s">
        <v>58</v>
      </c>
      <c r="AB56" s="121" t="s">
        <v>49</v>
      </c>
      <c r="AC56" s="459">
        <v>-89</v>
      </c>
      <c r="AD56" s="121">
        <v>25</v>
      </c>
      <c r="AE56" s="121" t="s">
        <v>94</v>
      </c>
      <c r="AF56" s="121" t="s">
        <v>66</v>
      </c>
      <c r="AG56" s="28" t="s">
        <v>307</v>
      </c>
      <c r="AH56" s="121">
        <v>180</v>
      </c>
      <c r="AI56" s="121">
        <v>1</v>
      </c>
      <c r="AJ56" s="121" t="s">
        <v>168</v>
      </c>
      <c r="AK56" s="76">
        <v>165000</v>
      </c>
      <c r="AL56" s="288"/>
      <c r="AM56" s="197" t="s">
        <v>731</v>
      </c>
      <c r="AN56" s="121" t="s">
        <v>393</v>
      </c>
      <c r="AO56" s="121" t="s">
        <v>393</v>
      </c>
      <c r="AP56" s="121"/>
      <c r="AQ56" s="203"/>
      <c r="AR56" s="121" t="s">
        <v>473</v>
      </c>
    </row>
    <row r="57" spans="1:44" s="37" customFormat="1" ht="15" x14ac:dyDescent="0.25">
      <c r="A57" s="121"/>
      <c r="B57" s="121" t="s">
        <v>483</v>
      </c>
      <c r="C57" s="121"/>
      <c r="D57" s="202">
        <v>210617</v>
      </c>
      <c r="E57" s="121">
        <v>8</v>
      </c>
      <c r="F57" s="45" t="s">
        <v>24</v>
      </c>
      <c r="G57" s="121" t="s">
        <v>215</v>
      </c>
      <c r="H57" s="121" t="s">
        <v>225</v>
      </c>
      <c r="I57" s="121">
        <v>4</v>
      </c>
      <c r="J57" s="121">
        <v>20</v>
      </c>
      <c r="K57" s="121">
        <v>2175</v>
      </c>
      <c r="L57" s="121" t="s">
        <v>462</v>
      </c>
      <c r="M57" s="121">
        <v>12</v>
      </c>
      <c r="N57" s="121">
        <v>5</v>
      </c>
      <c r="O57" s="28">
        <v>5035</v>
      </c>
      <c r="P57" s="121" t="s">
        <v>461</v>
      </c>
      <c r="Q57" s="121"/>
      <c r="R57" s="121"/>
      <c r="S57" s="121"/>
      <c r="T57" s="121"/>
      <c r="U57" s="203"/>
      <c r="V57" s="203"/>
      <c r="W57" s="203"/>
      <c r="X57" s="203"/>
      <c r="Y57" s="121" t="s">
        <v>460</v>
      </c>
      <c r="Z57" s="121">
        <v>11</v>
      </c>
      <c r="AA57" s="121" t="s">
        <v>58</v>
      </c>
      <c r="AB57" s="121" t="s">
        <v>49</v>
      </c>
      <c r="AC57" s="459">
        <v>-91</v>
      </c>
      <c r="AD57" s="121">
        <v>25</v>
      </c>
      <c r="AE57" s="121" t="s">
        <v>94</v>
      </c>
      <c r="AF57" s="121" t="s">
        <v>66</v>
      </c>
      <c r="AG57" s="28" t="s">
        <v>307</v>
      </c>
      <c r="AH57" s="121">
        <v>180</v>
      </c>
      <c r="AI57" s="121">
        <v>1</v>
      </c>
      <c r="AJ57" s="121" t="s">
        <v>168</v>
      </c>
      <c r="AK57" s="76">
        <v>164000</v>
      </c>
      <c r="AL57" s="288"/>
      <c r="AM57" s="197" t="s">
        <v>731</v>
      </c>
      <c r="AN57" s="121" t="s">
        <v>393</v>
      </c>
      <c r="AO57" s="121" t="s">
        <v>393</v>
      </c>
      <c r="AP57" s="121"/>
      <c r="AQ57" s="203"/>
      <c r="AR57" s="121" t="s">
        <v>473</v>
      </c>
    </row>
    <row r="58" spans="1:44" s="37" customFormat="1" ht="15" x14ac:dyDescent="0.25">
      <c r="A58" s="121"/>
      <c r="B58" s="121" t="s">
        <v>483</v>
      </c>
      <c r="C58" s="121"/>
      <c r="D58" s="202">
        <v>210617</v>
      </c>
      <c r="E58" s="121">
        <v>9</v>
      </c>
      <c r="F58" s="45" t="s">
        <v>24</v>
      </c>
      <c r="G58" s="121" t="s">
        <v>215</v>
      </c>
      <c r="H58" s="121" t="s">
        <v>225</v>
      </c>
      <c r="I58" s="121">
        <v>4</v>
      </c>
      <c r="J58" s="121">
        <v>20</v>
      </c>
      <c r="K58" s="121">
        <v>2175</v>
      </c>
      <c r="L58" s="121" t="s">
        <v>462</v>
      </c>
      <c r="M58" s="121">
        <v>12</v>
      </c>
      <c r="N58" s="121">
        <v>5</v>
      </c>
      <c r="O58" s="28">
        <v>5035</v>
      </c>
      <c r="P58" s="121" t="s">
        <v>461</v>
      </c>
      <c r="Q58" s="121"/>
      <c r="R58" s="121"/>
      <c r="S58" s="121"/>
      <c r="T58" s="121"/>
      <c r="U58" s="203"/>
      <c r="V58" s="203"/>
      <c r="W58" s="203"/>
      <c r="X58" s="203"/>
      <c r="Y58" s="121" t="s">
        <v>460</v>
      </c>
      <c r="Z58" s="121">
        <v>11</v>
      </c>
      <c r="AA58" s="121" t="s">
        <v>58</v>
      </c>
      <c r="AB58" s="121" t="s">
        <v>49</v>
      </c>
      <c r="AC58" s="459">
        <v>-93</v>
      </c>
      <c r="AD58" s="121">
        <v>25</v>
      </c>
      <c r="AE58" s="121" t="s">
        <v>94</v>
      </c>
      <c r="AF58" s="121" t="s">
        <v>66</v>
      </c>
      <c r="AG58" s="28" t="s">
        <v>307</v>
      </c>
      <c r="AH58" s="121">
        <v>180</v>
      </c>
      <c r="AI58" s="121">
        <v>1</v>
      </c>
      <c r="AJ58" s="121" t="s">
        <v>168</v>
      </c>
      <c r="AK58" s="76">
        <v>164000</v>
      </c>
      <c r="AL58" s="288"/>
      <c r="AM58" s="197" t="s">
        <v>731</v>
      </c>
      <c r="AN58" s="121" t="s">
        <v>393</v>
      </c>
      <c r="AO58" s="121" t="s">
        <v>393</v>
      </c>
      <c r="AP58" s="121"/>
      <c r="AQ58" s="203"/>
      <c r="AR58" s="121" t="s">
        <v>473</v>
      </c>
    </row>
    <row r="59" spans="1:44" s="37" customFormat="1" ht="15" x14ac:dyDescent="0.25">
      <c r="A59" s="121"/>
      <c r="B59" s="121" t="s">
        <v>483</v>
      </c>
      <c r="C59" s="121"/>
      <c r="D59" s="202">
        <v>210617</v>
      </c>
      <c r="E59" s="121">
        <v>10</v>
      </c>
      <c r="F59" s="45" t="s">
        <v>24</v>
      </c>
      <c r="G59" s="121" t="s">
        <v>215</v>
      </c>
      <c r="H59" s="121" t="s">
        <v>225</v>
      </c>
      <c r="I59" s="121">
        <v>4</v>
      </c>
      <c r="J59" s="121">
        <v>20</v>
      </c>
      <c r="K59" s="121">
        <v>2175</v>
      </c>
      <c r="L59" s="121" t="s">
        <v>462</v>
      </c>
      <c r="M59" s="121">
        <v>12</v>
      </c>
      <c r="N59" s="121">
        <v>5</v>
      </c>
      <c r="O59" s="28">
        <v>5035</v>
      </c>
      <c r="P59" s="121" t="s">
        <v>461</v>
      </c>
      <c r="Q59" s="121"/>
      <c r="R59" s="121"/>
      <c r="S59" s="121"/>
      <c r="T59" s="121"/>
      <c r="U59" s="203"/>
      <c r="V59" s="203"/>
      <c r="W59" s="203"/>
      <c r="X59" s="203"/>
      <c r="Y59" s="121" t="s">
        <v>460</v>
      </c>
      <c r="Z59" s="121">
        <v>11</v>
      </c>
      <c r="AA59" s="121" t="s">
        <v>58</v>
      </c>
      <c r="AB59" s="121" t="s">
        <v>49</v>
      </c>
      <c r="AC59" s="459">
        <v>-95</v>
      </c>
      <c r="AD59" s="121">
        <v>23</v>
      </c>
      <c r="AE59" s="121" t="s">
        <v>94</v>
      </c>
      <c r="AF59" s="121" t="s">
        <v>66</v>
      </c>
      <c r="AG59" s="28" t="s">
        <v>307</v>
      </c>
      <c r="AH59" s="121">
        <v>180</v>
      </c>
      <c r="AI59" s="121">
        <v>1</v>
      </c>
      <c r="AJ59" s="121" t="s">
        <v>168</v>
      </c>
      <c r="AK59" s="76">
        <v>140000</v>
      </c>
      <c r="AL59" s="288"/>
      <c r="AM59" s="197" t="s">
        <v>731</v>
      </c>
      <c r="AN59" s="121" t="s">
        <v>393</v>
      </c>
      <c r="AO59" s="121" t="s">
        <v>393</v>
      </c>
      <c r="AP59" s="121"/>
      <c r="AQ59" s="203"/>
      <c r="AR59" s="121" t="s">
        <v>473</v>
      </c>
    </row>
    <row r="60" spans="1:44" s="37" customFormat="1" ht="15" x14ac:dyDescent="0.25">
      <c r="A60" s="121"/>
      <c r="B60" s="121" t="s">
        <v>483</v>
      </c>
      <c r="C60" s="121"/>
      <c r="D60" s="202">
        <v>210617</v>
      </c>
      <c r="E60" s="121">
        <v>11</v>
      </c>
      <c r="F60" s="45" t="s">
        <v>24</v>
      </c>
      <c r="G60" s="121" t="s">
        <v>215</v>
      </c>
      <c r="H60" s="121" t="s">
        <v>225</v>
      </c>
      <c r="I60" s="121">
        <v>4</v>
      </c>
      <c r="J60" s="121">
        <v>20</v>
      </c>
      <c r="K60" s="121">
        <v>2175</v>
      </c>
      <c r="L60" s="121" t="s">
        <v>462</v>
      </c>
      <c r="M60" s="121">
        <v>12</v>
      </c>
      <c r="N60" s="121">
        <v>5</v>
      </c>
      <c r="O60" s="28">
        <v>5035</v>
      </c>
      <c r="P60" s="121" t="s">
        <v>461</v>
      </c>
      <c r="Q60" s="121"/>
      <c r="R60" s="121"/>
      <c r="S60" s="121"/>
      <c r="T60" s="121"/>
      <c r="U60" s="203"/>
      <c r="V60" s="203"/>
      <c r="W60" s="203"/>
      <c r="X60" s="203"/>
      <c r="Y60" s="121" t="s">
        <v>460</v>
      </c>
      <c r="Z60" s="121">
        <v>11</v>
      </c>
      <c r="AA60" s="121" t="s">
        <v>58</v>
      </c>
      <c r="AB60" s="121" t="s">
        <v>49</v>
      </c>
      <c r="AC60" s="459">
        <v>-97</v>
      </c>
      <c r="AD60" s="121">
        <v>21</v>
      </c>
      <c r="AE60" s="121" t="s">
        <v>94</v>
      </c>
      <c r="AF60" s="121" t="s">
        <v>66</v>
      </c>
      <c r="AG60" s="28" t="s">
        <v>307</v>
      </c>
      <c r="AH60" s="121">
        <v>180</v>
      </c>
      <c r="AI60" s="121">
        <v>1</v>
      </c>
      <c r="AJ60" s="121" t="s">
        <v>168</v>
      </c>
      <c r="AK60" s="76">
        <v>121000</v>
      </c>
      <c r="AL60" s="288"/>
      <c r="AM60" s="197" t="s">
        <v>731</v>
      </c>
      <c r="AN60" s="121" t="s">
        <v>393</v>
      </c>
      <c r="AO60" s="121" t="s">
        <v>393</v>
      </c>
      <c r="AP60" s="121"/>
      <c r="AQ60" s="203"/>
      <c r="AR60" s="121" t="s">
        <v>473</v>
      </c>
    </row>
    <row r="61" spans="1:44" s="37" customFormat="1" ht="15" x14ac:dyDescent="0.25">
      <c r="A61" s="121"/>
      <c r="B61" s="121" t="s">
        <v>483</v>
      </c>
      <c r="C61" s="121"/>
      <c r="D61" s="202">
        <v>210617</v>
      </c>
      <c r="E61" s="121">
        <v>12</v>
      </c>
      <c r="F61" s="45" t="s">
        <v>24</v>
      </c>
      <c r="G61" s="121" t="s">
        <v>215</v>
      </c>
      <c r="H61" s="121" t="s">
        <v>225</v>
      </c>
      <c r="I61" s="121">
        <v>4</v>
      </c>
      <c r="J61" s="121">
        <v>20</v>
      </c>
      <c r="K61" s="121">
        <v>2175</v>
      </c>
      <c r="L61" s="121" t="s">
        <v>462</v>
      </c>
      <c r="M61" s="121">
        <v>12</v>
      </c>
      <c r="N61" s="121">
        <v>5</v>
      </c>
      <c r="O61" s="28">
        <v>5035</v>
      </c>
      <c r="P61" s="121" t="s">
        <v>461</v>
      </c>
      <c r="Q61" s="121"/>
      <c r="R61" s="121"/>
      <c r="S61" s="121"/>
      <c r="T61" s="121"/>
      <c r="U61" s="203"/>
      <c r="V61" s="203"/>
      <c r="W61" s="203"/>
      <c r="X61" s="203"/>
      <c r="Y61" s="121" t="s">
        <v>460</v>
      </c>
      <c r="Z61" s="121">
        <v>11</v>
      </c>
      <c r="AA61" s="121" t="s">
        <v>58</v>
      </c>
      <c r="AB61" s="121" t="s">
        <v>49</v>
      </c>
      <c r="AC61" s="459">
        <v>-99</v>
      </c>
      <c r="AD61" s="121">
        <v>19</v>
      </c>
      <c r="AE61" s="121" t="s">
        <v>94</v>
      </c>
      <c r="AF61" s="121" t="s">
        <v>66</v>
      </c>
      <c r="AG61" s="28" t="s">
        <v>307</v>
      </c>
      <c r="AH61" s="121">
        <v>180</v>
      </c>
      <c r="AI61" s="121">
        <v>1</v>
      </c>
      <c r="AJ61" s="121" t="s">
        <v>168</v>
      </c>
      <c r="AK61" s="76">
        <v>119000</v>
      </c>
      <c r="AL61" s="288"/>
      <c r="AM61" s="197" t="s">
        <v>731</v>
      </c>
      <c r="AN61" s="121" t="s">
        <v>393</v>
      </c>
      <c r="AO61" s="121" t="s">
        <v>393</v>
      </c>
      <c r="AP61" s="121"/>
      <c r="AQ61" s="203"/>
      <c r="AR61" s="121" t="s">
        <v>473</v>
      </c>
    </row>
    <row r="62" spans="1:44" s="37" customFormat="1" ht="15" x14ac:dyDescent="0.25">
      <c r="A62" s="121"/>
      <c r="B62" s="121" t="s">
        <v>483</v>
      </c>
      <c r="C62" s="121"/>
      <c r="D62" s="202">
        <v>210617</v>
      </c>
      <c r="E62" s="121">
        <v>13</v>
      </c>
      <c r="F62" s="45" t="s">
        <v>24</v>
      </c>
      <c r="G62" s="121" t="s">
        <v>215</v>
      </c>
      <c r="H62" s="121" t="s">
        <v>225</v>
      </c>
      <c r="I62" s="121">
        <v>4</v>
      </c>
      <c r="J62" s="121">
        <v>20</v>
      </c>
      <c r="K62" s="121">
        <v>2175</v>
      </c>
      <c r="L62" s="121" t="s">
        <v>462</v>
      </c>
      <c r="M62" s="121">
        <v>12</v>
      </c>
      <c r="N62" s="121">
        <v>5</v>
      </c>
      <c r="O62" s="28">
        <v>5035</v>
      </c>
      <c r="P62" s="121" t="s">
        <v>461</v>
      </c>
      <c r="Q62" s="121"/>
      <c r="R62" s="121"/>
      <c r="S62" s="121"/>
      <c r="T62" s="121"/>
      <c r="U62" s="203"/>
      <c r="V62" s="203"/>
      <c r="W62" s="203"/>
      <c r="X62" s="203"/>
      <c r="Y62" s="121" t="s">
        <v>460</v>
      </c>
      <c r="Z62" s="121">
        <v>11</v>
      </c>
      <c r="AA62" s="121" t="s">
        <v>58</v>
      </c>
      <c r="AB62" s="121" t="s">
        <v>49</v>
      </c>
      <c r="AC62" s="459">
        <v>-101</v>
      </c>
      <c r="AD62" s="121">
        <v>17</v>
      </c>
      <c r="AE62" s="121" t="s">
        <v>94</v>
      </c>
      <c r="AF62" s="121" t="s">
        <v>66</v>
      </c>
      <c r="AG62" s="28" t="s">
        <v>307</v>
      </c>
      <c r="AH62" s="121">
        <v>180</v>
      </c>
      <c r="AI62" s="121">
        <v>1</v>
      </c>
      <c r="AJ62" s="121" t="s">
        <v>168</v>
      </c>
      <c r="AK62" s="76">
        <v>104000</v>
      </c>
      <c r="AL62" s="288"/>
      <c r="AM62" s="197" t="s">
        <v>731</v>
      </c>
      <c r="AN62" s="121" t="s">
        <v>393</v>
      </c>
      <c r="AO62" s="121" t="s">
        <v>393</v>
      </c>
      <c r="AP62" s="121"/>
      <c r="AQ62" s="203"/>
      <c r="AR62" s="121" t="s">
        <v>473</v>
      </c>
    </row>
    <row r="63" spans="1:44" s="37" customFormat="1" ht="15" x14ac:dyDescent="0.25">
      <c r="A63" s="121"/>
      <c r="B63" s="121" t="s">
        <v>483</v>
      </c>
      <c r="C63" s="121"/>
      <c r="D63" s="202">
        <v>210617</v>
      </c>
      <c r="E63" s="121">
        <v>14</v>
      </c>
      <c r="F63" s="45" t="s">
        <v>24</v>
      </c>
      <c r="G63" s="121" t="s">
        <v>215</v>
      </c>
      <c r="H63" s="121" t="s">
        <v>225</v>
      </c>
      <c r="I63" s="121">
        <v>4</v>
      </c>
      <c r="J63" s="121">
        <v>20</v>
      </c>
      <c r="K63" s="121">
        <v>2175</v>
      </c>
      <c r="L63" s="121" t="s">
        <v>462</v>
      </c>
      <c r="M63" s="121">
        <v>12</v>
      </c>
      <c r="N63" s="121">
        <v>5</v>
      </c>
      <c r="O63" s="28">
        <v>5035</v>
      </c>
      <c r="P63" s="121" t="s">
        <v>461</v>
      </c>
      <c r="Q63" s="121"/>
      <c r="R63" s="121"/>
      <c r="S63" s="121"/>
      <c r="T63" s="121"/>
      <c r="U63" s="203"/>
      <c r="V63" s="203"/>
      <c r="W63" s="203"/>
      <c r="X63" s="203"/>
      <c r="Y63" s="121" t="s">
        <v>460</v>
      </c>
      <c r="Z63" s="121">
        <v>11</v>
      </c>
      <c r="AA63" s="121" t="s">
        <v>58</v>
      </c>
      <c r="AB63" s="121" t="s">
        <v>49</v>
      </c>
      <c r="AC63" s="459">
        <v>-103</v>
      </c>
      <c r="AD63" s="121">
        <v>15</v>
      </c>
      <c r="AE63" s="121" t="s">
        <v>94</v>
      </c>
      <c r="AF63" s="121" t="s">
        <v>66</v>
      </c>
      <c r="AG63" s="28" t="s">
        <v>307</v>
      </c>
      <c r="AH63" s="121">
        <v>180</v>
      </c>
      <c r="AI63" s="121">
        <v>1</v>
      </c>
      <c r="AJ63" s="121" t="s">
        <v>168</v>
      </c>
      <c r="AK63" s="76">
        <v>62000</v>
      </c>
      <c r="AL63" s="288"/>
      <c r="AM63" s="197" t="s">
        <v>731</v>
      </c>
      <c r="AN63" s="121" t="s">
        <v>393</v>
      </c>
      <c r="AO63" s="121" t="s">
        <v>393</v>
      </c>
      <c r="AP63" s="121"/>
      <c r="AQ63" s="203"/>
      <c r="AR63" s="121" t="s">
        <v>473</v>
      </c>
    </row>
    <row r="64" spans="1:44" s="37" customFormat="1" ht="15" x14ac:dyDescent="0.25">
      <c r="A64" s="121"/>
      <c r="B64" s="121" t="s">
        <v>483</v>
      </c>
      <c r="C64" s="121"/>
      <c r="D64" s="202">
        <v>210617</v>
      </c>
      <c r="E64" s="121">
        <v>15</v>
      </c>
      <c r="F64" s="45" t="s">
        <v>24</v>
      </c>
      <c r="G64" s="121" t="s">
        <v>215</v>
      </c>
      <c r="H64" s="121" t="s">
        <v>225</v>
      </c>
      <c r="I64" s="121">
        <v>4</v>
      </c>
      <c r="J64" s="121">
        <v>20</v>
      </c>
      <c r="K64" s="121">
        <v>2175</v>
      </c>
      <c r="L64" s="121" t="s">
        <v>462</v>
      </c>
      <c r="M64" s="121">
        <v>12</v>
      </c>
      <c r="N64" s="121">
        <v>5</v>
      </c>
      <c r="O64" s="28">
        <v>5035</v>
      </c>
      <c r="P64" s="121" t="s">
        <v>461</v>
      </c>
      <c r="Q64" s="121"/>
      <c r="R64" s="121"/>
      <c r="S64" s="121"/>
      <c r="T64" s="121"/>
      <c r="U64" s="203"/>
      <c r="V64" s="203"/>
      <c r="W64" s="203"/>
      <c r="X64" s="203"/>
      <c r="Y64" s="121" t="s">
        <v>460</v>
      </c>
      <c r="Z64" s="121">
        <v>11</v>
      </c>
      <c r="AA64" s="121" t="s">
        <v>58</v>
      </c>
      <c r="AB64" s="121" t="s">
        <v>49</v>
      </c>
      <c r="AC64" s="459">
        <v>-105</v>
      </c>
      <c r="AD64" s="121">
        <v>13</v>
      </c>
      <c r="AE64" s="121" t="s">
        <v>94</v>
      </c>
      <c r="AF64" s="121" t="s">
        <v>66</v>
      </c>
      <c r="AG64" s="28" t="s">
        <v>307</v>
      </c>
      <c r="AH64" s="121">
        <v>180</v>
      </c>
      <c r="AI64" s="121">
        <v>1</v>
      </c>
      <c r="AJ64" s="121" t="s">
        <v>168</v>
      </c>
      <c r="AK64" s="76">
        <v>60000</v>
      </c>
      <c r="AL64" s="288"/>
      <c r="AM64" s="197" t="s">
        <v>731</v>
      </c>
      <c r="AN64" s="121" t="s">
        <v>393</v>
      </c>
      <c r="AO64" s="121" t="s">
        <v>393</v>
      </c>
      <c r="AP64" s="121"/>
      <c r="AQ64" s="203"/>
      <c r="AR64" s="121" t="s">
        <v>473</v>
      </c>
    </row>
    <row r="65" spans="1:44" s="37" customFormat="1" ht="15" x14ac:dyDescent="0.25">
      <c r="A65" s="121"/>
      <c r="B65" s="121" t="s">
        <v>483</v>
      </c>
      <c r="C65" s="121"/>
      <c r="D65" s="202">
        <v>210617</v>
      </c>
      <c r="E65" s="121">
        <v>16</v>
      </c>
      <c r="F65" s="45" t="s">
        <v>24</v>
      </c>
      <c r="G65" s="121" t="s">
        <v>215</v>
      </c>
      <c r="H65" s="121" t="s">
        <v>225</v>
      </c>
      <c r="I65" s="121">
        <v>4</v>
      </c>
      <c r="J65" s="121">
        <v>20</v>
      </c>
      <c r="K65" s="121">
        <v>2175</v>
      </c>
      <c r="L65" s="121" t="s">
        <v>462</v>
      </c>
      <c r="M65" s="121">
        <v>12</v>
      </c>
      <c r="N65" s="121">
        <v>5</v>
      </c>
      <c r="O65" s="28">
        <v>5035</v>
      </c>
      <c r="P65" s="121" t="s">
        <v>461</v>
      </c>
      <c r="Q65" s="121"/>
      <c r="R65" s="121"/>
      <c r="S65" s="121"/>
      <c r="T65" s="121"/>
      <c r="U65" s="203"/>
      <c r="V65" s="203"/>
      <c r="W65" s="203"/>
      <c r="X65" s="203"/>
      <c r="Y65" s="121" t="s">
        <v>460</v>
      </c>
      <c r="Z65" s="121">
        <v>11</v>
      </c>
      <c r="AA65" s="121" t="s">
        <v>58</v>
      </c>
      <c r="AB65" s="121" t="s">
        <v>49</v>
      </c>
      <c r="AC65" s="459">
        <v>-107</v>
      </c>
      <c r="AD65" s="121">
        <v>11</v>
      </c>
      <c r="AE65" s="121" t="s">
        <v>94</v>
      </c>
      <c r="AF65" s="121" t="s">
        <v>66</v>
      </c>
      <c r="AG65" s="28" t="s">
        <v>307</v>
      </c>
      <c r="AH65" s="121">
        <v>180</v>
      </c>
      <c r="AI65" s="121">
        <v>1</v>
      </c>
      <c r="AJ65" s="121" t="s">
        <v>168</v>
      </c>
      <c r="AK65" s="76">
        <v>55000</v>
      </c>
      <c r="AL65" s="288"/>
      <c r="AM65" s="197" t="s">
        <v>731</v>
      </c>
      <c r="AN65" s="121" t="s">
        <v>393</v>
      </c>
      <c r="AO65" s="121" t="s">
        <v>393</v>
      </c>
      <c r="AP65" s="121"/>
      <c r="AQ65" s="203"/>
      <c r="AR65" s="121" t="s">
        <v>473</v>
      </c>
    </row>
    <row r="66" spans="1:44" s="37" customFormat="1" ht="15" x14ac:dyDescent="0.25">
      <c r="A66" s="121"/>
      <c r="B66" s="121" t="s">
        <v>483</v>
      </c>
      <c r="C66" s="121"/>
      <c r="D66" s="202">
        <v>210617</v>
      </c>
      <c r="E66" s="121">
        <v>17</v>
      </c>
      <c r="F66" s="45" t="s">
        <v>24</v>
      </c>
      <c r="G66" s="121" t="s">
        <v>215</v>
      </c>
      <c r="H66" s="121" t="s">
        <v>225</v>
      </c>
      <c r="I66" s="121">
        <v>4</v>
      </c>
      <c r="J66" s="121">
        <v>20</v>
      </c>
      <c r="K66" s="121">
        <v>2175</v>
      </c>
      <c r="L66" s="121" t="s">
        <v>462</v>
      </c>
      <c r="M66" s="121">
        <v>12</v>
      </c>
      <c r="N66" s="121">
        <v>5</v>
      </c>
      <c r="O66" s="28">
        <v>5035</v>
      </c>
      <c r="P66" s="121" t="s">
        <v>461</v>
      </c>
      <c r="Q66" s="121"/>
      <c r="R66" s="121"/>
      <c r="S66" s="121"/>
      <c r="T66" s="121"/>
      <c r="U66" s="203"/>
      <c r="V66" s="203"/>
      <c r="W66" s="203"/>
      <c r="X66" s="203"/>
      <c r="Y66" s="121" t="s">
        <v>460</v>
      </c>
      <c r="Z66" s="121">
        <v>11</v>
      </c>
      <c r="AA66" s="121" t="s">
        <v>58</v>
      </c>
      <c r="AB66" s="121" t="s">
        <v>49</v>
      </c>
      <c r="AC66" s="459">
        <v>-109</v>
      </c>
      <c r="AD66" s="121">
        <v>9</v>
      </c>
      <c r="AE66" s="121" t="s">
        <v>94</v>
      </c>
      <c r="AF66" s="121" t="s">
        <v>66</v>
      </c>
      <c r="AG66" s="28" t="s">
        <v>307</v>
      </c>
      <c r="AH66" s="121">
        <v>180</v>
      </c>
      <c r="AI66" s="121">
        <v>1</v>
      </c>
      <c r="AJ66" s="121" t="s">
        <v>168</v>
      </c>
      <c r="AK66" s="76">
        <v>43000</v>
      </c>
      <c r="AL66" s="288"/>
      <c r="AM66" s="197" t="s">
        <v>731</v>
      </c>
      <c r="AN66" s="121" t="s">
        <v>393</v>
      </c>
      <c r="AO66" s="121" t="s">
        <v>393</v>
      </c>
      <c r="AP66" s="121"/>
      <c r="AQ66" s="203"/>
      <c r="AR66" s="121" t="s">
        <v>473</v>
      </c>
    </row>
    <row r="67" spans="1:44" s="37" customFormat="1" ht="15" x14ac:dyDescent="0.25">
      <c r="A67" s="121"/>
      <c r="B67" s="121" t="s">
        <v>483</v>
      </c>
      <c r="C67" s="121"/>
      <c r="D67" s="202">
        <v>210617</v>
      </c>
      <c r="E67" s="121">
        <v>18</v>
      </c>
      <c r="F67" s="45" t="s">
        <v>24</v>
      </c>
      <c r="G67" s="121" t="s">
        <v>215</v>
      </c>
      <c r="H67" s="121" t="s">
        <v>225</v>
      </c>
      <c r="I67" s="121">
        <v>4</v>
      </c>
      <c r="J67" s="121">
        <v>20</v>
      </c>
      <c r="K67" s="121">
        <v>2175</v>
      </c>
      <c r="L67" s="121" t="s">
        <v>462</v>
      </c>
      <c r="M67" s="121">
        <v>12</v>
      </c>
      <c r="N67" s="121">
        <v>5</v>
      </c>
      <c r="O67" s="28">
        <v>5035</v>
      </c>
      <c r="P67" s="121" t="s">
        <v>461</v>
      </c>
      <c r="Q67" s="121"/>
      <c r="R67" s="121"/>
      <c r="S67" s="121"/>
      <c r="T67" s="121"/>
      <c r="U67" s="203"/>
      <c r="V67" s="203"/>
      <c r="W67" s="203"/>
      <c r="X67" s="203"/>
      <c r="Y67" s="121" t="s">
        <v>460</v>
      </c>
      <c r="Z67" s="121">
        <v>11</v>
      </c>
      <c r="AA67" s="121" t="s">
        <v>58</v>
      </c>
      <c r="AB67" s="121" t="s">
        <v>49</v>
      </c>
      <c r="AC67" s="459">
        <v>-111</v>
      </c>
      <c r="AD67" s="121">
        <v>7</v>
      </c>
      <c r="AE67" s="121" t="s">
        <v>94</v>
      </c>
      <c r="AF67" s="121" t="s">
        <v>66</v>
      </c>
      <c r="AG67" s="28" t="s">
        <v>307</v>
      </c>
      <c r="AH67" s="121">
        <v>180</v>
      </c>
      <c r="AI67" s="121">
        <v>1</v>
      </c>
      <c r="AJ67" s="121" t="s">
        <v>168</v>
      </c>
      <c r="AK67" s="76">
        <v>35000</v>
      </c>
      <c r="AL67" s="288"/>
      <c r="AM67" s="197" t="s">
        <v>731</v>
      </c>
      <c r="AN67" s="121" t="s">
        <v>393</v>
      </c>
      <c r="AO67" s="121" t="s">
        <v>393</v>
      </c>
      <c r="AP67" s="121"/>
      <c r="AQ67" s="203"/>
      <c r="AR67" s="121" t="s">
        <v>473</v>
      </c>
    </row>
    <row r="68" spans="1:44" s="37" customFormat="1" ht="15" x14ac:dyDescent="0.25">
      <c r="A68" s="121"/>
      <c r="B68" s="121" t="s">
        <v>483</v>
      </c>
      <c r="C68" s="121"/>
      <c r="D68" s="202">
        <v>210617</v>
      </c>
      <c r="E68" s="121">
        <v>19</v>
      </c>
      <c r="F68" s="45" t="s">
        <v>24</v>
      </c>
      <c r="G68" s="121" t="s">
        <v>215</v>
      </c>
      <c r="H68" s="121" t="s">
        <v>225</v>
      </c>
      <c r="I68" s="121">
        <v>4</v>
      </c>
      <c r="J68" s="121">
        <v>20</v>
      </c>
      <c r="K68" s="121">
        <v>2175</v>
      </c>
      <c r="L68" s="121" t="s">
        <v>462</v>
      </c>
      <c r="M68" s="121">
        <v>12</v>
      </c>
      <c r="N68" s="121">
        <v>5</v>
      </c>
      <c r="O68" s="28">
        <v>5035</v>
      </c>
      <c r="P68" s="121" t="s">
        <v>461</v>
      </c>
      <c r="Q68" s="121"/>
      <c r="R68" s="121"/>
      <c r="S68" s="121"/>
      <c r="T68" s="121"/>
      <c r="U68" s="203"/>
      <c r="V68" s="203"/>
      <c r="W68" s="203"/>
      <c r="X68" s="203"/>
      <c r="Y68" s="121" t="s">
        <v>460</v>
      </c>
      <c r="Z68" s="121">
        <v>11</v>
      </c>
      <c r="AA68" s="121" t="s">
        <v>58</v>
      </c>
      <c r="AB68" s="121" t="s">
        <v>49</v>
      </c>
      <c r="AC68" s="459">
        <v>-113</v>
      </c>
      <c r="AD68" s="121">
        <v>5</v>
      </c>
      <c r="AE68" s="121" t="s">
        <v>94</v>
      </c>
      <c r="AF68" s="121" t="s">
        <v>66</v>
      </c>
      <c r="AG68" s="28" t="s">
        <v>307</v>
      </c>
      <c r="AH68" s="121">
        <v>180</v>
      </c>
      <c r="AI68" s="121">
        <v>1</v>
      </c>
      <c r="AJ68" s="121" t="s">
        <v>168</v>
      </c>
      <c r="AK68" s="76">
        <v>22000</v>
      </c>
      <c r="AL68" s="288"/>
      <c r="AM68" s="197" t="s">
        <v>731</v>
      </c>
      <c r="AN68" s="121" t="s">
        <v>393</v>
      </c>
      <c r="AO68" s="121" t="s">
        <v>393</v>
      </c>
      <c r="AP68" s="121"/>
      <c r="AQ68" s="203"/>
      <c r="AR68" s="121" t="s">
        <v>473</v>
      </c>
    </row>
    <row r="69" spans="1:44" s="37" customFormat="1" ht="15" x14ac:dyDescent="0.25">
      <c r="A69" s="121"/>
      <c r="B69" s="121" t="s">
        <v>308</v>
      </c>
      <c r="C69" s="121"/>
      <c r="D69" s="121"/>
      <c r="E69" s="121"/>
      <c r="F69" s="121"/>
      <c r="G69" s="121"/>
      <c r="H69" s="121"/>
      <c r="I69" s="121"/>
      <c r="J69" s="121"/>
      <c r="K69" s="121"/>
      <c r="L69" s="121"/>
      <c r="M69" s="121"/>
      <c r="N69" s="121"/>
      <c r="O69" s="121"/>
      <c r="P69" s="121"/>
      <c r="Q69" s="121"/>
      <c r="R69" s="121"/>
      <c r="S69" s="121"/>
      <c r="T69" s="121"/>
      <c r="U69" s="203"/>
      <c r="V69" s="203"/>
      <c r="W69" s="203"/>
      <c r="X69" s="203"/>
      <c r="Y69" s="121"/>
      <c r="Z69" s="121"/>
      <c r="AA69" s="121"/>
      <c r="AB69" s="121"/>
      <c r="AC69" s="113"/>
      <c r="AD69" s="121"/>
      <c r="AE69" s="121"/>
      <c r="AF69" s="121"/>
      <c r="AG69" s="28"/>
      <c r="AH69" s="121"/>
      <c r="AI69" s="121"/>
      <c r="AJ69" s="28"/>
      <c r="AK69" s="66"/>
      <c r="AL69" s="287"/>
      <c r="AM69" s="288"/>
      <c r="AN69" s="121"/>
      <c r="AO69" s="121"/>
      <c r="AP69" s="121"/>
      <c r="AQ69" s="203"/>
      <c r="AR69" s="121"/>
    </row>
    <row r="70" spans="1:44" s="37" customFormat="1" ht="15" x14ac:dyDescent="0.25">
      <c r="A70" s="121" t="s">
        <v>231</v>
      </c>
      <c r="B70" s="121" t="s">
        <v>103</v>
      </c>
      <c r="C70" s="121">
        <v>61719</v>
      </c>
      <c r="D70" s="202">
        <v>210671</v>
      </c>
      <c r="E70" s="121"/>
      <c r="F70" s="45" t="s">
        <v>24</v>
      </c>
      <c r="G70" s="121" t="s">
        <v>443</v>
      </c>
      <c r="H70" s="121" t="s">
        <v>232</v>
      </c>
      <c r="I70" s="121">
        <v>66</v>
      </c>
      <c r="J70" s="121">
        <v>15</v>
      </c>
      <c r="K70" s="121">
        <v>66789</v>
      </c>
      <c r="L70" s="121" t="s">
        <v>462</v>
      </c>
      <c r="M70" s="121">
        <v>66</v>
      </c>
      <c r="N70" s="121">
        <v>20</v>
      </c>
      <c r="O70" s="121">
        <v>66960</v>
      </c>
      <c r="P70" s="121" t="s">
        <v>462</v>
      </c>
      <c r="Q70" s="121"/>
      <c r="R70" s="121"/>
      <c r="S70" s="121"/>
      <c r="T70" s="121"/>
      <c r="U70" s="203"/>
      <c r="V70" s="203"/>
      <c r="W70" s="203"/>
      <c r="X70" s="203"/>
      <c r="Y70" s="121" t="s">
        <v>460</v>
      </c>
      <c r="Z70" s="121">
        <v>11</v>
      </c>
      <c r="AA70" s="121" t="s">
        <v>58</v>
      </c>
      <c r="AB70" s="121" t="s">
        <v>21</v>
      </c>
      <c r="AC70" s="113">
        <v>-85</v>
      </c>
      <c r="AD70" s="121" t="s">
        <v>41</v>
      </c>
      <c r="AE70" s="121" t="s">
        <v>263</v>
      </c>
      <c r="AF70" s="121" t="s">
        <v>43</v>
      </c>
      <c r="AG70" s="28" t="s">
        <v>386</v>
      </c>
      <c r="AH70" s="121">
        <v>60</v>
      </c>
      <c r="AI70" s="121">
        <v>3</v>
      </c>
      <c r="AJ70" s="121" t="s">
        <v>168</v>
      </c>
      <c r="AK70" s="76">
        <f>261000+350000</f>
        <v>611000</v>
      </c>
      <c r="AL70" s="288"/>
      <c r="AM70" s="288" t="s">
        <v>724</v>
      </c>
      <c r="AN70" s="28" t="s">
        <v>400</v>
      </c>
      <c r="AO70" s="28" t="s">
        <v>400</v>
      </c>
      <c r="AP70" s="28"/>
      <c r="AQ70" s="197"/>
      <c r="AR70" s="121" t="s">
        <v>473</v>
      </c>
    </row>
    <row r="71" spans="1:44" s="37" customFormat="1" ht="15" x14ac:dyDescent="0.25">
      <c r="A71" s="121" t="s">
        <v>231</v>
      </c>
      <c r="B71" s="121" t="s">
        <v>102</v>
      </c>
      <c r="C71" s="121"/>
      <c r="D71" s="202">
        <v>210672</v>
      </c>
      <c r="E71" s="121"/>
      <c r="F71" s="45" t="s">
        <v>24</v>
      </c>
      <c r="G71" s="121" t="s">
        <v>208</v>
      </c>
      <c r="H71" s="121" t="s">
        <v>232</v>
      </c>
      <c r="I71" s="121">
        <v>2</v>
      </c>
      <c r="J71" s="121">
        <v>15</v>
      </c>
      <c r="K71" s="121">
        <v>900</v>
      </c>
      <c r="L71" s="121" t="s">
        <v>462</v>
      </c>
      <c r="M71" s="121">
        <v>4</v>
      </c>
      <c r="N71" s="121">
        <v>20</v>
      </c>
      <c r="O71" s="121">
        <v>2175</v>
      </c>
      <c r="P71" s="121" t="s">
        <v>462</v>
      </c>
      <c r="Q71" s="121"/>
      <c r="R71" s="121"/>
      <c r="S71" s="121"/>
      <c r="T71" s="121"/>
      <c r="U71" s="203"/>
      <c r="V71" s="203"/>
      <c r="W71" s="203"/>
      <c r="X71" s="203"/>
      <c r="Y71" s="121" t="s">
        <v>460</v>
      </c>
      <c r="Z71" s="121">
        <v>11</v>
      </c>
      <c r="AA71" s="121" t="s">
        <v>54</v>
      </c>
      <c r="AB71" s="121" t="s">
        <v>49</v>
      </c>
      <c r="AC71" s="113">
        <v>-85</v>
      </c>
      <c r="AD71" s="121">
        <v>0</v>
      </c>
      <c r="AE71" s="121" t="s">
        <v>50</v>
      </c>
      <c r="AF71" s="121" t="s">
        <v>43</v>
      </c>
      <c r="AG71" s="28" t="s">
        <v>386</v>
      </c>
      <c r="AH71" s="121">
        <v>60</v>
      </c>
      <c r="AI71" s="121">
        <v>3</v>
      </c>
      <c r="AJ71" s="121" t="s">
        <v>168</v>
      </c>
      <c r="AK71" s="76">
        <f>12000+16000</f>
        <v>28000</v>
      </c>
      <c r="AL71" s="288"/>
      <c r="AM71" s="288" t="s">
        <v>705</v>
      </c>
      <c r="AN71" s="28" t="s">
        <v>471</v>
      </c>
      <c r="AO71" s="28" t="s">
        <v>471</v>
      </c>
      <c r="AP71" s="28"/>
      <c r="AQ71" s="197"/>
      <c r="AR71" s="121" t="s">
        <v>473</v>
      </c>
    </row>
    <row r="72" spans="1:44" s="37" customFormat="1" ht="15" x14ac:dyDescent="0.25">
      <c r="A72" s="121"/>
      <c r="B72" s="121" t="s">
        <v>308</v>
      </c>
      <c r="C72" s="121"/>
      <c r="D72" s="121"/>
      <c r="E72" s="121"/>
      <c r="F72" s="45"/>
      <c r="G72" s="121"/>
      <c r="H72" s="121"/>
      <c r="I72" s="121"/>
      <c r="J72" s="121"/>
      <c r="K72" s="121"/>
      <c r="L72" s="121"/>
      <c r="M72" s="121"/>
      <c r="N72" s="121"/>
      <c r="O72" s="121"/>
      <c r="P72" s="121"/>
      <c r="Q72" s="121"/>
      <c r="R72" s="121"/>
      <c r="S72" s="121"/>
      <c r="T72" s="121"/>
      <c r="U72" s="203"/>
      <c r="V72" s="203"/>
      <c r="W72" s="203"/>
      <c r="X72" s="203"/>
      <c r="Y72" s="121"/>
      <c r="Z72" s="121"/>
      <c r="AA72" s="121"/>
      <c r="AB72" s="121"/>
      <c r="AC72" s="113"/>
      <c r="AD72" s="121"/>
      <c r="AE72" s="121"/>
      <c r="AF72" s="121"/>
      <c r="AG72" s="28"/>
      <c r="AH72" s="121"/>
      <c r="AI72" s="121"/>
      <c r="AJ72" s="121"/>
      <c r="AK72" s="66"/>
      <c r="AL72" s="287"/>
      <c r="AM72" s="287"/>
      <c r="AN72" s="121"/>
      <c r="AO72" s="121"/>
      <c r="AP72" s="121"/>
      <c r="AQ72" s="203"/>
      <c r="AR72" s="121"/>
    </row>
    <row r="73" spans="1:44" s="37" customFormat="1" ht="15" x14ac:dyDescent="0.25">
      <c r="A73" s="121" t="s">
        <v>227</v>
      </c>
      <c r="B73" s="121" t="s">
        <v>207</v>
      </c>
      <c r="C73" s="121">
        <v>61720</v>
      </c>
      <c r="D73" s="202">
        <v>210685</v>
      </c>
      <c r="E73" s="121"/>
      <c r="F73" s="45" t="s">
        <v>24</v>
      </c>
      <c r="G73" s="121" t="s">
        <v>443</v>
      </c>
      <c r="H73" s="121" t="s">
        <v>229</v>
      </c>
      <c r="I73" s="121">
        <v>66</v>
      </c>
      <c r="J73" s="121">
        <v>20</v>
      </c>
      <c r="K73" s="121">
        <v>66787</v>
      </c>
      <c r="L73" s="121" t="s">
        <v>462</v>
      </c>
      <c r="M73" s="121">
        <v>66</v>
      </c>
      <c r="N73" s="121">
        <v>20</v>
      </c>
      <c r="O73" s="121">
        <v>66985</v>
      </c>
      <c r="P73" s="121" t="s">
        <v>462</v>
      </c>
      <c r="Q73" s="121"/>
      <c r="R73" s="121"/>
      <c r="S73" s="121"/>
      <c r="T73" s="121"/>
      <c r="U73" s="203"/>
      <c r="V73" s="203"/>
      <c r="W73" s="203"/>
      <c r="X73" s="203"/>
      <c r="Y73" s="121" t="s">
        <v>460</v>
      </c>
      <c r="Z73" s="121">
        <v>11</v>
      </c>
      <c r="AA73" s="121" t="s">
        <v>58</v>
      </c>
      <c r="AB73" s="121" t="s">
        <v>21</v>
      </c>
      <c r="AC73" s="113">
        <v>-85</v>
      </c>
      <c r="AD73" s="121" t="s">
        <v>41</v>
      </c>
      <c r="AE73" s="121" t="s">
        <v>263</v>
      </c>
      <c r="AF73" s="121" t="s">
        <v>66</v>
      </c>
      <c r="AG73" s="28" t="s">
        <v>386</v>
      </c>
      <c r="AH73" s="121">
        <v>60</v>
      </c>
      <c r="AI73" s="121">
        <v>3</v>
      </c>
      <c r="AJ73" s="121" t="s">
        <v>168</v>
      </c>
      <c r="AK73" s="76">
        <f>350000+360000</f>
        <v>710000</v>
      </c>
      <c r="AL73" s="288"/>
      <c r="AM73" s="288" t="s">
        <v>725</v>
      </c>
      <c r="AN73" s="28" t="s">
        <v>400</v>
      </c>
      <c r="AO73" s="28" t="s">
        <v>400</v>
      </c>
      <c r="AP73" s="28"/>
      <c r="AQ73" s="197"/>
      <c r="AR73" s="121" t="s">
        <v>473</v>
      </c>
    </row>
    <row r="74" spans="1:44" s="37" customFormat="1" ht="15" x14ac:dyDescent="0.25">
      <c r="A74" s="121" t="s">
        <v>227</v>
      </c>
      <c r="B74" s="121" t="s">
        <v>103</v>
      </c>
      <c r="C74" s="121">
        <v>61719</v>
      </c>
      <c r="D74" s="202">
        <v>210686</v>
      </c>
      <c r="E74" s="121"/>
      <c r="F74" s="45" t="s">
        <v>24</v>
      </c>
      <c r="G74" s="121" t="s">
        <v>442</v>
      </c>
      <c r="H74" s="121" t="s">
        <v>229</v>
      </c>
      <c r="I74" s="121">
        <v>4</v>
      </c>
      <c r="J74" s="121">
        <v>20</v>
      </c>
      <c r="K74" s="121">
        <v>2050</v>
      </c>
      <c r="L74" s="121" t="s">
        <v>461</v>
      </c>
      <c r="M74" s="121">
        <v>4</v>
      </c>
      <c r="N74" s="121">
        <v>20</v>
      </c>
      <c r="O74" s="121">
        <v>2300</v>
      </c>
      <c r="P74" s="121" t="s">
        <v>461</v>
      </c>
      <c r="Q74" s="121"/>
      <c r="R74" s="121"/>
      <c r="S74" s="121"/>
      <c r="T74" s="121"/>
      <c r="U74" s="203"/>
      <c r="V74" s="203"/>
      <c r="W74" s="203"/>
      <c r="X74" s="203"/>
      <c r="Y74" s="121"/>
      <c r="Z74" s="121">
        <v>11</v>
      </c>
      <c r="AA74" s="121" t="s">
        <v>58</v>
      </c>
      <c r="AB74" s="121" t="s">
        <v>21</v>
      </c>
      <c r="AC74" s="113">
        <v>-85</v>
      </c>
      <c r="AD74" s="121" t="s">
        <v>41</v>
      </c>
      <c r="AE74" s="121" t="s">
        <v>263</v>
      </c>
      <c r="AF74" s="121" t="s">
        <v>43</v>
      </c>
      <c r="AG74" s="28" t="s">
        <v>386</v>
      </c>
      <c r="AH74" s="121">
        <v>60</v>
      </c>
      <c r="AI74" s="121">
        <v>3</v>
      </c>
      <c r="AJ74" s="121" t="s">
        <v>168</v>
      </c>
      <c r="AK74" s="76">
        <f>140000+140000</f>
        <v>280000</v>
      </c>
      <c r="AL74" s="288"/>
      <c r="AM74" s="288" t="s">
        <v>714</v>
      </c>
      <c r="AN74" s="121" t="s">
        <v>360</v>
      </c>
      <c r="AO74" s="121" t="s">
        <v>360</v>
      </c>
      <c r="AP74" s="121"/>
      <c r="AQ74" s="203"/>
      <c r="AR74" s="121" t="s">
        <v>473</v>
      </c>
    </row>
    <row r="75" spans="1:44" s="37" customFormat="1" ht="15" x14ac:dyDescent="0.25">
      <c r="A75" s="121"/>
      <c r="B75" s="121" t="s">
        <v>308</v>
      </c>
      <c r="C75" s="121"/>
      <c r="D75" s="121"/>
      <c r="E75" s="121"/>
      <c r="F75" s="45"/>
      <c r="G75" s="121"/>
      <c r="H75" s="121"/>
      <c r="I75" s="121"/>
      <c r="J75" s="121"/>
      <c r="K75" s="121"/>
      <c r="L75" s="121"/>
      <c r="M75" s="121"/>
      <c r="N75" s="121"/>
      <c r="O75" s="121"/>
      <c r="P75" s="121"/>
      <c r="Q75" s="121"/>
      <c r="R75" s="121"/>
      <c r="S75" s="121"/>
      <c r="T75" s="121"/>
      <c r="U75" s="203"/>
      <c r="V75" s="203"/>
      <c r="W75" s="203"/>
      <c r="X75" s="203"/>
      <c r="Y75" s="121"/>
      <c r="Z75" s="121"/>
      <c r="AA75" s="121"/>
      <c r="AB75" s="121"/>
      <c r="AC75" s="113"/>
      <c r="AD75" s="121"/>
      <c r="AE75" s="121"/>
      <c r="AF75" s="121"/>
      <c r="AG75" s="28"/>
      <c r="AH75" s="121"/>
      <c r="AI75" s="121"/>
      <c r="AJ75" s="121"/>
      <c r="AK75" s="66"/>
      <c r="AL75" s="287"/>
      <c r="AM75" s="287"/>
      <c r="AN75" s="121"/>
      <c r="AO75" s="121"/>
      <c r="AP75" s="121"/>
      <c r="AQ75" s="203"/>
      <c r="AR75" s="121"/>
    </row>
    <row r="76" spans="1:44" s="37" customFormat="1" ht="15" x14ac:dyDescent="0.25">
      <c r="A76" s="121" t="s">
        <v>223</v>
      </c>
      <c r="B76" s="121" t="s">
        <v>103</v>
      </c>
      <c r="C76" s="121">
        <v>61719</v>
      </c>
      <c r="D76" s="202">
        <v>210621</v>
      </c>
      <c r="E76" s="121"/>
      <c r="F76" s="45" t="s">
        <v>24</v>
      </c>
      <c r="G76" s="121" t="s">
        <v>228</v>
      </c>
      <c r="H76" s="121" t="s">
        <v>225</v>
      </c>
      <c r="I76" s="121">
        <v>2</v>
      </c>
      <c r="J76" s="121">
        <v>20</v>
      </c>
      <c r="K76" s="121">
        <v>900</v>
      </c>
      <c r="L76" s="121" t="s">
        <v>461</v>
      </c>
      <c r="M76" s="121">
        <v>12</v>
      </c>
      <c r="N76" s="121">
        <v>5</v>
      </c>
      <c r="O76" s="28">
        <v>5035</v>
      </c>
      <c r="P76" s="121" t="s">
        <v>461</v>
      </c>
      <c r="Q76" s="121"/>
      <c r="R76" s="121"/>
      <c r="S76" s="121"/>
      <c r="T76" s="121"/>
      <c r="U76" s="203"/>
      <c r="V76" s="203"/>
      <c r="W76" s="203"/>
      <c r="X76" s="203"/>
      <c r="Y76" s="121"/>
      <c r="Z76" s="121">
        <v>11</v>
      </c>
      <c r="AA76" s="121" t="s">
        <v>58</v>
      </c>
      <c r="AB76" s="121" t="s">
        <v>21</v>
      </c>
      <c r="AC76" s="113">
        <v>-85</v>
      </c>
      <c r="AD76" s="121" t="s">
        <v>41</v>
      </c>
      <c r="AE76" s="121" t="s">
        <v>263</v>
      </c>
      <c r="AF76" s="121" t="s">
        <v>43</v>
      </c>
      <c r="AG76" s="28" t="s">
        <v>386</v>
      </c>
      <c r="AH76" s="121">
        <v>60</v>
      </c>
      <c r="AI76" s="121">
        <v>3</v>
      </c>
      <c r="AJ76" s="121" t="s">
        <v>168</v>
      </c>
      <c r="AK76" s="76">
        <f>140000+27000</f>
        <v>167000</v>
      </c>
      <c r="AL76" s="288"/>
      <c r="AM76" s="288" t="s">
        <v>715</v>
      </c>
      <c r="AN76" s="28" t="s">
        <v>360</v>
      </c>
      <c r="AO76" s="28" t="s">
        <v>401</v>
      </c>
      <c r="AP76" s="28"/>
      <c r="AQ76" s="197"/>
      <c r="AR76" s="121" t="s">
        <v>473</v>
      </c>
    </row>
    <row r="77" spans="1:44" s="37" customFormat="1" ht="15" x14ac:dyDescent="0.25">
      <c r="A77" s="121" t="s">
        <v>224</v>
      </c>
      <c r="B77" s="121" t="s">
        <v>103</v>
      </c>
      <c r="C77" s="121">
        <v>61719</v>
      </c>
      <c r="D77" s="202">
        <v>210622</v>
      </c>
      <c r="E77" s="121"/>
      <c r="F77" s="45" t="s">
        <v>24</v>
      </c>
      <c r="G77" s="121" t="s">
        <v>214</v>
      </c>
      <c r="H77" s="121" t="s">
        <v>226</v>
      </c>
      <c r="I77" s="121">
        <v>4</v>
      </c>
      <c r="J77" s="121">
        <v>20</v>
      </c>
      <c r="K77" s="121">
        <v>2175</v>
      </c>
      <c r="L77" s="121" t="s">
        <v>461</v>
      </c>
      <c r="M77" s="121">
        <v>2</v>
      </c>
      <c r="N77" s="121">
        <v>10</v>
      </c>
      <c r="O77" s="121">
        <v>900</v>
      </c>
      <c r="P77" s="121" t="s">
        <v>461</v>
      </c>
      <c r="Q77" s="121"/>
      <c r="R77" s="121"/>
      <c r="S77" s="121"/>
      <c r="T77" s="121"/>
      <c r="U77" s="203"/>
      <c r="V77" s="203"/>
      <c r="W77" s="203"/>
      <c r="X77" s="203"/>
      <c r="Y77" s="121"/>
      <c r="Z77" s="121">
        <v>11</v>
      </c>
      <c r="AA77" s="121" t="s">
        <v>58</v>
      </c>
      <c r="AB77" s="121" t="s">
        <v>21</v>
      </c>
      <c r="AC77" s="113">
        <v>-85</v>
      </c>
      <c r="AD77" s="121" t="s">
        <v>41</v>
      </c>
      <c r="AE77" s="121" t="s">
        <v>263</v>
      </c>
      <c r="AF77" s="121" t="s">
        <v>43</v>
      </c>
      <c r="AG77" s="28" t="s">
        <v>386</v>
      </c>
      <c r="AH77" s="121">
        <v>60</v>
      </c>
      <c r="AI77" s="121">
        <v>3</v>
      </c>
      <c r="AJ77" s="121" t="s">
        <v>168</v>
      </c>
      <c r="AK77" s="76">
        <f>140000+68400</f>
        <v>208400</v>
      </c>
      <c r="AL77" s="288"/>
      <c r="AM77" s="288" t="s">
        <v>716</v>
      </c>
      <c r="AN77" s="28" t="s">
        <v>360</v>
      </c>
      <c r="AO77" s="28" t="s">
        <v>360</v>
      </c>
      <c r="AP77" s="28"/>
      <c r="AQ77" s="197"/>
      <c r="AR77" s="121" t="s">
        <v>473</v>
      </c>
    </row>
    <row r="78" spans="1:44" s="37" customFormat="1" ht="15" x14ac:dyDescent="0.25">
      <c r="A78" s="121"/>
      <c r="B78" s="121" t="s">
        <v>308</v>
      </c>
      <c r="C78" s="121"/>
      <c r="D78" s="121"/>
      <c r="E78" s="121"/>
      <c r="F78" s="121"/>
      <c r="G78" s="121"/>
      <c r="H78" s="121"/>
      <c r="I78" s="121"/>
      <c r="J78" s="121"/>
      <c r="K78" s="121"/>
      <c r="L78" s="121"/>
      <c r="M78" s="121"/>
      <c r="N78" s="121"/>
      <c r="O78" s="121"/>
      <c r="P78" s="121"/>
      <c r="Q78" s="121"/>
      <c r="R78" s="121"/>
      <c r="S78" s="121"/>
      <c r="T78" s="121"/>
      <c r="U78" s="203"/>
      <c r="V78" s="203"/>
      <c r="W78" s="203"/>
      <c r="X78" s="203"/>
      <c r="Y78" s="121"/>
      <c r="Z78" s="121"/>
      <c r="AA78" s="121"/>
      <c r="AB78" s="121"/>
      <c r="AC78" s="113"/>
      <c r="AD78" s="121"/>
      <c r="AE78" s="121"/>
      <c r="AF78" s="121"/>
      <c r="AG78" s="28"/>
      <c r="AH78" s="121"/>
      <c r="AI78" s="121"/>
      <c r="AJ78" s="28"/>
      <c r="AK78" s="66"/>
      <c r="AL78" s="287"/>
      <c r="AM78" s="287"/>
      <c r="AN78" s="121"/>
      <c r="AO78" s="121"/>
      <c r="AP78" s="121"/>
      <c r="AQ78" s="203"/>
      <c r="AR78" s="121"/>
    </row>
    <row r="79" spans="1:44" s="37" customFormat="1" ht="15" x14ac:dyDescent="0.25">
      <c r="A79" s="121" t="s">
        <v>223</v>
      </c>
      <c r="B79" s="121" t="s">
        <v>102</v>
      </c>
      <c r="C79" s="121"/>
      <c r="D79" s="202">
        <v>210691</v>
      </c>
      <c r="E79" s="121"/>
      <c r="F79" s="45" t="s">
        <v>24</v>
      </c>
      <c r="G79" s="121" t="s">
        <v>215</v>
      </c>
      <c r="H79" s="121" t="s">
        <v>225</v>
      </c>
      <c r="I79" s="121">
        <v>4</v>
      </c>
      <c r="J79" s="121">
        <v>20</v>
      </c>
      <c r="K79" s="121">
        <v>2175</v>
      </c>
      <c r="L79" s="121" t="s">
        <v>462</v>
      </c>
      <c r="M79" s="121">
        <v>12</v>
      </c>
      <c r="N79" s="121">
        <v>5</v>
      </c>
      <c r="O79" s="28">
        <v>5035</v>
      </c>
      <c r="P79" s="121" t="s">
        <v>461</v>
      </c>
      <c r="Q79" s="121"/>
      <c r="R79" s="121"/>
      <c r="S79" s="121"/>
      <c r="T79" s="121"/>
      <c r="U79" s="203"/>
      <c r="V79" s="203"/>
      <c r="W79" s="203"/>
      <c r="X79" s="203"/>
      <c r="Y79" s="121" t="s">
        <v>460</v>
      </c>
      <c r="Z79" s="121">
        <v>11</v>
      </c>
      <c r="AA79" s="121" t="s">
        <v>54</v>
      </c>
      <c r="AB79" s="121" t="s">
        <v>49</v>
      </c>
      <c r="AC79" s="113">
        <v>-85</v>
      </c>
      <c r="AD79" s="121">
        <v>0</v>
      </c>
      <c r="AE79" s="121" t="s">
        <v>50</v>
      </c>
      <c r="AF79" s="121" t="s">
        <v>43</v>
      </c>
      <c r="AG79" s="28" t="s">
        <v>386</v>
      </c>
      <c r="AH79" s="121">
        <v>60</v>
      </c>
      <c r="AI79" s="121">
        <v>3</v>
      </c>
      <c r="AJ79" s="121" t="s">
        <v>168</v>
      </c>
      <c r="AK79" s="76">
        <f>16000+2000</f>
        <v>18000</v>
      </c>
      <c r="AL79" s="288"/>
      <c r="AM79" s="288" t="s">
        <v>706</v>
      </c>
      <c r="AN79" s="28" t="s">
        <v>471</v>
      </c>
      <c r="AO79" s="28" t="s">
        <v>471</v>
      </c>
      <c r="AP79" s="28"/>
      <c r="AQ79" s="197"/>
      <c r="AR79" s="121" t="s">
        <v>473</v>
      </c>
    </row>
    <row r="80" spans="1:44" s="37" customFormat="1" ht="15" x14ac:dyDescent="0.25">
      <c r="A80" s="121" t="s">
        <v>223</v>
      </c>
      <c r="B80" s="121" t="s">
        <v>103</v>
      </c>
      <c r="C80" s="121">
        <v>61719</v>
      </c>
      <c r="D80" s="202">
        <v>210692</v>
      </c>
      <c r="E80" s="121"/>
      <c r="F80" s="45" t="s">
        <v>24</v>
      </c>
      <c r="G80" s="121" t="s">
        <v>230</v>
      </c>
      <c r="H80" s="121" t="s">
        <v>225</v>
      </c>
      <c r="I80" s="121">
        <v>4</v>
      </c>
      <c r="J80" s="121">
        <v>20</v>
      </c>
      <c r="K80" s="121">
        <v>2050</v>
      </c>
      <c r="L80" s="121" t="s">
        <v>462</v>
      </c>
      <c r="M80" s="121">
        <v>4</v>
      </c>
      <c r="N80" s="121">
        <v>5</v>
      </c>
      <c r="O80" s="121">
        <v>2375</v>
      </c>
      <c r="P80" s="28" t="s">
        <v>462</v>
      </c>
      <c r="Q80" s="121"/>
      <c r="R80" s="121"/>
      <c r="S80" s="121"/>
      <c r="T80" s="121"/>
      <c r="U80" s="203"/>
      <c r="V80" s="203"/>
      <c r="W80" s="203"/>
      <c r="X80" s="203"/>
      <c r="Y80" s="121" t="s">
        <v>460</v>
      </c>
      <c r="Z80" s="121">
        <v>11</v>
      </c>
      <c r="AA80" s="121" t="s">
        <v>58</v>
      </c>
      <c r="AB80" s="121" t="s">
        <v>21</v>
      </c>
      <c r="AC80" s="113">
        <v>-85</v>
      </c>
      <c r="AD80" s="121" t="s">
        <v>41</v>
      </c>
      <c r="AE80" s="121" t="s">
        <v>263</v>
      </c>
      <c r="AF80" s="121" t="s">
        <v>43</v>
      </c>
      <c r="AG80" s="28" t="s">
        <v>386</v>
      </c>
      <c r="AH80" s="121">
        <v>60</v>
      </c>
      <c r="AI80" s="121">
        <v>3</v>
      </c>
      <c r="AJ80" s="121" t="s">
        <v>168</v>
      </c>
      <c r="AK80" s="76">
        <v>392000</v>
      </c>
      <c r="AL80" s="288"/>
      <c r="AM80" s="288" t="s">
        <v>771</v>
      </c>
      <c r="AN80" s="28" t="s">
        <v>400</v>
      </c>
      <c r="AO80" s="28" t="s">
        <v>399</v>
      </c>
      <c r="AP80" s="28"/>
      <c r="AQ80" s="197"/>
      <c r="AR80" s="121" t="s">
        <v>473</v>
      </c>
    </row>
    <row r="81" spans="1:46" s="37" customFormat="1" ht="15" x14ac:dyDescent="0.25">
      <c r="A81" s="121" t="s">
        <v>223</v>
      </c>
      <c r="B81" s="121" t="s">
        <v>207</v>
      </c>
      <c r="C81" s="121">
        <v>61720</v>
      </c>
      <c r="D81" s="202">
        <v>210693</v>
      </c>
      <c r="E81" s="121"/>
      <c r="F81" s="45" t="s">
        <v>24</v>
      </c>
      <c r="G81" s="121" t="s">
        <v>431</v>
      </c>
      <c r="H81" s="121" t="s">
        <v>234</v>
      </c>
      <c r="I81" s="121">
        <v>66</v>
      </c>
      <c r="J81" s="121">
        <v>10</v>
      </c>
      <c r="K81" s="121">
        <v>66486</v>
      </c>
      <c r="L81" s="121" t="s">
        <v>462</v>
      </c>
      <c r="M81" s="121">
        <v>66</v>
      </c>
      <c r="N81" s="121">
        <v>15</v>
      </c>
      <c r="O81" s="121">
        <v>67261</v>
      </c>
      <c r="P81" s="28" t="s">
        <v>462</v>
      </c>
      <c r="Q81" s="121"/>
      <c r="R81" s="121"/>
      <c r="S81" s="121"/>
      <c r="T81" s="121"/>
      <c r="U81" s="203"/>
      <c r="V81" s="203"/>
      <c r="W81" s="203"/>
      <c r="X81" s="203"/>
      <c r="Y81" s="121" t="s">
        <v>460</v>
      </c>
      <c r="Z81" s="121">
        <v>11</v>
      </c>
      <c r="AA81" s="121" t="s">
        <v>58</v>
      </c>
      <c r="AB81" s="121" t="s">
        <v>21</v>
      </c>
      <c r="AC81" s="113">
        <v>-85</v>
      </c>
      <c r="AD81" s="121" t="s">
        <v>41</v>
      </c>
      <c r="AE81" s="121" t="s">
        <v>263</v>
      </c>
      <c r="AF81" s="121" t="s">
        <v>66</v>
      </c>
      <c r="AG81" s="28" t="s">
        <v>386</v>
      </c>
      <c r="AH81" s="121">
        <v>60</v>
      </c>
      <c r="AI81" s="121">
        <v>3</v>
      </c>
      <c r="AJ81" s="121" t="s">
        <v>168</v>
      </c>
      <c r="AK81" s="76">
        <f>170000+261000</f>
        <v>431000</v>
      </c>
      <c r="AL81" s="288"/>
      <c r="AM81" s="288" t="s">
        <v>772</v>
      </c>
      <c r="AN81" s="28" t="s">
        <v>400</v>
      </c>
      <c r="AO81" s="28" t="s">
        <v>400</v>
      </c>
      <c r="AP81" s="28"/>
      <c r="AQ81" s="197"/>
      <c r="AR81" s="121" t="s">
        <v>473</v>
      </c>
    </row>
    <row r="82" spans="1:46" s="37" customFormat="1" ht="15" x14ac:dyDescent="0.25">
      <c r="A82" s="121" t="s">
        <v>223</v>
      </c>
      <c r="B82" s="121" t="s">
        <v>104</v>
      </c>
      <c r="C82" s="121"/>
      <c r="D82" s="202">
        <v>210697</v>
      </c>
      <c r="E82" s="121"/>
      <c r="F82" s="45" t="s">
        <v>24</v>
      </c>
      <c r="G82" s="121" t="s">
        <v>215</v>
      </c>
      <c r="H82" s="121" t="s">
        <v>225</v>
      </c>
      <c r="I82" s="121">
        <v>4</v>
      </c>
      <c r="J82" s="121">
        <v>20</v>
      </c>
      <c r="K82" s="121">
        <v>2175</v>
      </c>
      <c r="L82" s="121" t="s">
        <v>462</v>
      </c>
      <c r="M82" s="121">
        <v>12</v>
      </c>
      <c r="N82" s="121">
        <v>5</v>
      </c>
      <c r="O82" s="28">
        <v>5035</v>
      </c>
      <c r="P82" s="121" t="s">
        <v>461</v>
      </c>
      <c r="Q82" s="121"/>
      <c r="R82" s="121"/>
      <c r="S82" s="121"/>
      <c r="T82" s="121"/>
      <c r="U82" s="203"/>
      <c r="V82" s="203"/>
      <c r="W82" s="203"/>
      <c r="X82" s="203"/>
      <c r="Y82" s="121" t="s">
        <v>460</v>
      </c>
      <c r="Z82" s="121">
        <v>11</v>
      </c>
      <c r="AA82" s="121" t="s">
        <v>62</v>
      </c>
      <c r="AB82" s="121" t="s">
        <v>46</v>
      </c>
      <c r="AC82" s="113">
        <v>-85</v>
      </c>
      <c r="AD82" s="121">
        <v>20</v>
      </c>
      <c r="AE82" s="121" t="s">
        <v>47</v>
      </c>
      <c r="AF82" s="121" t="s">
        <v>43</v>
      </c>
      <c r="AG82" s="28" t="s">
        <v>386</v>
      </c>
      <c r="AH82" s="121">
        <v>60</v>
      </c>
      <c r="AI82" s="121">
        <v>3</v>
      </c>
      <c r="AJ82" s="121" t="s">
        <v>168</v>
      </c>
      <c r="AK82" s="76">
        <v>75000</v>
      </c>
      <c r="AL82" s="288"/>
      <c r="AM82" s="197" t="s">
        <v>741</v>
      </c>
      <c r="AN82" s="28" t="s">
        <v>471</v>
      </c>
      <c r="AO82" s="28" t="s">
        <v>471</v>
      </c>
      <c r="AP82" s="28"/>
      <c r="AQ82" s="197"/>
      <c r="AR82" s="121" t="s">
        <v>473</v>
      </c>
    </row>
    <row r="83" spans="1:46" s="37" customFormat="1" ht="15" x14ac:dyDescent="0.25">
      <c r="A83" s="121"/>
      <c r="B83" s="121" t="s">
        <v>308</v>
      </c>
      <c r="C83" s="121"/>
      <c r="D83" s="121"/>
      <c r="E83" s="121"/>
      <c r="F83" s="45"/>
      <c r="G83" s="121"/>
      <c r="H83" s="121"/>
      <c r="I83" s="121"/>
      <c r="J83" s="121"/>
      <c r="K83" s="121"/>
      <c r="L83" s="121"/>
      <c r="M83" s="121"/>
      <c r="N83" s="121"/>
      <c r="O83" s="121"/>
      <c r="P83" s="121"/>
      <c r="Q83" s="121"/>
      <c r="R83" s="121"/>
      <c r="S83" s="121"/>
      <c r="T83" s="121"/>
      <c r="U83" s="203"/>
      <c r="V83" s="203"/>
      <c r="W83" s="203"/>
      <c r="X83" s="203"/>
      <c r="Y83" s="121"/>
      <c r="Z83" s="121"/>
      <c r="AA83" s="121"/>
      <c r="AB83" s="121"/>
      <c r="AC83" s="113"/>
      <c r="AD83" s="121"/>
      <c r="AE83" s="121"/>
      <c r="AF83" s="121"/>
      <c r="AG83" s="121"/>
      <c r="AH83" s="121"/>
      <c r="AI83" s="121"/>
      <c r="AJ83" s="121"/>
      <c r="AK83" s="111"/>
      <c r="AL83" s="286"/>
      <c r="AM83" s="286"/>
      <c r="AN83" s="28"/>
      <c r="AO83" s="28"/>
      <c r="AP83" s="28"/>
      <c r="AQ83" s="197"/>
      <c r="AR83" s="121"/>
    </row>
    <row r="84" spans="1:46" s="37" customFormat="1" ht="15" x14ac:dyDescent="0.25">
      <c r="A84" s="121" t="s">
        <v>227</v>
      </c>
      <c r="B84" s="121" t="s">
        <v>485</v>
      </c>
      <c r="C84" s="121"/>
      <c r="D84" s="202">
        <v>210699</v>
      </c>
      <c r="E84" s="121"/>
      <c r="F84" s="45" t="s">
        <v>24</v>
      </c>
      <c r="G84" s="121" t="s">
        <v>214</v>
      </c>
      <c r="H84" s="121" t="s">
        <v>229</v>
      </c>
      <c r="I84" s="121">
        <v>4</v>
      </c>
      <c r="J84" s="121">
        <v>20</v>
      </c>
      <c r="K84" s="121">
        <v>2175</v>
      </c>
      <c r="L84" s="121" t="s">
        <v>461</v>
      </c>
      <c r="M84" s="121">
        <v>2</v>
      </c>
      <c r="N84" s="121">
        <v>20</v>
      </c>
      <c r="O84" s="121">
        <v>900</v>
      </c>
      <c r="P84" s="121" t="s">
        <v>461</v>
      </c>
      <c r="Q84" s="121"/>
      <c r="R84" s="121"/>
      <c r="S84" s="121"/>
      <c r="T84" s="121"/>
      <c r="U84" s="203"/>
      <c r="V84" s="203"/>
      <c r="W84" s="203"/>
      <c r="X84" s="203"/>
      <c r="Y84" s="121"/>
      <c r="Z84" s="121">
        <v>11</v>
      </c>
      <c r="AA84" s="121" t="s">
        <v>58</v>
      </c>
      <c r="AB84" s="121" t="s">
        <v>21</v>
      </c>
      <c r="AC84" s="113">
        <v>-88</v>
      </c>
      <c r="AD84" s="121" t="s">
        <v>41</v>
      </c>
      <c r="AE84" s="121" t="s">
        <v>263</v>
      </c>
      <c r="AF84" s="121" t="s">
        <v>247</v>
      </c>
      <c r="AG84" s="28" t="s">
        <v>386</v>
      </c>
      <c r="AH84" s="121">
        <v>3600</v>
      </c>
      <c r="AI84" s="121">
        <v>1</v>
      </c>
      <c r="AJ84" s="121" t="s">
        <v>168</v>
      </c>
      <c r="AK84" s="28">
        <f>126000+126000</f>
        <v>252000</v>
      </c>
      <c r="AL84" s="288">
        <v>37000</v>
      </c>
      <c r="AM84" s="197" t="s">
        <v>720</v>
      </c>
      <c r="AN84" s="28" t="s">
        <v>360</v>
      </c>
      <c r="AO84" s="28" t="s">
        <v>360</v>
      </c>
      <c r="AP84" s="28"/>
      <c r="AQ84" s="197"/>
      <c r="AR84" s="121" t="s">
        <v>474</v>
      </c>
    </row>
    <row r="85" spans="1:46" s="37" customFormat="1" ht="15" x14ac:dyDescent="0.25">
      <c r="A85" s="38"/>
      <c r="B85" s="38" t="s">
        <v>308</v>
      </c>
      <c r="C85" s="38"/>
      <c r="D85" s="38"/>
      <c r="E85" s="38"/>
      <c r="F85" s="48"/>
      <c r="G85" s="38"/>
      <c r="H85" s="38"/>
      <c r="I85" s="38"/>
      <c r="J85" s="38"/>
      <c r="K85" s="38"/>
      <c r="L85" s="38"/>
      <c r="M85" s="38"/>
      <c r="N85" s="38"/>
      <c r="O85" s="38"/>
      <c r="P85" s="38"/>
      <c r="Q85" s="38"/>
      <c r="R85" s="38"/>
      <c r="S85" s="38"/>
      <c r="T85" s="38"/>
      <c r="U85" s="38"/>
      <c r="V85" s="38"/>
      <c r="W85" s="38"/>
      <c r="X85" s="38"/>
      <c r="Y85" s="38"/>
      <c r="Z85" s="38"/>
      <c r="AA85" s="38"/>
      <c r="AB85" s="38"/>
      <c r="AC85" s="141"/>
      <c r="AD85" s="38"/>
      <c r="AE85" s="38"/>
      <c r="AF85" s="38"/>
      <c r="AG85" s="33"/>
      <c r="AH85" s="38"/>
      <c r="AI85" s="38"/>
      <c r="AJ85" s="38"/>
      <c r="AK85" s="143"/>
      <c r="AL85" s="143"/>
      <c r="AM85" s="143"/>
      <c r="AN85" s="33"/>
      <c r="AO85" s="33"/>
      <c r="AP85" s="33"/>
      <c r="AQ85" s="33"/>
      <c r="AR85" s="38"/>
    </row>
    <row r="86" spans="1:46" s="37" customFormat="1" ht="15" x14ac:dyDescent="0.25">
      <c r="A86" s="121" t="s">
        <v>227</v>
      </c>
      <c r="B86" s="121" t="s">
        <v>484</v>
      </c>
      <c r="C86" s="121"/>
      <c r="D86" s="202">
        <v>210630</v>
      </c>
      <c r="E86" s="121"/>
      <c r="F86" s="45" t="s">
        <v>24</v>
      </c>
      <c r="G86" s="121" t="s">
        <v>443</v>
      </c>
      <c r="H86" s="121" t="s">
        <v>229</v>
      </c>
      <c r="I86" s="121">
        <v>66</v>
      </c>
      <c r="J86" s="121">
        <v>20</v>
      </c>
      <c r="K86" s="121">
        <v>66787</v>
      </c>
      <c r="L86" s="121" t="s">
        <v>461</v>
      </c>
      <c r="M86" s="121">
        <v>66</v>
      </c>
      <c r="N86" s="121">
        <v>20</v>
      </c>
      <c r="O86" s="121">
        <v>66985</v>
      </c>
      <c r="P86" s="121" t="s">
        <v>461</v>
      </c>
      <c r="Q86" s="121"/>
      <c r="R86" s="121"/>
      <c r="S86" s="121"/>
      <c r="T86" s="121"/>
      <c r="U86" s="203"/>
      <c r="V86" s="203"/>
      <c r="W86" s="203"/>
      <c r="X86" s="203"/>
      <c r="Y86" s="28" t="s">
        <v>460</v>
      </c>
      <c r="Z86" s="121">
        <v>11</v>
      </c>
      <c r="AA86" s="121" t="s">
        <v>58</v>
      </c>
      <c r="AB86" s="121" t="s">
        <v>21</v>
      </c>
      <c r="AC86" s="113">
        <v>-88</v>
      </c>
      <c r="AD86" s="121" t="s">
        <v>41</v>
      </c>
      <c r="AE86" s="121" t="s">
        <v>263</v>
      </c>
      <c r="AF86" s="121" t="s">
        <v>246</v>
      </c>
      <c r="AG86" s="28" t="s">
        <v>386</v>
      </c>
      <c r="AH86" s="121">
        <v>3600</v>
      </c>
      <c r="AI86" s="121">
        <v>1</v>
      </c>
      <c r="AJ86" s="121" t="s">
        <v>168</v>
      </c>
      <c r="AK86" s="76">
        <v>364000</v>
      </c>
      <c r="AL86" s="76">
        <v>40700</v>
      </c>
      <c r="AM86" s="288" t="s">
        <v>731</v>
      </c>
      <c r="AN86" s="28" t="s">
        <v>394</v>
      </c>
      <c r="AO86" s="28" t="s">
        <v>394</v>
      </c>
      <c r="AP86" s="28"/>
      <c r="AQ86" s="197"/>
      <c r="AR86" s="121" t="s">
        <v>361</v>
      </c>
    </row>
    <row r="87" spans="1:46" x14ac:dyDescent="0.2">
      <c r="B87" s="33" t="s">
        <v>308</v>
      </c>
      <c r="C87" s="33"/>
      <c r="D87" s="33"/>
      <c r="E87" s="33"/>
      <c r="F87" s="33"/>
      <c r="G87" s="33"/>
      <c r="H87" s="33"/>
      <c r="I87" s="33"/>
      <c r="J87" s="33"/>
      <c r="L87" s="33"/>
      <c r="M87" s="33"/>
      <c r="N87" s="33"/>
      <c r="P87" s="33"/>
      <c r="Q87" s="33"/>
      <c r="R87" s="33"/>
      <c r="T87" s="33"/>
      <c r="U87" s="33"/>
      <c r="V87" s="33"/>
      <c r="W87" s="33"/>
      <c r="X87" s="33"/>
      <c r="Y87" s="33"/>
      <c r="Z87" s="33"/>
      <c r="AA87" s="33"/>
      <c r="AB87" s="33"/>
      <c r="AC87" s="33"/>
      <c r="AD87" s="33"/>
      <c r="AE87" s="33"/>
      <c r="AF87" s="33"/>
      <c r="AG87" s="33"/>
      <c r="AH87" s="33"/>
      <c r="AI87" s="33"/>
      <c r="AJ87" s="33"/>
      <c r="AK87" s="33"/>
      <c r="AL87" s="33"/>
      <c r="AM87" s="33"/>
      <c r="AN87" s="33"/>
    </row>
    <row r="88" spans="1:46" customFormat="1" ht="15" x14ac:dyDescent="0.25">
      <c r="A88" s="28" t="s">
        <v>231</v>
      </c>
      <c r="B88" s="28" t="s">
        <v>102</v>
      </c>
      <c r="C88" s="28"/>
      <c r="D88" s="147">
        <v>210711</v>
      </c>
      <c r="E88" s="147"/>
      <c r="F88" s="28" t="s">
        <v>24</v>
      </c>
      <c r="G88" s="28" t="s">
        <v>447</v>
      </c>
      <c r="H88" s="28" t="s">
        <v>448</v>
      </c>
      <c r="I88" s="28">
        <v>2</v>
      </c>
      <c r="J88" s="28">
        <v>5</v>
      </c>
      <c r="K88" s="28">
        <v>900</v>
      </c>
      <c r="L88" s="28" t="s">
        <v>461</v>
      </c>
      <c r="M88" s="28">
        <v>4</v>
      </c>
      <c r="N88" s="28">
        <v>20</v>
      </c>
      <c r="O88" s="28">
        <v>2050</v>
      </c>
      <c r="P88" s="28" t="s">
        <v>461</v>
      </c>
      <c r="Q88" s="28">
        <v>4</v>
      </c>
      <c r="R88" s="28">
        <v>10</v>
      </c>
      <c r="S88" s="28">
        <v>2350</v>
      </c>
      <c r="T88" s="28" t="s">
        <v>461</v>
      </c>
      <c r="U88" s="197"/>
      <c r="V88" s="197"/>
      <c r="W88" s="197"/>
      <c r="X88" s="197"/>
      <c r="Y88" s="28"/>
      <c r="Z88" s="28">
        <v>11</v>
      </c>
      <c r="AA88" s="28" t="s">
        <v>54</v>
      </c>
      <c r="AB88" s="28" t="s">
        <v>49</v>
      </c>
      <c r="AC88" s="28">
        <v>-85</v>
      </c>
      <c r="AD88" s="28">
        <v>0</v>
      </c>
      <c r="AE88" s="28" t="s">
        <v>50</v>
      </c>
      <c r="AF88" s="28" t="s">
        <v>43</v>
      </c>
      <c r="AG88" s="28" t="s">
        <v>386</v>
      </c>
      <c r="AH88" s="28">
        <v>60</v>
      </c>
      <c r="AI88" s="28">
        <v>3</v>
      </c>
      <c r="AJ88" s="28" t="s">
        <v>168</v>
      </c>
      <c r="AK88" s="28">
        <f>2000+10000+3900</f>
        <v>15900</v>
      </c>
      <c r="AL88" s="197"/>
      <c r="AM88" s="197" t="s">
        <v>704</v>
      </c>
      <c r="AN88" s="28" t="s">
        <v>363</v>
      </c>
      <c r="AO88" s="28" t="s">
        <v>363</v>
      </c>
      <c r="AP88" s="28" t="s">
        <v>363</v>
      </c>
      <c r="AQ88" s="197"/>
      <c r="AR88" s="28" t="s">
        <v>473</v>
      </c>
    </row>
    <row r="89" spans="1:46" customFormat="1" ht="15" x14ac:dyDescent="0.25">
      <c r="A89" s="28" t="s">
        <v>231</v>
      </c>
      <c r="B89" s="28" t="s">
        <v>103</v>
      </c>
      <c r="C89" s="28"/>
      <c r="D89" s="147">
        <v>210712</v>
      </c>
      <c r="E89" s="147"/>
      <c r="F89" s="28" t="s">
        <v>24</v>
      </c>
      <c r="G89" s="28" t="s">
        <v>449</v>
      </c>
      <c r="H89" s="28" t="s">
        <v>450</v>
      </c>
      <c r="I89" s="28">
        <v>2</v>
      </c>
      <c r="J89" s="28">
        <v>10</v>
      </c>
      <c r="K89" s="28">
        <v>650</v>
      </c>
      <c r="L89" s="28" t="s">
        <v>461</v>
      </c>
      <c r="M89" s="28">
        <v>2</v>
      </c>
      <c r="N89" s="28">
        <v>5</v>
      </c>
      <c r="O89" s="28">
        <v>1175</v>
      </c>
      <c r="P89" s="28" t="s">
        <v>461</v>
      </c>
      <c r="Q89" s="28">
        <v>4</v>
      </c>
      <c r="R89" s="28">
        <v>20</v>
      </c>
      <c r="S89" s="28">
        <v>2175</v>
      </c>
      <c r="T89" s="28" t="s">
        <v>461</v>
      </c>
      <c r="U89" s="197"/>
      <c r="V89" s="197"/>
      <c r="W89" s="197"/>
      <c r="X89" s="197"/>
      <c r="Y89" s="28"/>
      <c r="Z89" s="28">
        <v>11</v>
      </c>
      <c r="AA89" s="28" t="s">
        <v>58</v>
      </c>
      <c r="AB89" s="28"/>
      <c r="AC89" s="28">
        <v>-85</v>
      </c>
      <c r="AD89" s="28" t="s">
        <v>263</v>
      </c>
      <c r="AE89" s="28" t="s">
        <v>263</v>
      </c>
      <c r="AF89" s="28" t="s">
        <v>43</v>
      </c>
      <c r="AG89" s="28" t="s">
        <v>386</v>
      </c>
      <c r="AH89" s="28">
        <v>60</v>
      </c>
      <c r="AI89" s="28">
        <v>3</v>
      </c>
      <c r="AJ89" s="28" t="s">
        <v>168</v>
      </c>
      <c r="AK89" s="28">
        <f>68400+27000+140000</f>
        <v>235400</v>
      </c>
      <c r="AL89" s="197"/>
      <c r="AM89" s="197" t="s">
        <v>717</v>
      </c>
      <c r="AN89" s="28" t="s">
        <v>360</v>
      </c>
      <c r="AO89" s="28" t="s">
        <v>401</v>
      </c>
      <c r="AP89" s="28" t="s">
        <v>360</v>
      </c>
      <c r="AQ89" s="197"/>
      <c r="AR89" s="28" t="s">
        <v>473</v>
      </c>
    </row>
    <row r="90" spans="1:46" customFormat="1" ht="15" x14ac:dyDescent="0.25">
      <c r="A90" s="28" t="s">
        <v>224</v>
      </c>
      <c r="B90" s="28" t="s">
        <v>103</v>
      </c>
      <c r="C90" s="28"/>
      <c r="D90" s="147">
        <v>200713</v>
      </c>
      <c r="E90" s="147"/>
      <c r="F90" s="28" t="s">
        <v>24</v>
      </c>
      <c r="G90" s="28" t="s">
        <v>269</v>
      </c>
      <c r="H90" s="28" t="s">
        <v>451</v>
      </c>
      <c r="I90" s="28">
        <v>2</v>
      </c>
      <c r="J90" s="28">
        <v>5</v>
      </c>
      <c r="K90" s="28">
        <v>900</v>
      </c>
      <c r="L90" s="28" t="s">
        <v>461</v>
      </c>
      <c r="M90" s="28">
        <v>4</v>
      </c>
      <c r="N90" s="28">
        <v>20</v>
      </c>
      <c r="O90" s="28">
        <v>2175</v>
      </c>
      <c r="P90" s="28" t="s">
        <v>461</v>
      </c>
      <c r="Q90" s="28">
        <v>12</v>
      </c>
      <c r="R90" s="28">
        <v>5</v>
      </c>
      <c r="S90" s="28">
        <v>5095</v>
      </c>
      <c r="T90" s="28" t="s">
        <v>461</v>
      </c>
      <c r="U90" s="197"/>
      <c r="V90" s="197"/>
      <c r="W90" s="197"/>
      <c r="X90" s="197"/>
      <c r="Y90" s="28"/>
      <c r="Z90" s="28">
        <v>11</v>
      </c>
      <c r="AA90" s="28" t="s">
        <v>58</v>
      </c>
      <c r="AB90" s="28" t="s">
        <v>46</v>
      </c>
      <c r="AC90" s="28">
        <v>-85</v>
      </c>
      <c r="AD90" s="28">
        <v>10</v>
      </c>
      <c r="AE90" s="28" t="s">
        <v>48</v>
      </c>
      <c r="AF90" s="28" t="s">
        <v>43</v>
      </c>
      <c r="AG90" s="28" t="s">
        <v>386</v>
      </c>
      <c r="AH90" s="28">
        <v>60</v>
      </c>
      <c r="AI90" s="28">
        <v>3</v>
      </c>
      <c r="AJ90" s="28" t="s">
        <v>168</v>
      </c>
      <c r="AK90" s="28">
        <f>6000+28000+6000</f>
        <v>40000</v>
      </c>
      <c r="AL90" s="197"/>
      <c r="AM90" s="197" t="s">
        <v>734</v>
      </c>
      <c r="AN90" s="28" t="s">
        <v>363</v>
      </c>
      <c r="AO90" s="28" t="s">
        <v>363</v>
      </c>
      <c r="AP90" s="28" t="s">
        <v>363</v>
      </c>
      <c r="AQ90" s="197"/>
      <c r="AR90" s="28" t="s">
        <v>473</v>
      </c>
    </row>
    <row r="91" spans="1:46" customFormat="1" ht="15" x14ac:dyDescent="0.25">
      <c r="A91" s="28" t="s">
        <v>192</v>
      </c>
      <c r="B91" s="28" t="s">
        <v>103</v>
      </c>
      <c r="C91" s="28"/>
      <c r="D91" s="147">
        <v>210716</v>
      </c>
      <c r="E91" s="147"/>
      <c r="F91" s="28" t="s">
        <v>24</v>
      </c>
      <c r="G91" s="28" t="s">
        <v>453</v>
      </c>
      <c r="H91" s="28" t="s">
        <v>270</v>
      </c>
      <c r="I91" s="28">
        <v>2</v>
      </c>
      <c r="J91" s="28">
        <v>5</v>
      </c>
      <c r="K91" s="28">
        <v>900</v>
      </c>
      <c r="L91" s="28" t="s">
        <v>461</v>
      </c>
      <c r="M91" s="28">
        <v>12</v>
      </c>
      <c r="N91" s="28">
        <v>5</v>
      </c>
      <c r="O91" s="28">
        <v>5035</v>
      </c>
      <c r="P91" s="28" t="s">
        <v>461</v>
      </c>
      <c r="Q91" s="28">
        <v>66</v>
      </c>
      <c r="R91" s="28">
        <v>10</v>
      </c>
      <c r="S91" s="28">
        <v>66886</v>
      </c>
      <c r="T91" s="28" t="s">
        <v>461</v>
      </c>
      <c r="U91" s="197"/>
      <c r="V91" s="197"/>
      <c r="W91" s="197"/>
      <c r="X91" s="197"/>
      <c r="Y91" s="28"/>
      <c r="Z91" s="28">
        <v>11</v>
      </c>
      <c r="AA91" s="28" t="s">
        <v>58</v>
      </c>
      <c r="AB91" s="28"/>
      <c r="AC91" s="28">
        <v>-85</v>
      </c>
      <c r="AD91" s="28" t="s">
        <v>263</v>
      </c>
      <c r="AE91" s="28" t="s">
        <v>263</v>
      </c>
      <c r="AF91" s="28" t="s">
        <v>43</v>
      </c>
      <c r="AG91" s="28" t="s">
        <v>386</v>
      </c>
      <c r="AH91" s="28">
        <v>60</v>
      </c>
      <c r="AI91" s="28">
        <v>3</v>
      </c>
      <c r="AJ91" s="28" t="s">
        <v>168</v>
      </c>
      <c r="AK91" s="28">
        <f>27000+27000+68400</f>
        <v>122400</v>
      </c>
      <c r="AL91" s="197"/>
      <c r="AM91" s="197" t="s">
        <v>718</v>
      </c>
      <c r="AN91" s="28" t="s">
        <v>401</v>
      </c>
      <c r="AO91" s="28" t="s">
        <v>401</v>
      </c>
      <c r="AP91" s="28" t="s">
        <v>360</v>
      </c>
      <c r="AQ91" s="197"/>
      <c r="AR91" s="28" t="s">
        <v>362</v>
      </c>
    </row>
    <row r="92" spans="1:46" customFormat="1" ht="15" x14ac:dyDescent="0.25">
      <c r="A92" s="28"/>
      <c r="B92" s="28" t="s">
        <v>308</v>
      </c>
      <c r="C92" s="28"/>
      <c r="D92" s="28"/>
      <c r="E92" s="28"/>
      <c r="F92" s="28"/>
      <c r="G92" s="28"/>
      <c r="H92" s="28"/>
      <c r="I92" s="28"/>
      <c r="J92" s="28"/>
      <c r="K92" s="28"/>
      <c r="L92" s="28"/>
      <c r="M92" s="28"/>
      <c r="N92" s="28"/>
      <c r="O92" s="28"/>
      <c r="P92" s="28"/>
      <c r="Q92" s="28"/>
      <c r="R92" s="28"/>
      <c r="S92" s="28"/>
      <c r="T92" s="28"/>
      <c r="U92" s="197"/>
      <c r="V92" s="197"/>
      <c r="W92" s="197"/>
      <c r="X92" s="197"/>
      <c r="Y92" s="28"/>
      <c r="Z92" s="28"/>
      <c r="AA92" s="28"/>
      <c r="AB92" s="28"/>
      <c r="AC92" s="28"/>
      <c r="AD92" s="28"/>
      <c r="AE92" s="28"/>
      <c r="AF92" s="28"/>
      <c r="AG92" s="28"/>
      <c r="AH92" s="28"/>
      <c r="AI92" s="28"/>
      <c r="AJ92" s="28"/>
      <c r="AK92" s="28"/>
      <c r="AL92" s="197"/>
      <c r="AM92" s="197"/>
      <c r="AN92" s="28"/>
      <c r="AO92" s="28"/>
      <c r="AP92" s="28"/>
      <c r="AQ92" s="197"/>
      <c r="AR92" s="28"/>
    </row>
    <row r="93" spans="1:46" customFormat="1" ht="15" x14ac:dyDescent="0.25">
      <c r="A93" s="28" t="s">
        <v>223</v>
      </c>
      <c r="B93" s="28" t="s">
        <v>102</v>
      </c>
      <c r="C93" s="28"/>
      <c r="D93" s="147">
        <v>210717</v>
      </c>
      <c r="E93" s="147"/>
      <c r="F93" s="28" t="s">
        <v>24</v>
      </c>
      <c r="G93" s="28" t="s">
        <v>454</v>
      </c>
      <c r="H93" s="28" t="s">
        <v>274</v>
      </c>
      <c r="I93" s="154">
        <v>2</v>
      </c>
      <c r="J93" s="154">
        <v>10</v>
      </c>
      <c r="K93" s="154">
        <v>650</v>
      </c>
      <c r="L93" s="154" t="s">
        <v>462</v>
      </c>
      <c r="M93" s="154">
        <v>2</v>
      </c>
      <c r="N93" s="154">
        <v>10</v>
      </c>
      <c r="O93" s="154">
        <v>1150</v>
      </c>
      <c r="P93" s="28" t="s">
        <v>462</v>
      </c>
      <c r="Q93" s="154">
        <v>12</v>
      </c>
      <c r="R93" s="154">
        <v>5</v>
      </c>
      <c r="S93" s="154">
        <v>5095</v>
      </c>
      <c r="T93" s="154" t="s">
        <v>461</v>
      </c>
      <c r="U93" s="293"/>
      <c r="V93" s="293"/>
      <c r="W93" s="293"/>
      <c r="X93" s="293"/>
      <c r="Y93" s="28"/>
      <c r="Z93" s="28">
        <v>11</v>
      </c>
      <c r="AA93" s="28" t="s">
        <v>54</v>
      </c>
      <c r="AB93" s="28" t="s">
        <v>49</v>
      </c>
      <c r="AC93" s="28">
        <v>-85</v>
      </c>
      <c r="AD93" s="28">
        <v>0</v>
      </c>
      <c r="AE93" s="28" t="s">
        <v>50</v>
      </c>
      <c r="AF93" s="28" t="s">
        <v>43</v>
      </c>
      <c r="AG93" s="28" t="s">
        <v>386</v>
      </c>
      <c r="AH93" s="28">
        <v>60</v>
      </c>
      <c r="AI93" s="28">
        <v>3</v>
      </c>
      <c r="AJ93" s="28" t="s">
        <v>168</v>
      </c>
      <c r="AK93" s="28">
        <f>8000+8000+2000</f>
        <v>18000</v>
      </c>
      <c r="AL93" s="197"/>
      <c r="AM93" s="197" t="s">
        <v>764</v>
      </c>
      <c r="AN93" s="28" t="s">
        <v>363</v>
      </c>
      <c r="AO93" s="28" t="s">
        <v>363</v>
      </c>
      <c r="AP93" s="28" t="s">
        <v>363</v>
      </c>
      <c r="AQ93" s="197"/>
      <c r="AR93" s="28" t="s">
        <v>473</v>
      </c>
    </row>
    <row r="94" spans="1:46" customFormat="1" ht="15" x14ac:dyDescent="0.25">
      <c r="A94" s="28" t="s">
        <v>231</v>
      </c>
      <c r="B94" s="28" t="s">
        <v>102</v>
      </c>
      <c r="C94" s="28"/>
      <c r="D94" s="147">
        <v>210718</v>
      </c>
      <c r="E94" s="147"/>
      <c r="F94" s="28" t="s">
        <v>24</v>
      </c>
      <c r="G94" s="28" t="s">
        <v>445</v>
      </c>
      <c r="H94" s="28" t="s">
        <v>455</v>
      </c>
      <c r="I94" s="154">
        <v>2</v>
      </c>
      <c r="J94" s="154">
        <v>5</v>
      </c>
      <c r="K94" s="154">
        <v>900</v>
      </c>
      <c r="L94" s="154" t="s">
        <v>461</v>
      </c>
      <c r="M94" s="154">
        <v>66</v>
      </c>
      <c r="N94" s="154">
        <v>15</v>
      </c>
      <c r="O94" s="154">
        <v>66511</v>
      </c>
      <c r="P94" s="154" t="s">
        <v>462</v>
      </c>
      <c r="Q94" s="154">
        <v>66</v>
      </c>
      <c r="R94" s="154">
        <v>15</v>
      </c>
      <c r="S94" s="154">
        <v>67261</v>
      </c>
      <c r="T94" s="28" t="s">
        <v>462</v>
      </c>
      <c r="U94" s="197"/>
      <c r="V94" s="197"/>
      <c r="W94" s="197"/>
      <c r="X94" s="197"/>
      <c r="Y94" s="28"/>
      <c r="Z94" s="28">
        <v>11</v>
      </c>
      <c r="AA94" s="28" t="s">
        <v>54</v>
      </c>
      <c r="AB94" s="28" t="s">
        <v>49</v>
      </c>
      <c r="AC94" s="28">
        <v>-85</v>
      </c>
      <c r="AD94" s="28">
        <v>0</v>
      </c>
      <c r="AE94" s="28" t="s">
        <v>50</v>
      </c>
      <c r="AF94" s="28" t="s">
        <v>43</v>
      </c>
      <c r="AG94" s="28" t="s">
        <v>386</v>
      </c>
      <c r="AH94" s="28">
        <v>60</v>
      </c>
      <c r="AI94" s="28">
        <v>3</v>
      </c>
      <c r="AJ94" s="28" t="s">
        <v>168</v>
      </c>
      <c r="AK94" s="28">
        <f>2000+12000+7000</f>
        <v>21000</v>
      </c>
      <c r="AL94" s="197"/>
      <c r="AM94" s="197" t="s">
        <v>708</v>
      </c>
      <c r="AN94" s="28" t="s">
        <v>363</v>
      </c>
      <c r="AO94" s="28" t="s">
        <v>363</v>
      </c>
      <c r="AP94" s="28" t="s">
        <v>363</v>
      </c>
      <c r="AQ94" s="197"/>
      <c r="AR94" s="28" t="s">
        <v>473</v>
      </c>
    </row>
    <row r="95" spans="1:46" customFormat="1" ht="15" x14ac:dyDescent="0.25">
      <c r="A95" s="28" t="s">
        <v>224</v>
      </c>
      <c r="B95" s="28" t="s">
        <v>102</v>
      </c>
      <c r="C95" s="28"/>
      <c r="D95" s="147">
        <v>210719</v>
      </c>
      <c r="E95" s="147"/>
      <c r="F95" s="28" t="s">
        <v>24</v>
      </c>
      <c r="G95" s="28" t="s">
        <v>446</v>
      </c>
      <c r="H95" s="28" t="s">
        <v>275</v>
      </c>
      <c r="I95" s="154">
        <v>2</v>
      </c>
      <c r="J95" s="154">
        <v>10</v>
      </c>
      <c r="K95" s="154">
        <v>650</v>
      </c>
      <c r="L95" s="154" t="s">
        <v>462</v>
      </c>
      <c r="M95" s="154">
        <v>2</v>
      </c>
      <c r="N95" s="154">
        <v>10</v>
      </c>
      <c r="O95" s="154">
        <v>1150</v>
      </c>
      <c r="P95" s="28" t="s">
        <v>462</v>
      </c>
      <c r="Q95" s="154">
        <v>66</v>
      </c>
      <c r="R95" s="154">
        <v>10</v>
      </c>
      <c r="S95" s="154">
        <v>66886</v>
      </c>
      <c r="T95" s="154" t="s">
        <v>461</v>
      </c>
      <c r="U95" s="293"/>
      <c r="V95" s="293"/>
      <c r="W95" s="293"/>
      <c r="X95" s="293"/>
      <c r="Y95" s="28"/>
      <c r="Z95" s="28">
        <v>11</v>
      </c>
      <c r="AA95" s="28" t="s">
        <v>54</v>
      </c>
      <c r="AB95" s="28" t="s">
        <v>49</v>
      </c>
      <c r="AC95" s="28">
        <v>-85</v>
      </c>
      <c r="AD95" s="28">
        <v>0</v>
      </c>
      <c r="AE95" s="28" t="s">
        <v>50</v>
      </c>
      <c r="AF95" s="28" t="s">
        <v>43</v>
      </c>
      <c r="AG95" s="28" t="s">
        <v>386</v>
      </c>
      <c r="AH95" s="28">
        <v>60</v>
      </c>
      <c r="AI95" s="28">
        <v>3</v>
      </c>
      <c r="AJ95" s="28" t="s">
        <v>168</v>
      </c>
      <c r="AK95" s="28">
        <f>8000+8000+3900</f>
        <v>19900</v>
      </c>
      <c r="AL95" s="197"/>
      <c r="AM95" s="197" t="s">
        <v>765</v>
      </c>
      <c r="AN95" s="28" t="s">
        <v>363</v>
      </c>
      <c r="AO95" s="28" t="s">
        <v>363</v>
      </c>
      <c r="AP95" s="28" t="s">
        <v>363</v>
      </c>
      <c r="AQ95" s="197"/>
      <c r="AR95" s="28" t="s">
        <v>473</v>
      </c>
    </row>
    <row r="96" spans="1:46" customFormat="1" ht="15" x14ac:dyDescent="0.25">
      <c r="A96" s="28" t="s">
        <v>227</v>
      </c>
      <c r="B96" s="28" t="s">
        <v>104</v>
      </c>
      <c r="C96" s="28"/>
      <c r="D96" s="147">
        <v>210720</v>
      </c>
      <c r="E96" s="147"/>
      <c r="F96" s="28" t="s">
        <v>24</v>
      </c>
      <c r="G96" s="28" t="s">
        <v>447</v>
      </c>
      <c r="H96" s="28" t="s">
        <v>278</v>
      </c>
      <c r="I96" s="154">
        <v>2</v>
      </c>
      <c r="J96" s="154">
        <v>10</v>
      </c>
      <c r="K96" s="154">
        <v>900</v>
      </c>
      <c r="L96" s="154" t="s">
        <v>461</v>
      </c>
      <c r="M96" s="154">
        <v>4</v>
      </c>
      <c r="N96" s="154">
        <v>20</v>
      </c>
      <c r="O96" s="154">
        <v>2050</v>
      </c>
      <c r="P96" s="154" t="s">
        <v>462</v>
      </c>
      <c r="Q96" s="154">
        <v>4</v>
      </c>
      <c r="R96" s="154">
        <v>10</v>
      </c>
      <c r="S96" s="154">
        <v>2350</v>
      </c>
      <c r="T96" s="28" t="s">
        <v>462</v>
      </c>
      <c r="U96" s="197"/>
      <c r="V96" s="197"/>
      <c r="W96" s="197"/>
      <c r="X96" s="197"/>
      <c r="Y96" s="28"/>
      <c r="Z96" s="28">
        <v>11</v>
      </c>
      <c r="AA96" s="93" t="s">
        <v>62</v>
      </c>
      <c r="AB96" s="28"/>
      <c r="AC96" s="28">
        <v>-85</v>
      </c>
      <c r="AD96" s="28" t="s">
        <v>263</v>
      </c>
      <c r="AE96" s="28" t="s">
        <v>263</v>
      </c>
      <c r="AF96" s="28" t="s">
        <v>43</v>
      </c>
      <c r="AG96" s="28" t="s">
        <v>386</v>
      </c>
      <c r="AH96" s="28">
        <v>60</v>
      </c>
      <c r="AI96" s="28">
        <v>3</v>
      </c>
      <c r="AJ96" s="28" t="s">
        <v>168</v>
      </c>
      <c r="AK96" s="28">
        <f>68400+270000+130000</f>
        <v>468400</v>
      </c>
      <c r="AL96" s="197"/>
      <c r="AM96" s="197" t="s">
        <v>776</v>
      </c>
      <c r="AN96" s="28" t="s">
        <v>360</v>
      </c>
      <c r="AO96" s="28" t="s">
        <v>472</v>
      </c>
      <c r="AP96" s="28" t="s">
        <v>470</v>
      </c>
      <c r="AQ96" s="197"/>
      <c r="AR96" s="28" t="s">
        <v>473</v>
      </c>
      <c r="AT96" s="27"/>
    </row>
    <row r="97" spans="1:44" customFormat="1" ht="15" x14ac:dyDescent="0.25">
      <c r="A97" s="28" t="s">
        <v>227</v>
      </c>
      <c r="B97" s="28" t="s">
        <v>104</v>
      </c>
      <c r="C97" s="28"/>
      <c r="D97" s="147">
        <v>210721</v>
      </c>
      <c r="E97" s="147"/>
      <c r="F97" s="28" t="s">
        <v>24</v>
      </c>
      <c r="G97" s="28" t="s">
        <v>449</v>
      </c>
      <c r="H97" s="28" t="s">
        <v>456</v>
      </c>
      <c r="I97" s="154">
        <v>2</v>
      </c>
      <c r="J97" s="154">
        <v>10</v>
      </c>
      <c r="K97" s="154">
        <v>650</v>
      </c>
      <c r="L97" s="28" t="s">
        <v>462</v>
      </c>
      <c r="M97" s="154">
        <v>2</v>
      </c>
      <c r="N97" s="154">
        <v>10</v>
      </c>
      <c r="O97" s="154">
        <v>1150</v>
      </c>
      <c r="P97" s="154" t="s">
        <v>462</v>
      </c>
      <c r="Q97" s="154">
        <v>4</v>
      </c>
      <c r="R97" s="154">
        <v>20</v>
      </c>
      <c r="S97" s="154">
        <v>2175</v>
      </c>
      <c r="T97" s="154" t="s">
        <v>461</v>
      </c>
      <c r="U97" s="293"/>
      <c r="V97" s="293"/>
      <c r="W97" s="293"/>
      <c r="X97" s="293"/>
      <c r="Y97" s="28"/>
      <c r="Z97" s="28">
        <v>11</v>
      </c>
      <c r="AA97" s="93" t="s">
        <v>62</v>
      </c>
      <c r="AB97" s="28" t="s">
        <v>46</v>
      </c>
      <c r="AC97" s="28">
        <v>-85</v>
      </c>
      <c r="AD97" s="28">
        <v>10</v>
      </c>
      <c r="AE97" s="28" t="s">
        <v>48</v>
      </c>
      <c r="AF97" s="28" t="s">
        <v>43</v>
      </c>
      <c r="AG97" s="28" t="s">
        <v>386</v>
      </c>
      <c r="AH97" s="28">
        <v>60</v>
      </c>
      <c r="AI97" s="28">
        <v>3</v>
      </c>
      <c r="AJ97" s="28" t="s">
        <v>168</v>
      </c>
      <c r="AK97" s="28">
        <f>20500+20500+28800</f>
        <v>69800</v>
      </c>
      <c r="AL97" s="197"/>
      <c r="AM97" s="197" t="s">
        <v>743</v>
      </c>
      <c r="AN97" s="28" t="s">
        <v>363</v>
      </c>
      <c r="AO97" s="28" t="s">
        <v>363</v>
      </c>
      <c r="AP97" s="28" t="s">
        <v>363</v>
      </c>
      <c r="AQ97" s="197"/>
      <c r="AR97" s="28" t="s">
        <v>473</v>
      </c>
    </row>
    <row r="98" spans="1:44" customFormat="1" ht="15" x14ac:dyDescent="0.25">
      <c r="A98" s="28" t="s">
        <v>231</v>
      </c>
      <c r="B98" s="28" t="s">
        <v>104</v>
      </c>
      <c r="C98" s="28"/>
      <c r="D98" s="147">
        <v>210722</v>
      </c>
      <c r="E98" s="147"/>
      <c r="F98" s="28" t="s">
        <v>24</v>
      </c>
      <c r="G98" s="28" t="s">
        <v>269</v>
      </c>
      <c r="H98" s="28" t="s">
        <v>457</v>
      </c>
      <c r="I98" s="154">
        <v>2</v>
      </c>
      <c r="J98" s="154">
        <v>10</v>
      </c>
      <c r="K98" s="154">
        <v>900</v>
      </c>
      <c r="L98" s="154" t="s">
        <v>461</v>
      </c>
      <c r="M98" s="154">
        <v>4</v>
      </c>
      <c r="N98" s="154">
        <v>20</v>
      </c>
      <c r="O98" s="154">
        <v>2175</v>
      </c>
      <c r="P98" s="154" t="s">
        <v>462</v>
      </c>
      <c r="Q98" s="154">
        <v>12</v>
      </c>
      <c r="R98" s="154">
        <v>5</v>
      </c>
      <c r="S98" s="154">
        <v>5095</v>
      </c>
      <c r="T98" s="154" t="s">
        <v>461</v>
      </c>
      <c r="U98" s="293"/>
      <c r="V98" s="293"/>
      <c r="W98" s="293"/>
      <c r="X98" s="293"/>
      <c r="Y98" s="28"/>
      <c r="Z98" s="28">
        <v>11</v>
      </c>
      <c r="AA98" s="93" t="s">
        <v>62</v>
      </c>
      <c r="AB98" s="28" t="s">
        <v>46</v>
      </c>
      <c r="AC98" s="28">
        <v>-85</v>
      </c>
      <c r="AD98" s="28">
        <v>20</v>
      </c>
      <c r="AE98" s="28" t="s">
        <v>47</v>
      </c>
      <c r="AF98" s="28" t="s">
        <v>43</v>
      </c>
      <c r="AG98" s="28" t="s">
        <v>386</v>
      </c>
      <c r="AH98" s="28">
        <v>60</v>
      </c>
      <c r="AI98" s="28">
        <v>3</v>
      </c>
      <c r="AJ98" s="28" t="s">
        <v>168</v>
      </c>
      <c r="AK98" s="28">
        <v>75000</v>
      </c>
      <c r="AL98" s="197"/>
      <c r="AM98" s="197"/>
      <c r="AN98" s="28" t="s">
        <v>363</v>
      </c>
      <c r="AO98" s="28" t="s">
        <v>363</v>
      </c>
      <c r="AP98" s="28" t="s">
        <v>363</v>
      </c>
      <c r="AQ98" s="197"/>
      <c r="AR98" s="28" t="s">
        <v>473</v>
      </c>
    </row>
    <row r="99" spans="1:44" customFormat="1" ht="15" x14ac:dyDescent="0.25">
      <c r="A99" s="28" t="s">
        <v>227</v>
      </c>
      <c r="B99" s="28" t="s">
        <v>105</v>
      </c>
      <c r="C99" s="28"/>
      <c r="D99" s="147">
        <v>210723</v>
      </c>
      <c r="E99" s="147"/>
      <c r="F99" s="28" t="s">
        <v>24</v>
      </c>
      <c r="G99" s="28" t="s">
        <v>271</v>
      </c>
      <c r="H99" s="28" t="s">
        <v>277</v>
      </c>
      <c r="I99" s="154">
        <v>4</v>
      </c>
      <c r="J99" s="154">
        <v>20</v>
      </c>
      <c r="K99" s="154">
        <v>2050</v>
      </c>
      <c r="L99" s="154" t="s">
        <v>462</v>
      </c>
      <c r="M99" s="154">
        <v>4</v>
      </c>
      <c r="N99" s="154">
        <v>15</v>
      </c>
      <c r="O99" s="154">
        <v>2325</v>
      </c>
      <c r="P99" s="28" t="s">
        <v>462</v>
      </c>
      <c r="Q99" s="154">
        <v>12</v>
      </c>
      <c r="R99" s="154">
        <v>5</v>
      </c>
      <c r="S99" s="154">
        <v>5095</v>
      </c>
      <c r="T99" s="154" t="s">
        <v>461</v>
      </c>
      <c r="U99" s="293"/>
      <c r="V99" s="293"/>
      <c r="W99" s="293"/>
      <c r="X99" s="293"/>
      <c r="Y99" s="28"/>
      <c r="Z99" s="28">
        <v>11</v>
      </c>
      <c r="AA99" s="93" t="s">
        <v>62</v>
      </c>
      <c r="AB99" s="28"/>
      <c r="AC99" s="28">
        <v>-85</v>
      </c>
      <c r="AD99" s="28" t="s">
        <v>263</v>
      </c>
      <c r="AE99" s="28" t="s">
        <v>263</v>
      </c>
      <c r="AF99" s="28" t="s">
        <v>66</v>
      </c>
      <c r="AG99" s="28" t="s">
        <v>386</v>
      </c>
      <c r="AH99" s="28">
        <v>60</v>
      </c>
      <c r="AI99" s="28">
        <v>3</v>
      </c>
      <c r="AJ99" s="28" t="s">
        <v>168</v>
      </c>
      <c r="AK99" s="28">
        <f>270000+200000+27000</f>
        <v>497000</v>
      </c>
      <c r="AL99" s="197"/>
      <c r="AM99" s="197" t="s">
        <v>777</v>
      </c>
      <c r="AN99" s="28" t="s">
        <v>472</v>
      </c>
      <c r="AO99" s="28" t="s">
        <v>470</v>
      </c>
      <c r="AP99" s="28" t="s">
        <v>401</v>
      </c>
      <c r="AQ99" s="197"/>
      <c r="AR99" s="28" t="s">
        <v>473</v>
      </c>
    </row>
    <row r="100" spans="1:44" customFormat="1" ht="15" x14ac:dyDescent="0.25">
      <c r="A100" s="28" t="s">
        <v>223</v>
      </c>
      <c r="B100" s="28" t="s">
        <v>104</v>
      </c>
      <c r="C100" s="28"/>
      <c r="D100" s="147">
        <v>210724</v>
      </c>
      <c r="E100" s="147"/>
      <c r="F100" s="28" t="s">
        <v>24</v>
      </c>
      <c r="G100" s="28" t="s">
        <v>452</v>
      </c>
      <c r="H100" s="28" t="s">
        <v>272</v>
      </c>
      <c r="I100" s="154">
        <v>12</v>
      </c>
      <c r="J100" s="154">
        <v>5</v>
      </c>
      <c r="K100" s="28">
        <v>5035</v>
      </c>
      <c r="L100" s="154" t="s">
        <v>461</v>
      </c>
      <c r="M100" s="154">
        <v>66</v>
      </c>
      <c r="N100" s="154">
        <v>10</v>
      </c>
      <c r="O100" s="154">
        <v>66486</v>
      </c>
      <c r="P100" s="28" t="s">
        <v>462</v>
      </c>
      <c r="Q100" s="154">
        <v>66</v>
      </c>
      <c r="R100" s="154">
        <v>10</v>
      </c>
      <c r="S100" s="154">
        <v>67286</v>
      </c>
      <c r="T100" s="28" t="s">
        <v>462</v>
      </c>
      <c r="U100" s="197"/>
      <c r="V100" s="197"/>
      <c r="W100" s="197"/>
      <c r="X100" s="197"/>
      <c r="Y100" s="28"/>
      <c r="Z100" s="28">
        <v>11</v>
      </c>
      <c r="AA100" s="93" t="s">
        <v>62</v>
      </c>
      <c r="AB100" s="28"/>
      <c r="AC100" s="28">
        <v>-85</v>
      </c>
      <c r="AD100" s="28" t="s">
        <v>263</v>
      </c>
      <c r="AE100" s="28" t="s">
        <v>263</v>
      </c>
      <c r="AF100" s="28" t="s">
        <v>43</v>
      </c>
      <c r="AG100" s="28" t="s">
        <v>386</v>
      </c>
      <c r="AH100" s="28">
        <v>60</v>
      </c>
      <c r="AI100" s="28">
        <v>3</v>
      </c>
      <c r="AJ100" s="28" t="s">
        <v>168</v>
      </c>
      <c r="AK100" s="28">
        <f>27000+130000+130000</f>
        <v>287000</v>
      </c>
      <c r="AL100" s="197"/>
      <c r="AM100" s="197" t="s">
        <v>778</v>
      </c>
      <c r="AN100" s="28" t="s">
        <v>401</v>
      </c>
      <c r="AO100" s="28" t="s">
        <v>470</v>
      </c>
      <c r="AP100" s="28" t="s">
        <v>360</v>
      </c>
      <c r="AQ100" s="197"/>
      <c r="AR100" s="28" t="s">
        <v>362</v>
      </c>
    </row>
    <row r="101" spans="1:44" customFormat="1" ht="15" x14ac:dyDescent="0.25">
      <c r="A101" s="28"/>
      <c r="B101" s="28" t="s">
        <v>308</v>
      </c>
      <c r="C101" s="28"/>
      <c r="D101" s="28"/>
      <c r="E101" s="28"/>
      <c r="F101" s="28"/>
      <c r="G101" s="28"/>
      <c r="H101" s="28"/>
      <c r="I101" s="28"/>
      <c r="J101" s="28"/>
      <c r="K101" s="28"/>
      <c r="L101" s="28"/>
      <c r="M101" s="28"/>
      <c r="N101" s="28"/>
      <c r="O101" s="28"/>
      <c r="P101" s="28"/>
      <c r="Q101" s="28"/>
      <c r="R101" s="28"/>
      <c r="S101" s="28"/>
      <c r="T101" s="28"/>
      <c r="U101" s="197"/>
      <c r="V101" s="197"/>
      <c r="W101" s="197"/>
      <c r="X101" s="197"/>
      <c r="Y101" s="28"/>
      <c r="Z101" s="28"/>
      <c r="AA101" s="28"/>
      <c r="AB101" s="28"/>
      <c r="AC101" s="28"/>
      <c r="AD101" s="28"/>
      <c r="AE101" s="28"/>
      <c r="AF101" s="28"/>
      <c r="AG101" s="28"/>
      <c r="AH101" s="28"/>
      <c r="AI101" s="28"/>
      <c r="AJ101" s="28"/>
      <c r="AK101" s="28"/>
      <c r="AL101" s="197"/>
      <c r="AM101" s="197"/>
      <c r="AN101" s="28"/>
      <c r="AO101" s="28"/>
      <c r="AP101" s="28"/>
      <c r="AQ101" s="197"/>
      <c r="AR101" s="28"/>
    </row>
    <row r="102" spans="1:44" customFormat="1" ht="15" x14ac:dyDescent="0.25">
      <c r="A102" s="28" t="s">
        <v>223</v>
      </c>
      <c r="B102" s="28" t="s">
        <v>102</v>
      </c>
      <c r="C102" s="28"/>
      <c r="D102" s="147">
        <v>210733</v>
      </c>
      <c r="E102" s="147"/>
      <c r="F102" s="28" t="s">
        <v>24</v>
      </c>
      <c r="G102" s="28" t="s">
        <v>454</v>
      </c>
      <c r="H102" s="28" t="s">
        <v>274</v>
      </c>
      <c r="I102" s="154">
        <v>2</v>
      </c>
      <c r="J102" s="154">
        <v>10</v>
      </c>
      <c r="K102" s="154">
        <v>650</v>
      </c>
      <c r="L102" s="154" t="s">
        <v>462</v>
      </c>
      <c r="M102" s="154">
        <v>2</v>
      </c>
      <c r="N102" s="154">
        <v>10</v>
      </c>
      <c r="O102" s="154">
        <v>1150</v>
      </c>
      <c r="P102" s="28" t="s">
        <v>462</v>
      </c>
      <c r="Q102" s="154">
        <v>12</v>
      </c>
      <c r="R102" s="154">
        <v>5</v>
      </c>
      <c r="S102" s="154">
        <v>5095</v>
      </c>
      <c r="T102" s="154" t="s">
        <v>461</v>
      </c>
      <c r="U102" s="293"/>
      <c r="V102" s="293"/>
      <c r="W102" s="293"/>
      <c r="X102" s="293"/>
      <c r="Y102" s="28" t="s">
        <v>460</v>
      </c>
      <c r="Z102" s="28">
        <v>11</v>
      </c>
      <c r="AA102" s="28" t="s">
        <v>54</v>
      </c>
      <c r="AB102" s="28" t="s">
        <v>49</v>
      </c>
      <c r="AC102" s="28">
        <v>-85</v>
      </c>
      <c r="AD102" s="28">
        <v>0</v>
      </c>
      <c r="AE102" s="28" t="s">
        <v>50</v>
      </c>
      <c r="AF102" s="28" t="s">
        <v>43</v>
      </c>
      <c r="AG102" s="28" t="s">
        <v>386</v>
      </c>
      <c r="AH102" s="28">
        <v>60</v>
      </c>
      <c r="AI102" s="28">
        <v>3</v>
      </c>
      <c r="AJ102" s="28" t="s">
        <v>168</v>
      </c>
      <c r="AK102" s="28">
        <v>11000</v>
      </c>
      <c r="AL102" s="197"/>
      <c r="AM102" s="197" t="s">
        <v>766</v>
      </c>
      <c r="AN102" s="28" t="s">
        <v>471</v>
      </c>
      <c r="AO102" s="28" t="s">
        <v>471</v>
      </c>
      <c r="AP102" s="28" t="s">
        <v>471</v>
      </c>
      <c r="AQ102" s="197"/>
      <c r="AR102" s="28" t="s">
        <v>473</v>
      </c>
    </row>
    <row r="103" spans="1:44" customFormat="1" ht="15" x14ac:dyDescent="0.25">
      <c r="A103" s="28" t="s">
        <v>231</v>
      </c>
      <c r="B103" s="28" t="s">
        <v>102</v>
      </c>
      <c r="C103" s="28"/>
      <c r="D103" s="147">
        <v>210734</v>
      </c>
      <c r="E103" s="147"/>
      <c r="F103" s="28" t="s">
        <v>24</v>
      </c>
      <c r="G103" s="28" t="s">
        <v>445</v>
      </c>
      <c r="H103" s="28" t="s">
        <v>455</v>
      </c>
      <c r="I103" s="154">
        <v>2</v>
      </c>
      <c r="J103" s="154">
        <v>5</v>
      </c>
      <c r="K103" s="154">
        <v>900</v>
      </c>
      <c r="L103" s="154" t="s">
        <v>461</v>
      </c>
      <c r="M103" s="154">
        <v>66</v>
      </c>
      <c r="N103" s="154">
        <v>15</v>
      </c>
      <c r="O103" s="154">
        <v>66511</v>
      </c>
      <c r="P103" s="28" t="s">
        <v>462</v>
      </c>
      <c r="Q103" s="154">
        <v>66</v>
      </c>
      <c r="R103" s="154">
        <v>15</v>
      </c>
      <c r="S103" s="154">
        <v>67261</v>
      </c>
      <c r="T103" s="28" t="s">
        <v>462</v>
      </c>
      <c r="U103" s="197"/>
      <c r="V103" s="197"/>
      <c r="W103" s="197"/>
      <c r="X103" s="197"/>
      <c r="Y103" s="28" t="s">
        <v>460</v>
      </c>
      <c r="Z103" s="28">
        <v>11</v>
      </c>
      <c r="AA103" s="28" t="s">
        <v>54</v>
      </c>
      <c r="AB103" s="28" t="s">
        <v>49</v>
      </c>
      <c r="AC103" s="28">
        <v>-85</v>
      </c>
      <c r="AD103" s="28">
        <v>0</v>
      </c>
      <c r="AE103" s="28" t="s">
        <v>50</v>
      </c>
      <c r="AF103" s="28" t="s">
        <v>43</v>
      </c>
      <c r="AG103" s="28" t="s">
        <v>386</v>
      </c>
      <c r="AH103" s="28">
        <v>60</v>
      </c>
      <c r="AI103" s="28">
        <v>3</v>
      </c>
      <c r="AJ103" s="28" t="s">
        <v>168</v>
      </c>
      <c r="AK103" s="28">
        <v>15000</v>
      </c>
      <c r="AL103" s="197"/>
      <c r="AM103" s="197" t="s">
        <v>767</v>
      </c>
      <c r="AN103" s="28" t="s">
        <v>471</v>
      </c>
      <c r="AO103" s="28" t="s">
        <v>471</v>
      </c>
      <c r="AP103" s="28" t="s">
        <v>471</v>
      </c>
      <c r="AQ103" s="197"/>
      <c r="AR103" s="28" t="s">
        <v>473</v>
      </c>
    </row>
    <row r="104" spans="1:44" customFormat="1" ht="15" x14ac:dyDescent="0.25">
      <c r="A104" s="28" t="s">
        <v>224</v>
      </c>
      <c r="B104" s="28" t="s">
        <v>102</v>
      </c>
      <c r="C104" s="28"/>
      <c r="D104" s="147">
        <v>210735</v>
      </c>
      <c r="E104" s="147"/>
      <c r="F104" s="28" t="s">
        <v>24</v>
      </c>
      <c r="G104" s="28" t="s">
        <v>446</v>
      </c>
      <c r="H104" s="28" t="s">
        <v>275</v>
      </c>
      <c r="I104" s="154">
        <v>2</v>
      </c>
      <c r="J104" s="154">
        <v>10</v>
      </c>
      <c r="K104" s="154">
        <v>650</v>
      </c>
      <c r="L104" s="154" t="s">
        <v>462</v>
      </c>
      <c r="M104" s="154">
        <v>2</v>
      </c>
      <c r="N104" s="154">
        <v>10</v>
      </c>
      <c r="O104" s="154">
        <v>1150</v>
      </c>
      <c r="P104" s="28" t="s">
        <v>462</v>
      </c>
      <c r="Q104" s="154">
        <v>66</v>
      </c>
      <c r="R104" s="154">
        <v>10</v>
      </c>
      <c r="S104" s="154">
        <v>66886</v>
      </c>
      <c r="T104" s="154" t="s">
        <v>461</v>
      </c>
      <c r="U104" s="293"/>
      <c r="V104" s="293"/>
      <c r="W104" s="293"/>
      <c r="X104" s="293"/>
      <c r="Y104" s="28" t="s">
        <v>460</v>
      </c>
      <c r="Z104" s="28">
        <v>11</v>
      </c>
      <c r="AA104" s="28" t="s">
        <v>54</v>
      </c>
      <c r="AB104" s="28" t="s">
        <v>49</v>
      </c>
      <c r="AC104" s="28">
        <v>-85</v>
      </c>
      <c r="AD104" s="28">
        <v>0</v>
      </c>
      <c r="AE104" s="28" t="s">
        <v>50</v>
      </c>
      <c r="AF104" s="28" t="s">
        <v>43</v>
      </c>
      <c r="AG104" s="28" t="s">
        <v>386</v>
      </c>
      <c r="AH104" s="28">
        <v>60</v>
      </c>
      <c r="AI104" s="28">
        <v>3</v>
      </c>
      <c r="AJ104" s="28" t="s">
        <v>168</v>
      </c>
      <c r="AK104" s="28">
        <v>8000</v>
      </c>
      <c r="AL104" s="197"/>
      <c r="AM104" s="197" t="s">
        <v>768</v>
      </c>
      <c r="AN104" s="28" t="s">
        <v>471</v>
      </c>
      <c r="AO104" s="28" t="s">
        <v>471</v>
      </c>
      <c r="AP104" s="28" t="s">
        <v>471</v>
      </c>
      <c r="AQ104" s="197"/>
      <c r="AR104" s="28" t="s">
        <v>473</v>
      </c>
    </row>
    <row r="105" spans="1:44" customFormat="1" ht="15" x14ac:dyDescent="0.25">
      <c r="A105" s="28" t="s">
        <v>227</v>
      </c>
      <c r="B105" s="28" t="s">
        <v>104</v>
      </c>
      <c r="C105" s="28"/>
      <c r="D105" s="147">
        <v>210736</v>
      </c>
      <c r="E105" s="147"/>
      <c r="F105" s="28" t="s">
        <v>24</v>
      </c>
      <c r="G105" s="28" t="s">
        <v>447</v>
      </c>
      <c r="H105" s="28" t="s">
        <v>278</v>
      </c>
      <c r="I105" s="154">
        <v>2</v>
      </c>
      <c r="J105" s="154">
        <v>10</v>
      </c>
      <c r="K105" s="154">
        <v>900</v>
      </c>
      <c r="L105" s="154" t="s">
        <v>461</v>
      </c>
      <c r="M105" s="154">
        <v>4</v>
      </c>
      <c r="N105" s="154">
        <v>20</v>
      </c>
      <c r="O105" s="154">
        <v>2050</v>
      </c>
      <c r="P105" s="154" t="s">
        <v>462</v>
      </c>
      <c r="Q105" s="154">
        <v>4</v>
      </c>
      <c r="R105" s="154">
        <v>10</v>
      </c>
      <c r="S105" s="154">
        <v>2350</v>
      </c>
      <c r="T105" s="28" t="s">
        <v>462</v>
      </c>
      <c r="U105" s="197"/>
      <c r="V105" s="197"/>
      <c r="W105" s="197"/>
      <c r="X105" s="197"/>
      <c r="Y105" s="28" t="s">
        <v>460</v>
      </c>
      <c r="Z105" s="28">
        <v>11</v>
      </c>
      <c r="AA105" s="93" t="s">
        <v>62</v>
      </c>
      <c r="AB105" s="28"/>
      <c r="AC105" s="28">
        <v>-85</v>
      </c>
      <c r="AD105" s="28" t="s">
        <v>263</v>
      </c>
      <c r="AE105" s="28" t="s">
        <v>263</v>
      </c>
      <c r="AF105" s="28" t="s">
        <v>43</v>
      </c>
      <c r="AG105" s="28" t="s">
        <v>386</v>
      </c>
      <c r="AH105" s="28">
        <v>60</v>
      </c>
      <c r="AI105" s="28">
        <v>3</v>
      </c>
      <c r="AJ105" s="28" t="s">
        <v>168</v>
      </c>
      <c r="AK105" s="28">
        <f>90000+350000+170000</f>
        <v>610000</v>
      </c>
      <c r="AL105" s="197"/>
      <c r="AM105" s="197" t="s">
        <v>955</v>
      </c>
      <c r="AN105" s="28" t="s">
        <v>394</v>
      </c>
      <c r="AO105" s="28" t="s">
        <v>400</v>
      </c>
      <c r="AP105" s="28" t="s">
        <v>400</v>
      </c>
      <c r="AQ105" s="197"/>
      <c r="AR105" s="28" t="s">
        <v>473</v>
      </c>
    </row>
    <row r="106" spans="1:44" customFormat="1" ht="15" x14ac:dyDescent="0.25">
      <c r="A106" s="28" t="s">
        <v>227</v>
      </c>
      <c r="B106" s="28" t="s">
        <v>104</v>
      </c>
      <c r="C106" s="28"/>
      <c r="D106" s="147">
        <v>210737</v>
      </c>
      <c r="E106" s="147"/>
      <c r="F106" s="28" t="s">
        <v>24</v>
      </c>
      <c r="G106" s="28" t="s">
        <v>449</v>
      </c>
      <c r="H106" s="28" t="s">
        <v>456</v>
      </c>
      <c r="I106" s="154">
        <v>2</v>
      </c>
      <c r="J106" s="154">
        <v>10</v>
      </c>
      <c r="K106" s="154">
        <v>650</v>
      </c>
      <c r="L106" s="154" t="s">
        <v>461</v>
      </c>
      <c r="M106" s="154">
        <v>2</v>
      </c>
      <c r="N106" s="154">
        <v>10</v>
      </c>
      <c r="O106" s="154">
        <v>1150</v>
      </c>
      <c r="P106" s="154" t="s">
        <v>461</v>
      </c>
      <c r="Q106" s="154">
        <v>4</v>
      </c>
      <c r="R106" s="154">
        <v>20</v>
      </c>
      <c r="S106" s="154">
        <v>2175</v>
      </c>
      <c r="T106" s="154" t="s">
        <v>462</v>
      </c>
      <c r="U106" s="293"/>
      <c r="V106" s="293"/>
      <c r="W106" s="293"/>
      <c r="X106" s="293"/>
      <c r="Y106" s="28" t="s">
        <v>460</v>
      </c>
      <c r="Z106" s="28">
        <v>11</v>
      </c>
      <c r="AA106" s="93" t="s">
        <v>62</v>
      </c>
      <c r="AB106" s="28" t="s">
        <v>46</v>
      </c>
      <c r="AC106" s="28">
        <v>-85</v>
      </c>
      <c r="AD106" s="28">
        <v>10</v>
      </c>
      <c r="AE106" s="28" t="s">
        <v>48</v>
      </c>
      <c r="AF106" s="28" t="s">
        <v>43</v>
      </c>
      <c r="AG106" s="28" t="s">
        <v>386</v>
      </c>
      <c r="AH106" s="28">
        <v>60</v>
      </c>
      <c r="AI106" s="28">
        <v>3</v>
      </c>
      <c r="AJ106" s="28" t="s">
        <v>168</v>
      </c>
      <c r="AK106" s="28">
        <v>79000</v>
      </c>
      <c r="AL106" s="197"/>
      <c r="AM106" s="197" t="s">
        <v>707</v>
      </c>
      <c r="AN106" s="28" t="s">
        <v>471</v>
      </c>
      <c r="AO106" s="28" t="s">
        <v>471</v>
      </c>
      <c r="AP106" s="28" t="s">
        <v>471</v>
      </c>
      <c r="AQ106" s="197"/>
      <c r="AR106" s="28" t="s">
        <v>473</v>
      </c>
    </row>
    <row r="107" spans="1:44" customFormat="1" ht="15" x14ac:dyDescent="0.25">
      <c r="A107" s="28" t="s">
        <v>231</v>
      </c>
      <c r="B107" s="28" t="s">
        <v>104</v>
      </c>
      <c r="C107" s="28"/>
      <c r="D107" s="147">
        <v>210738</v>
      </c>
      <c r="E107" s="147"/>
      <c r="F107" s="28" t="s">
        <v>24</v>
      </c>
      <c r="G107" s="28" t="s">
        <v>269</v>
      </c>
      <c r="H107" s="28" t="s">
        <v>457</v>
      </c>
      <c r="I107" s="154">
        <v>2</v>
      </c>
      <c r="J107" s="154">
        <v>10</v>
      </c>
      <c r="K107" s="154">
        <v>900</v>
      </c>
      <c r="L107" s="154" t="s">
        <v>461</v>
      </c>
      <c r="M107" s="154">
        <v>4</v>
      </c>
      <c r="N107" s="154">
        <v>20</v>
      </c>
      <c r="O107" s="154">
        <v>2175</v>
      </c>
      <c r="P107" s="154" t="s">
        <v>462</v>
      </c>
      <c r="Q107" s="154">
        <v>12</v>
      </c>
      <c r="R107" s="154">
        <v>5</v>
      </c>
      <c r="S107" s="154">
        <v>5095</v>
      </c>
      <c r="T107" s="154" t="s">
        <v>461</v>
      </c>
      <c r="U107" s="293"/>
      <c r="V107" s="293"/>
      <c r="W107" s="293"/>
      <c r="X107" s="293"/>
      <c r="Y107" s="28" t="s">
        <v>460</v>
      </c>
      <c r="Z107" s="28">
        <v>11</v>
      </c>
      <c r="AA107" s="93" t="s">
        <v>62</v>
      </c>
      <c r="AB107" s="28" t="s">
        <v>46</v>
      </c>
      <c r="AC107" s="28">
        <v>-85</v>
      </c>
      <c r="AD107" s="28">
        <v>20</v>
      </c>
      <c r="AE107" s="28" t="s">
        <v>47</v>
      </c>
      <c r="AF107" s="28" t="s">
        <v>43</v>
      </c>
      <c r="AG107" s="28" t="s">
        <v>386</v>
      </c>
      <c r="AH107" s="28">
        <v>60</v>
      </c>
      <c r="AI107" s="28">
        <v>3</v>
      </c>
      <c r="AJ107" s="28" t="s">
        <v>168</v>
      </c>
      <c r="AK107" s="28">
        <v>106000</v>
      </c>
      <c r="AL107" s="197"/>
      <c r="AM107" s="197" t="s">
        <v>742</v>
      </c>
      <c r="AN107" s="28" t="s">
        <v>471</v>
      </c>
      <c r="AO107" s="28" t="s">
        <v>471</v>
      </c>
      <c r="AP107" s="28" t="s">
        <v>471</v>
      </c>
      <c r="AQ107" s="197"/>
      <c r="AR107" s="28" t="s">
        <v>473</v>
      </c>
    </row>
    <row r="108" spans="1:44" customFormat="1" ht="15" x14ac:dyDescent="0.25">
      <c r="A108" s="28" t="s">
        <v>227</v>
      </c>
      <c r="B108" s="28" t="s">
        <v>492</v>
      </c>
      <c r="C108" s="28"/>
      <c r="D108" s="147">
        <v>210739</v>
      </c>
      <c r="E108" s="147"/>
      <c r="F108" s="28" t="s">
        <v>24</v>
      </c>
      <c r="G108" s="28" t="s">
        <v>271</v>
      </c>
      <c r="H108" s="28" t="s">
        <v>277</v>
      </c>
      <c r="I108" s="154">
        <v>4</v>
      </c>
      <c r="J108" s="154">
        <v>20</v>
      </c>
      <c r="K108" s="154">
        <v>2050</v>
      </c>
      <c r="L108" s="28" t="s">
        <v>462</v>
      </c>
      <c r="M108" s="154">
        <v>4</v>
      </c>
      <c r="N108" s="154">
        <v>15</v>
      </c>
      <c r="O108" s="154">
        <v>2325</v>
      </c>
      <c r="P108" s="28" t="s">
        <v>462</v>
      </c>
      <c r="Q108" s="154">
        <v>12</v>
      </c>
      <c r="R108" s="154">
        <v>5</v>
      </c>
      <c r="S108" s="154">
        <v>5095</v>
      </c>
      <c r="T108" s="154" t="s">
        <v>461</v>
      </c>
      <c r="U108" s="293"/>
      <c r="V108" s="293"/>
      <c r="W108" s="293"/>
      <c r="X108" s="293"/>
      <c r="Y108" s="28" t="s">
        <v>460</v>
      </c>
      <c r="Z108" s="28">
        <v>11</v>
      </c>
      <c r="AA108" s="93" t="s">
        <v>62</v>
      </c>
      <c r="AB108" s="28"/>
      <c r="AC108" s="28">
        <v>-85</v>
      </c>
      <c r="AD108" s="28" t="s">
        <v>263</v>
      </c>
      <c r="AE108" s="28" t="s">
        <v>263</v>
      </c>
      <c r="AF108" s="28" t="s">
        <v>66</v>
      </c>
      <c r="AG108" s="28" t="s">
        <v>386</v>
      </c>
      <c r="AH108" s="28">
        <v>60</v>
      </c>
      <c r="AI108" s="28">
        <v>3</v>
      </c>
      <c r="AJ108" s="28" t="s">
        <v>168</v>
      </c>
      <c r="AK108" s="28">
        <f>350000+261000+38000</f>
        <v>649000</v>
      </c>
      <c r="AL108" s="197"/>
      <c r="AM108" s="197" t="s">
        <v>773</v>
      </c>
      <c r="AN108" s="28" t="s">
        <v>400</v>
      </c>
      <c r="AO108" s="28" t="s">
        <v>400</v>
      </c>
      <c r="AP108" s="28" t="s">
        <v>398</v>
      </c>
      <c r="AQ108" s="197"/>
      <c r="AR108" s="28" t="s">
        <v>473</v>
      </c>
    </row>
    <row r="109" spans="1:44" customFormat="1" ht="15" x14ac:dyDescent="0.25">
      <c r="A109" s="28" t="s">
        <v>223</v>
      </c>
      <c r="B109" s="28" t="s">
        <v>104</v>
      </c>
      <c r="C109" s="28"/>
      <c r="D109" s="147">
        <v>210740</v>
      </c>
      <c r="E109" s="147"/>
      <c r="F109" s="28" t="s">
        <v>24</v>
      </c>
      <c r="G109" s="28" t="s">
        <v>452</v>
      </c>
      <c r="H109" s="28" t="s">
        <v>272</v>
      </c>
      <c r="I109" s="154">
        <v>12</v>
      </c>
      <c r="J109" s="154">
        <v>5</v>
      </c>
      <c r="K109" s="154">
        <v>5095</v>
      </c>
      <c r="L109" s="154" t="s">
        <v>461</v>
      </c>
      <c r="M109" s="154">
        <v>66</v>
      </c>
      <c r="N109" s="154">
        <v>10</v>
      </c>
      <c r="O109" s="154">
        <v>66486</v>
      </c>
      <c r="P109" s="154" t="s">
        <v>462</v>
      </c>
      <c r="Q109" s="154">
        <v>66</v>
      </c>
      <c r="R109" s="154">
        <v>10</v>
      </c>
      <c r="S109" s="154">
        <v>67286</v>
      </c>
      <c r="T109" s="28" t="s">
        <v>462</v>
      </c>
      <c r="U109" s="197"/>
      <c r="V109" s="197"/>
      <c r="W109" s="197"/>
      <c r="X109" s="197"/>
      <c r="Y109" s="28" t="s">
        <v>460</v>
      </c>
      <c r="Z109" s="28">
        <v>11</v>
      </c>
      <c r="AA109" s="93" t="s">
        <v>62</v>
      </c>
      <c r="AB109" s="28"/>
      <c r="AC109" s="28">
        <v>-85</v>
      </c>
      <c r="AD109" s="28" t="s">
        <v>263</v>
      </c>
      <c r="AE109" s="28" t="s">
        <v>263</v>
      </c>
      <c r="AF109" s="28" t="s">
        <v>43</v>
      </c>
      <c r="AG109" s="28" t="s">
        <v>386</v>
      </c>
      <c r="AH109" s="28">
        <v>60</v>
      </c>
      <c r="AI109" s="28">
        <v>3</v>
      </c>
      <c r="AJ109" s="28" t="s">
        <v>168</v>
      </c>
      <c r="AK109" s="28">
        <f>38000+170000+170000</f>
        <v>378000</v>
      </c>
      <c r="AL109" s="197"/>
      <c r="AM109" s="197" t="s">
        <v>774</v>
      </c>
      <c r="AN109" s="28" t="s">
        <v>398</v>
      </c>
      <c r="AO109" s="28" t="s">
        <v>400</v>
      </c>
      <c r="AP109" s="28" t="s">
        <v>400</v>
      </c>
      <c r="AQ109" s="197"/>
      <c r="AR109" s="28" t="s">
        <v>473</v>
      </c>
    </row>
    <row r="110" spans="1:44" customFormat="1" ht="15" x14ac:dyDescent="0.25">
      <c r="A110" s="28"/>
      <c r="B110" s="28" t="s">
        <v>308</v>
      </c>
      <c r="C110" s="28"/>
      <c r="D110" s="28"/>
      <c r="E110" s="28"/>
      <c r="F110" s="28"/>
      <c r="G110" s="38"/>
      <c r="H110" s="28"/>
      <c r="I110" s="28"/>
      <c r="J110" s="28"/>
      <c r="K110" s="28"/>
      <c r="L110" s="28"/>
      <c r="M110" s="28"/>
      <c r="N110" s="28"/>
      <c r="O110" s="28"/>
      <c r="P110" s="28"/>
      <c r="Q110" s="28"/>
      <c r="R110" s="28"/>
      <c r="S110" s="28"/>
      <c r="T110" s="28"/>
      <c r="U110" s="197"/>
      <c r="V110" s="197"/>
      <c r="W110" s="197"/>
      <c r="X110" s="197"/>
      <c r="Y110" s="28"/>
      <c r="Z110" s="28"/>
      <c r="AA110" s="28"/>
      <c r="AB110" s="28"/>
      <c r="AC110" s="28"/>
      <c r="AD110" s="28"/>
      <c r="AE110" s="28"/>
      <c r="AF110" s="28"/>
      <c r="AG110" s="28"/>
      <c r="AH110" s="28"/>
      <c r="AI110" s="28"/>
      <c r="AJ110" s="28"/>
      <c r="AK110" s="28"/>
      <c r="AL110" s="197"/>
      <c r="AM110" s="197"/>
      <c r="AN110" s="28"/>
      <c r="AO110" s="28"/>
      <c r="AP110" s="28"/>
      <c r="AQ110" s="197"/>
      <c r="AR110" s="28"/>
    </row>
    <row r="111" spans="1:44" customFormat="1" ht="15" x14ac:dyDescent="0.25">
      <c r="A111" s="28" t="s">
        <v>223</v>
      </c>
      <c r="B111" s="28" t="s">
        <v>102</v>
      </c>
      <c r="C111" s="28"/>
      <c r="D111" s="147">
        <v>210741</v>
      </c>
      <c r="E111" s="147"/>
      <c r="F111" s="28" t="s">
        <v>24</v>
      </c>
      <c r="G111" s="28" t="s">
        <v>445</v>
      </c>
      <c r="H111" s="28" t="s">
        <v>272</v>
      </c>
      <c r="I111" s="28">
        <v>2</v>
      </c>
      <c r="J111" s="28">
        <v>5</v>
      </c>
      <c r="K111" s="28">
        <v>900</v>
      </c>
      <c r="L111" s="28" t="s">
        <v>461</v>
      </c>
      <c r="M111" s="28">
        <v>66</v>
      </c>
      <c r="N111" s="28">
        <v>10</v>
      </c>
      <c r="O111" s="28">
        <v>66486</v>
      </c>
      <c r="P111" s="28" t="s">
        <v>462</v>
      </c>
      <c r="Q111" s="28">
        <v>66</v>
      </c>
      <c r="R111" s="28">
        <v>10</v>
      </c>
      <c r="S111" s="28">
        <v>67286</v>
      </c>
      <c r="T111" s="28" t="s">
        <v>462</v>
      </c>
      <c r="U111" s="197"/>
      <c r="V111" s="197"/>
      <c r="W111" s="197"/>
      <c r="X111" s="197"/>
      <c r="Y111" s="28" t="s">
        <v>460</v>
      </c>
      <c r="Z111" s="28">
        <v>11</v>
      </c>
      <c r="AA111" s="28" t="s">
        <v>54</v>
      </c>
      <c r="AB111" s="28" t="s">
        <v>49</v>
      </c>
      <c r="AC111" s="28">
        <v>-85</v>
      </c>
      <c r="AD111" s="28">
        <v>0</v>
      </c>
      <c r="AE111" s="28" t="s">
        <v>50</v>
      </c>
      <c r="AF111" s="28" t="s">
        <v>43</v>
      </c>
      <c r="AG111" s="28" t="s">
        <v>386</v>
      </c>
      <c r="AH111" s="28">
        <v>60</v>
      </c>
      <c r="AI111" s="28">
        <v>3</v>
      </c>
      <c r="AJ111" s="28" t="s">
        <v>168</v>
      </c>
      <c r="AK111" s="28">
        <v>10000</v>
      </c>
      <c r="AL111" s="197"/>
      <c r="AM111" s="197" t="s">
        <v>769</v>
      </c>
      <c r="AN111" s="28" t="s">
        <v>471</v>
      </c>
      <c r="AO111" s="28" t="s">
        <v>471</v>
      </c>
      <c r="AP111" s="28" t="s">
        <v>471</v>
      </c>
      <c r="AQ111" s="197"/>
      <c r="AR111" s="28" t="s">
        <v>473</v>
      </c>
    </row>
    <row r="112" spans="1:44" customFormat="1" ht="15" x14ac:dyDescent="0.25">
      <c r="A112" s="28" t="s">
        <v>223</v>
      </c>
      <c r="B112" s="28" t="s">
        <v>102</v>
      </c>
      <c r="C112" s="28"/>
      <c r="D112" s="147">
        <v>210742</v>
      </c>
      <c r="E112" s="147"/>
      <c r="F112" s="28" t="s">
        <v>24</v>
      </c>
      <c r="G112" s="28" t="s">
        <v>446</v>
      </c>
      <c r="H112" s="28" t="s">
        <v>273</v>
      </c>
      <c r="I112" s="28">
        <v>2</v>
      </c>
      <c r="J112" s="28">
        <v>10</v>
      </c>
      <c r="K112" s="28">
        <v>650</v>
      </c>
      <c r="L112" s="28" t="s">
        <v>462</v>
      </c>
      <c r="M112" s="28">
        <v>2</v>
      </c>
      <c r="N112" s="28">
        <v>5</v>
      </c>
      <c r="O112" s="28">
        <v>1175</v>
      </c>
      <c r="P112" s="28" t="s">
        <v>462</v>
      </c>
      <c r="Q112" s="28">
        <v>66</v>
      </c>
      <c r="R112" s="28">
        <v>10</v>
      </c>
      <c r="S112" s="28">
        <v>66886</v>
      </c>
      <c r="T112" s="28" t="s">
        <v>461</v>
      </c>
      <c r="U112" s="197"/>
      <c r="V112" s="197"/>
      <c r="W112" s="197"/>
      <c r="X112" s="197"/>
      <c r="Y112" s="28" t="s">
        <v>460</v>
      </c>
      <c r="Z112" s="28">
        <v>11</v>
      </c>
      <c r="AA112" s="28" t="s">
        <v>54</v>
      </c>
      <c r="AB112" s="28" t="s">
        <v>49</v>
      </c>
      <c r="AC112" s="28">
        <v>-85</v>
      </c>
      <c r="AD112" s="28">
        <v>0</v>
      </c>
      <c r="AE112" s="28" t="s">
        <v>50</v>
      </c>
      <c r="AF112" s="28" t="s">
        <v>43</v>
      </c>
      <c r="AG112" s="28" t="s">
        <v>386</v>
      </c>
      <c r="AH112" s="28">
        <v>60</v>
      </c>
      <c r="AI112" s="28">
        <v>3</v>
      </c>
      <c r="AJ112" s="28" t="s">
        <v>168</v>
      </c>
      <c r="AK112" s="28">
        <v>1500</v>
      </c>
      <c r="AL112" s="197"/>
      <c r="AM112" s="197" t="s">
        <v>709</v>
      </c>
      <c r="AN112" s="28" t="s">
        <v>471</v>
      </c>
      <c r="AO112" s="28" t="s">
        <v>471</v>
      </c>
      <c r="AP112" s="28" t="s">
        <v>471</v>
      </c>
      <c r="AQ112" s="197"/>
      <c r="AR112" s="28" t="s">
        <v>473</v>
      </c>
    </row>
    <row r="113" spans="1:44" customFormat="1" ht="15" x14ac:dyDescent="0.25">
      <c r="A113" s="28" t="s">
        <v>231</v>
      </c>
      <c r="B113" s="28" t="s">
        <v>102</v>
      </c>
      <c r="C113" s="28"/>
      <c r="D113" s="147">
        <v>210743</v>
      </c>
      <c r="E113" s="147"/>
      <c r="F113" s="28" t="s">
        <v>24</v>
      </c>
      <c r="G113" s="28" t="s">
        <v>447</v>
      </c>
      <c r="H113" s="28" t="s">
        <v>448</v>
      </c>
      <c r="I113" s="28">
        <v>2</v>
      </c>
      <c r="J113" s="28">
        <v>5</v>
      </c>
      <c r="K113" s="28">
        <v>900</v>
      </c>
      <c r="L113" s="28" t="s">
        <v>461</v>
      </c>
      <c r="M113" s="28">
        <v>4</v>
      </c>
      <c r="N113" s="28">
        <v>20</v>
      </c>
      <c r="O113" s="28">
        <v>2050</v>
      </c>
      <c r="P113" s="28" t="s">
        <v>462</v>
      </c>
      <c r="Q113" s="28">
        <v>4</v>
      </c>
      <c r="R113" s="28">
        <v>10</v>
      </c>
      <c r="S113" s="28">
        <v>2350</v>
      </c>
      <c r="T113" s="28" t="s">
        <v>462</v>
      </c>
      <c r="U113" s="197"/>
      <c r="V113" s="197"/>
      <c r="W113" s="197"/>
      <c r="X113" s="197"/>
      <c r="Y113" s="28" t="s">
        <v>460</v>
      </c>
      <c r="Z113" s="28">
        <v>11</v>
      </c>
      <c r="AA113" s="28" t="s">
        <v>54</v>
      </c>
      <c r="AB113" s="28" t="s">
        <v>49</v>
      </c>
      <c r="AC113" s="28">
        <v>-85</v>
      </c>
      <c r="AD113" s="28">
        <v>0</v>
      </c>
      <c r="AE113" s="28" t="s">
        <v>50</v>
      </c>
      <c r="AF113" s="28" t="s">
        <v>43</v>
      </c>
      <c r="AG113" s="28" t="s">
        <v>386</v>
      </c>
      <c r="AH113" s="28">
        <v>60</v>
      </c>
      <c r="AI113" s="28">
        <v>3</v>
      </c>
      <c r="AJ113" s="28" t="s">
        <v>168</v>
      </c>
      <c r="AK113" s="28">
        <v>16000</v>
      </c>
      <c r="AL113" s="197"/>
      <c r="AM113" s="197" t="s">
        <v>770</v>
      </c>
      <c r="AN113" s="28" t="s">
        <v>471</v>
      </c>
      <c r="AO113" s="28" t="s">
        <v>471</v>
      </c>
      <c r="AP113" s="28" t="s">
        <v>471</v>
      </c>
      <c r="AQ113" s="197"/>
      <c r="AR113" s="28" t="s">
        <v>473</v>
      </c>
    </row>
    <row r="114" spans="1:44" customFormat="1" ht="15" x14ac:dyDescent="0.25">
      <c r="A114" s="28" t="s">
        <v>231</v>
      </c>
      <c r="B114" s="28" t="s">
        <v>104</v>
      </c>
      <c r="C114" s="28"/>
      <c r="D114" s="147">
        <v>210744</v>
      </c>
      <c r="E114" s="147"/>
      <c r="F114" s="28" t="s">
        <v>24</v>
      </c>
      <c r="G114" s="28" t="s">
        <v>449</v>
      </c>
      <c r="H114" s="28" t="s">
        <v>450</v>
      </c>
      <c r="I114" s="28">
        <v>2</v>
      </c>
      <c r="J114" s="28">
        <v>10</v>
      </c>
      <c r="K114" s="28">
        <v>650</v>
      </c>
      <c r="L114" s="28" t="s">
        <v>462</v>
      </c>
      <c r="M114" s="28">
        <v>2</v>
      </c>
      <c r="N114" s="28">
        <v>5</v>
      </c>
      <c r="O114" s="28">
        <v>1175</v>
      </c>
      <c r="P114" s="28" t="s">
        <v>462</v>
      </c>
      <c r="Q114" s="28">
        <v>4</v>
      </c>
      <c r="R114" s="28">
        <v>20</v>
      </c>
      <c r="S114" s="28">
        <v>2175</v>
      </c>
      <c r="T114" s="28" t="s">
        <v>461</v>
      </c>
      <c r="U114" s="197"/>
      <c r="V114" s="197"/>
      <c r="W114" s="197"/>
      <c r="X114" s="197"/>
      <c r="Y114" s="28" t="s">
        <v>460</v>
      </c>
      <c r="Z114" s="28">
        <v>11</v>
      </c>
      <c r="AA114" s="93" t="s">
        <v>62</v>
      </c>
      <c r="AB114" s="28"/>
      <c r="AC114" s="28">
        <v>-85</v>
      </c>
      <c r="AD114" s="28" t="s">
        <v>263</v>
      </c>
      <c r="AE114" s="28" t="s">
        <v>263</v>
      </c>
      <c r="AF114" s="28" t="s">
        <v>43</v>
      </c>
      <c r="AG114" s="28" t="s">
        <v>386</v>
      </c>
      <c r="AH114" s="28">
        <v>60</v>
      </c>
      <c r="AI114" s="28">
        <v>3</v>
      </c>
      <c r="AJ114" s="28" t="s">
        <v>168</v>
      </c>
      <c r="AK114" s="28">
        <v>180000</v>
      </c>
      <c r="AL114" s="197"/>
      <c r="AM114" s="197" t="s">
        <v>775</v>
      </c>
      <c r="AN114" s="28" t="s">
        <v>400</v>
      </c>
      <c r="AO114" s="28" t="s">
        <v>399</v>
      </c>
      <c r="AP114" s="28" t="s">
        <v>394</v>
      </c>
      <c r="AQ114" s="197"/>
      <c r="AR114" s="28" t="s">
        <v>473</v>
      </c>
    </row>
    <row r="115" spans="1:44" customFormat="1" ht="15" x14ac:dyDescent="0.25">
      <c r="A115" s="28" t="s">
        <v>224</v>
      </c>
      <c r="B115" s="28" t="s">
        <v>104</v>
      </c>
      <c r="C115" s="28"/>
      <c r="D115" s="147">
        <v>210745</v>
      </c>
      <c r="E115" s="147"/>
      <c r="F115" s="28" t="s">
        <v>24</v>
      </c>
      <c r="G115" s="28" t="s">
        <v>269</v>
      </c>
      <c r="H115" s="28" t="s">
        <v>451</v>
      </c>
      <c r="I115" s="28">
        <v>2</v>
      </c>
      <c r="J115" s="28">
        <v>5</v>
      </c>
      <c r="K115" s="28">
        <v>900</v>
      </c>
      <c r="L115" s="28" t="s">
        <v>461</v>
      </c>
      <c r="M115" s="28">
        <v>4</v>
      </c>
      <c r="N115" s="28">
        <v>20</v>
      </c>
      <c r="O115" s="28">
        <v>2175</v>
      </c>
      <c r="P115" s="28" t="s">
        <v>462</v>
      </c>
      <c r="Q115" s="28">
        <v>12</v>
      </c>
      <c r="R115" s="28">
        <v>5</v>
      </c>
      <c r="S115" s="28">
        <v>5095</v>
      </c>
      <c r="T115" s="28" t="s">
        <v>461</v>
      </c>
      <c r="U115" s="197"/>
      <c r="V115" s="197"/>
      <c r="W115" s="197"/>
      <c r="X115" s="197"/>
      <c r="Y115" s="28" t="s">
        <v>460</v>
      </c>
      <c r="Z115" s="28">
        <v>11</v>
      </c>
      <c r="AA115" s="93" t="s">
        <v>62</v>
      </c>
      <c r="AB115" s="28" t="s">
        <v>46</v>
      </c>
      <c r="AC115" s="28">
        <v>-85</v>
      </c>
      <c r="AD115" s="28">
        <v>10</v>
      </c>
      <c r="AE115" s="28" t="s">
        <v>48</v>
      </c>
      <c r="AF115" s="28" t="s">
        <v>43</v>
      </c>
      <c r="AG115" s="28" t="s">
        <v>386</v>
      </c>
      <c r="AH115" s="28">
        <v>60</v>
      </c>
      <c r="AI115" s="28">
        <v>3</v>
      </c>
      <c r="AJ115" s="28" t="s">
        <v>168</v>
      </c>
      <c r="AK115" s="28">
        <v>54000</v>
      </c>
      <c r="AL115" s="197"/>
      <c r="AM115" s="197" t="s">
        <v>737</v>
      </c>
      <c r="AN115" s="28" t="s">
        <v>471</v>
      </c>
      <c r="AO115" s="28" t="s">
        <v>471</v>
      </c>
      <c r="AP115" s="28" t="s">
        <v>471</v>
      </c>
      <c r="AQ115" s="197"/>
      <c r="AR115" s="28" t="s">
        <v>473</v>
      </c>
    </row>
    <row r="116" spans="1:44" customFormat="1" ht="15" x14ac:dyDescent="0.25">
      <c r="A116" s="28" t="s">
        <v>231</v>
      </c>
      <c r="B116" s="28" t="s">
        <v>104</v>
      </c>
      <c r="C116" s="28"/>
      <c r="D116" s="147">
        <v>210746</v>
      </c>
      <c r="E116" s="147"/>
      <c r="F116" s="28" t="s">
        <v>24</v>
      </c>
      <c r="G116" s="28" t="s">
        <v>271</v>
      </c>
      <c r="H116" s="28" t="s">
        <v>276</v>
      </c>
      <c r="I116" s="28">
        <v>4</v>
      </c>
      <c r="J116" s="28">
        <v>20</v>
      </c>
      <c r="K116" s="28">
        <v>2050</v>
      </c>
      <c r="L116" s="28" t="s">
        <v>462</v>
      </c>
      <c r="M116" s="28">
        <v>4</v>
      </c>
      <c r="N116" s="28">
        <v>10</v>
      </c>
      <c r="O116" s="28">
        <v>2350</v>
      </c>
      <c r="P116" s="28" t="s">
        <v>462</v>
      </c>
      <c r="Q116" s="28">
        <v>12</v>
      </c>
      <c r="R116" s="28">
        <v>5</v>
      </c>
      <c r="S116" s="28">
        <v>5095</v>
      </c>
      <c r="T116" s="28" t="s">
        <v>461</v>
      </c>
      <c r="U116" s="197"/>
      <c r="V116" s="197"/>
      <c r="W116" s="197"/>
      <c r="X116" s="197"/>
      <c r="Y116" s="28" t="s">
        <v>460</v>
      </c>
      <c r="Z116" s="28">
        <v>11</v>
      </c>
      <c r="AA116" s="93" t="s">
        <v>62</v>
      </c>
      <c r="AB116" s="28" t="s">
        <v>46</v>
      </c>
      <c r="AC116" s="28">
        <v>-85</v>
      </c>
      <c r="AD116" s="28">
        <v>20</v>
      </c>
      <c r="AE116" s="28" t="s">
        <v>47</v>
      </c>
      <c r="AF116" s="28" t="s">
        <v>43</v>
      </c>
      <c r="AG116" s="28" t="s">
        <v>386</v>
      </c>
      <c r="AH116" s="28">
        <v>60</v>
      </c>
      <c r="AI116" s="28">
        <v>3</v>
      </c>
      <c r="AJ116" s="28" t="s">
        <v>168</v>
      </c>
      <c r="AK116" s="28">
        <v>102000</v>
      </c>
      <c r="AL116" s="197"/>
      <c r="AM116" s="197" t="s">
        <v>763</v>
      </c>
      <c r="AN116" s="28" t="s">
        <v>471</v>
      </c>
      <c r="AO116" s="28" t="s">
        <v>471</v>
      </c>
      <c r="AP116" s="28" t="s">
        <v>471</v>
      </c>
      <c r="AQ116" s="197"/>
      <c r="AR116" s="28" t="s">
        <v>473</v>
      </c>
    </row>
    <row r="117" spans="1:44" customFormat="1" ht="15" x14ac:dyDescent="0.25">
      <c r="A117" s="28" t="s">
        <v>223</v>
      </c>
      <c r="B117" s="28" t="s">
        <v>105</v>
      </c>
      <c r="C117" s="28"/>
      <c r="D117" s="147">
        <v>210747</v>
      </c>
      <c r="E117" s="147"/>
      <c r="F117" s="28" t="s">
        <v>24</v>
      </c>
      <c r="G117" s="28" t="s">
        <v>452</v>
      </c>
      <c r="H117" s="28" t="s">
        <v>272</v>
      </c>
      <c r="I117" s="28">
        <v>12</v>
      </c>
      <c r="J117" s="28">
        <v>5</v>
      </c>
      <c r="K117" s="28">
        <v>5035</v>
      </c>
      <c r="L117" s="28" t="s">
        <v>461</v>
      </c>
      <c r="M117" s="28">
        <v>66</v>
      </c>
      <c r="N117" s="28">
        <v>10</v>
      </c>
      <c r="O117" s="28">
        <v>66486</v>
      </c>
      <c r="P117" s="28" t="s">
        <v>462</v>
      </c>
      <c r="Q117" s="28">
        <v>66</v>
      </c>
      <c r="R117" s="28">
        <v>10</v>
      </c>
      <c r="S117" s="28">
        <v>67286</v>
      </c>
      <c r="T117" s="28" t="s">
        <v>462</v>
      </c>
      <c r="U117" s="197"/>
      <c r="V117" s="197"/>
      <c r="W117" s="197"/>
      <c r="X117" s="197"/>
      <c r="Y117" s="28" t="s">
        <v>460</v>
      </c>
      <c r="Z117" s="28">
        <v>11</v>
      </c>
      <c r="AA117" s="93" t="s">
        <v>62</v>
      </c>
      <c r="AB117" s="28"/>
      <c r="AC117" s="28">
        <v>-85</v>
      </c>
      <c r="AD117" s="28" t="s">
        <v>263</v>
      </c>
      <c r="AE117" s="28" t="s">
        <v>263</v>
      </c>
      <c r="AF117" s="28" t="s">
        <v>66</v>
      </c>
      <c r="AG117" s="28" t="s">
        <v>386</v>
      </c>
      <c r="AH117" s="28">
        <v>60</v>
      </c>
      <c r="AI117" s="28">
        <v>3</v>
      </c>
      <c r="AJ117" s="28" t="s">
        <v>168</v>
      </c>
      <c r="AK117" s="28">
        <f>38000+170000+170000</f>
        <v>378000</v>
      </c>
      <c r="AL117" s="197"/>
      <c r="AM117" s="197" t="s">
        <v>774</v>
      </c>
      <c r="AN117" s="28" t="s">
        <v>398</v>
      </c>
      <c r="AO117" s="28" t="s">
        <v>400</v>
      </c>
      <c r="AP117" s="28" t="s">
        <v>400</v>
      </c>
      <c r="AQ117" s="197"/>
      <c r="AR117" s="28" t="s">
        <v>473</v>
      </c>
    </row>
    <row r="118" spans="1:44" customFormat="1" ht="15" x14ac:dyDescent="0.25">
      <c r="A118" s="28" t="s">
        <v>192</v>
      </c>
      <c r="B118" s="28" t="s">
        <v>104</v>
      </c>
      <c r="C118" s="28"/>
      <c r="D118" s="147">
        <v>210748</v>
      </c>
      <c r="E118" s="147"/>
      <c r="F118" s="28" t="s">
        <v>24</v>
      </c>
      <c r="G118" s="28" t="s">
        <v>453</v>
      </c>
      <c r="H118" s="28" t="s">
        <v>270</v>
      </c>
      <c r="I118" s="28">
        <v>2</v>
      </c>
      <c r="J118" s="28">
        <v>5</v>
      </c>
      <c r="K118" s="28">
        <v>900</v>
      </c>
      <c r="L118" s="28" t="s">
        <v>461</v>
      </c>
      <c r="M118" s="28">
        <v>12</v>
      </c>
      <c r="N118" s="28">
        <v>5</v>
      </c>
      <c r="O118" s="28">
        <v>5035</v>
      </c>
      <c r="P118" s="28" t="s">
        <v>461</v>
      </c>
      <c r="Q118" s="28">
        <v>66</v>
      </c>
      <c r="R118" s="28">
        <v>10</v>
      </c>
      <c r="S118" s="28">
        <v>66886</v>
      </c>
      <c r="T118" s="28" t="s">
        <v>462</v>
      </c>
      <c r="U118" s="197"/>
      <c r="V118" s="197"/>
      <c r="W118" s="197"/>
      <c r="X118" s="197"/>
      <c r="Y118" s="28" t="s">
        <v>460</v>
      </c>
      <c r="Z118" s="28">
        <v>11</v>
      </c>
      <c r="AA118" s="93" t="s">
        <v>62</v>
      </c>
      <c r="AB118" s="28"/>
      <c r="AC118" s="28">
        <v>-85</v>
      </c>
      <c r="AD118" s="28" t="s">
        <v>263</v>
      </c>
      <c r="AE118" s="28" t="s">
        <v>263</v>
      </c>
      <c r="AF118" s="28" t="s">
        <v>43</v>
      </c>
      <c r="AG118" s="28" t="s">
        <v>386</v>
      </c>
      <c r="AH118" s="28">
        <v>60</v>
      </c>
      <c r="AI118" s="28">
        <v>3</v>
      </c>
      <c r="AJ118" s="28" t="s">
        <v>168</v>
      </c>
      <c r="AK118" s="28">
        <f>38000+38000+170000</f>
        <v>246000</v>
      </c>
      <c r="AL118" s="197"/>
      <c r="AM118" s="197" t="s">
        <v>726</v>
      </c>
      <c r="AN118" s="28" t="s">
        <v>398</v>
      </c>
      <c r="AO118" s="28" t="s">
        <v>398</v>
      </c>
      <c r="AP118" s="28" t="s">
        <v>400</v>
      </c>
      <c r="AQ118" s="197"/>
      <c r="AR118" s="28" t="s">
        <v>473</v>
      </c>
    </row>
    <row r="119" spans="1:44" customFormat="1" ht="15" x14ac:dyDescent="0.25">
      <c r="A119" s="28"/>
      <c r="B119" s="28" t="s">
        <v>308</v>
      </c>
      <c r="C119" s="28"/>
      <c r="D119" s="28"/>
      <c r="E119" s="28"/>
      <c r="F119" s="28"/>
      <c r="G119" s="28"/>
      <c r="H119" s="28"/>
      <c r="I119" s="28"/>
      <c r="J119" s="28"/>
      <c r="K119" s="28"/>
      <c r="L119" s="28"/>
      <c r="M119" s="28"/>
      <c r="N119" s="28"/>
      <c r="O119" s="28"/>
      <c r="P119" s="28"/>
      <c r="Q119" s="28"/>
      <c r="R119" s="28"/>
      <c r="S119" s="28"/>
      <c r="T119" s="28"/>
      <c r="U119" s="197"/>
      <c r="V119" s="197"/>
      <c r="W119" s="197"/>
      <c r="X119" s="197"/>
      <c r="Y119" s="28"/>
      <c r="Z119" s="28"/>
      <c r="AA119" s="28"/>
      <c r="AB119" s="28"/>
      <c r="AC119" s="28"/>
      <c r="AD119" s="28"/>
      <c r="AE119" s="28"/>
      <c r="AF119" s="28"/>
      <c r="AG119" s="28"/>
      <c r="AH119" s="28"/>
      <c r="AI119" s="28"/>
      <c r="AJ119" s="28"/>
      <c r="AK119" s="28"/>
      <c r="AL119" s="197"/>
      <c r="AM119" s="197"/>
      <c r="AN119" s="28"/>
      <c r="AO119" s="28"/>
      <c r="AP119" s="28"/>
      <c r="AQ119" s="197"/>
      <c r="AR119" s="28"/>
    </row>
    <row r="120" spans="1:44" customFormat="1" ht="15" x14ac:dyDescent="0.25">
      <c r="A120" s="28" t="s">
        <v>266</v>
      </c>
      <c r="B120" s="28" t="s">
        <v>103</v>
      </c>
      <c r="C120" s="28"/>
      <c r="D120" s="147">
        <v>210761</v>
      </c>
      <c r="E120" s="147"/>
      <c r="F120" s="28" t="s">
        <v>24</v>
      </c>
      <c r="G120" s="28" t="s">
        <v>458</v>
      </c>
      <c r="H120" s="28" t="s">
        <v>279</v>
      </c>
      <c r="I120" s="28">
        <v>2</v>
      </c>
      <c r="J120" s="28">
        <v>10</v>
      </c>
      <c r="K120" s="28">
        <v>900</v>
      </c>
      <c r="L120" s="28" t="s">
        <v>461</v>
      </c>
      <c r="M120" s="28">
        <v>66</v>
      </c>
      <c r="N120" s="28">
        <v>20</v>
      </c>
      <c r="O120" s="28">
        <v>66787</v>
      </c>
      <c r="P120" s="28" t="s">
        <v>462</v>
      </c>
      <c r="Q120" s="28">
        <v>66</v>
      </c>
      <c r="R120" s="28">
        <v>20</v>
      </c>
      <c r="S120" s="28">
        <v>66985</v>
      </c>
      <c r="T120" s="28" t="s">
        <v>462</v>
      </c>
      <c r="U120" s="197"/>
      <c r="V120" s="197"/>
      <c r="W120" s="197"/>
      <c r="X120" s="197"/>
      <c r="Y120" s="28" t="s">
        <v>460</v>
      </c>
      <c r="Z120" s="28">
        <v>11</v>
      </c>
      <c r="AA120" s="28" t="s">
        <v>58</v>
      </c>
      <c r="AB120" s="28" t="s">
        <v>46</v>
      </c>
      <c r="AC120" s="28">
        <v>-85</v>
      </c>
      <c r="AD120" s="28">
        <v>10</v>
      </c>
      <c r="AE120" s="28" t="s">
        <v>48</v>
      </c>
      <c r="AF120" s="28" t="s">
        <v>43</v>
      </c>
      <c r="AG120" s="28" t="s">
        <v>386</v>
      </c>
      <c r="AH120" s="28">
        <v>60</v>
      </c>
      <c r="AI120" s="28">
        <v>3</v>
      </c>
      <c r="AJ120" s="28" t="s">
        <v>168</v>
      </c>
      <c r="AK120" s="28">
        <v>93000</v>
      </c>
      <c r="AL120" s="197"/>
      <c r="AM120" s="197" t="s">
        <v>735</v>
      </c>
      <c r="AN120" s="28" t="s">
        <v>471</v>
      </c>
      <c r="AO120" s="28" t="s">
        <v>471</v>
      </c>
      <c r="AP120" s="28" t="s">
        <v>471</v>
      </c>
      <c r="AQ120" s="197"/>
      <c r="AR120" s="28" t="s">
        <v>473</v>
      </c>
    </row>
    <row r="121" spans="1:44" customFormat="1" ht="15" x14ac:dyDescent="0.25">
      <c r="A121" s="28" t="s">
        <v>266</v>
      </c>
      <c r="B121" s="28" t="s">
        <v>104</v>
      </c>
      <c r="C121" s="28"/>
      <c r="D121" s="147">
        <v>210762</v>
      </c>
      <c r="E121" s="147"/>
      <c r="F121" s="28" t="s">
        <v>24</v>
      </c>
      <c r="G121" s="28" t="s">
        <v>459</v>
      </c>
      <c r="H121" s="28" t="s">
        <v>279</v>
      </c>
      <c r="I121" s="28">
        <v>12</v>
      </c>
      <c r="J121" s="28">
        <v>10</v>
      </c>
      <c r="K121" s="28">
        <v>5060</v>
      </c>
      <c r="L121" s="28" t="s">
        <v>461</v>
      </c>
      <c r="M121" s="28">
        <v>66</v>
      </c>
      <c r="N121" s="28">
        <v>20</v>
      </c>
      <c r="O121" s="28">
        <v>66787</v>
      </c>
      <c r="P121" s="28" t="s">
        <v>462</v>
      </c>
      <c r="Q121" s="28">
        <v>66</v>
      </c>
      <c r="R121" s="28">
        <v>20</v>
      </c>
      <c r="S121" s="28">
        <v>66985</v>
      </c>
      <c r="T121" s="28" t="s">
        <v>462</v>
      </c>
      <c r="U121" s="197"/>
      <c r="V121" s="197"/>
      <c r="W121" s="197"/>
      <c r="X121" s="197"/>
      <c r="Y121" s="28" t="s">
        <v>460</v>
      </c>
      <c r="Z121" s="28">
        <v>11</v>
      </c>
      <c r="AA121" s="28" t="s">
        <v>62</v>
      </c>
      <c r="AB121" s="28" t="s">
        <v>46</v>
      </c>
      <c r="AC121" s="28">
        <v>-85</v>
      </c>
      <c r="AD121" s="28">
        <v>20</v>
      </c>
      <c r="AE121" s="28" t="s">
        <v>47</v>
      </c>
      <c r="AF121" s="28" t="s">
        <v>43</v>
      </c>
      <c r="AG121" s="28" t="s">
        <v>386</v>
      </c>
      <c r="AH121" s="28">
        <v>60</v>
      </c>
      <c r="AI121" s="28">
        <v>3</v>
      </c>
      <c r="AJ121" s="28" t="s">
        <v>168</v>
      </c>
      <c r="AK121" s="28">
        <f>31000+70000+70000</f>
        <v>171000</v>
      </c>
      <c r="AL121" s="197"/>
      <c r="AM121" s="197" t="s">
        <v>739</v>
      </c>
      <c r="AN121" s="28" t="s">
        <v>471</v>
      </c>
      <c r="AO121" s="28" t="s">
        <v>471</v>
      </c>
      <c r="AP121" s="28" t="s">
        <v>471</v>
      </c>
      <c r="AQ121" s="197"/>
      <c r="AR121" s="28" t="s">
        <v>473</v>
      </c>
    </row>
    <row r="122" spans="1:44" customFormat="1" ht="15" x14ac:dyDescent="0.25">
      <c r="A122" s="28" t="s">
        <v>266</v>
      </c>
      <c r="B122" s="28" t="s">
        <v>207</v>
      </c>
      <c r="C122" s="28"/>
      <c r="D122" s="147">
        <v>210763</v>
      </c>
      <c r="E122" s="147"/>
      <c r="F122" s="28" t="s">
        <v>24</v>
      </c>
      <c r="G122" s="28" t="s">
        <v>458</v>
      </c>
      <c r="H122" s="28" t="s">
        <v>279</v>
      </c>
      <c r="I122" s="28">
        <v>2</v>
      </c>
      <c r="J122" s="28">
        <v>10</v>
      </c>
      <c r="K122" s="28">
        <v>900</v>
      </c>
      <c r="L122" s="28" t="s">
        <v>461</v>
      </c>
      <c r="M122" s="28">
        <v>66</v>
      </c>
      <c r="N122" s="28">
        <v>20</v>
      </c>
      <c r="O122" s="28">
        <v>66787</v>
      </c>
      <c r="P122" s="28" t="s">
        <v>462</v>
      </c>
      <c r="Q122" s="28">
        <v>66</v>
      </c>
      <c r="R122" s="28">
        <v>20</v>
      </c>
      <c r="S122" s="28">
        <v>66985</v>
      </c>
      <c r="T122" s="28" t="s">
        <v>462</v>
      </c>
      <c r="U122" s="197"/>
      <c r="V122" s="197"/>
      <c r="W122" s="197"/>
      <c r="X122" s="197"/>
      <c r="Y122" s="28" t="s">
        <v>460</v>
      </c>
      <c r="Z122" s="28">
        <v>11</v>
      </c>
      <c r="AA122" s="28" t="s">
        <v>58</v>
      </c>
      <c r="AB122" s="28"/>
      <c r="AC122" s="28">
        <v>-85</v>
      </c>
      <c r="AD122" s="28" t="s">
        <v>263</v>
      </c>
      <c r="AE122" s="28" t="s">
        <v>263</v>
      </c>
      <c r="AF122" s="28" t="s">
        <v>66</v>
      </c>
      <c r="AG122" s="28" t="s">
        <v>386</v>
      </c>
      <c r="AH122" s="28">
        <v>60</v>
      </c>
      <c r="AI122" s="28">
        <v>3</v>
      </c>
      <c r="AJ122" s="28" t="s">
        <v>168</v>
      </c>
      <c r="AK122" s="28">
        <f>90000+350000+350000</f>
        <v>790000</v>
      </c>
      <c r="AL122" s="197"/>
      <c r="AM122" s="197" t="s">
        <v>727</v>
      </c>
      <c r="AN122" s="28" t="s">
        <v>394</v>
      </c>
      <c r="AO122" s="28" t="s">
        <v>400</v>
      </c>
      <c r="AP122" s="28" t="s">
        <v>400</v>
      </c>
      <c r="AQ122" s="197"/>
      <c r="AR122" s="28" t="s">
        <v>473</v>
      </c>
    </row>
    <row r="123" spans="1:44" customFormat="1" ht="15" x14ac:dyDescent="0.25">
      <c r="A123" s="28" t="s">
        <v>266</v>
      </c>
      <c r="B123" s="28" t="s">
        <v>103</v>
      </c>
      <c r="C123" s="28"/>
      <c r="D123" s="147">
        <v>210764</v>
      </c>
      <c r="E123" s="147"/>
      <c r="F123" s="28" t="s">
        <v>24</v>
      </c>
      <c r="G123" s="28" t="s">
        <v>458</v>
      </c>
      <c r="H123" s="28" t="s">
        <v>279</v>
      </c>
      <c r="I123" s="28">
        <v>2</v>
      </c>
      <c r="J123" s="28">
        <v>10</v>
      </c>
      <c r="K123" s="28">
        <v>900</v>
      </c>
      <c r="L123" s="28" t="s">
        <v>461</v>
      </c>
      <c r="M123" s="28">
        <v>66</v>
      </c>
      <c r="N123" s="28">
        <v>20</v>
      </c>
      <c r="O123" s="28">
        <v>66787</v>
      </c>
      <c r="P123" s="28" t="s">
        <v>462</v>
      </c>
      <c r="Q123" s="28">
        <v>66</v>
      </c>
      <c r="R123" s="28">
        <v>20</v>
      </c>
      <c r="S123" s="28">
        <v>66985</v>
      </c>
      <c r="T123" s="28" t="s">
        <v>462</v>
      </c>
      <c r="U123" s="197"/>
      <c r="V123" s="197"/>
      <c r="W123" s="197"/>
      <c r="X123" s="197"/>
      <c r="Y123" s="28" t="s">
        <v>460</v>
      </c>
      <c r="Z123" s="28">
        <v>11</v>
      </c>
      <c r="AA123" s="93" t="s">
        <v>62</v>
      </c>
      <c r="AB123" s="28"/>
      <c r="AC123" s="28">
        <v>-85</v>
      </c>
      <c r="AD123" s="28" t="s">
        <v>263</v>
      </c>
      <c r="AE123" s="28" t="s">
        <v>263</v>
      </c>
      <c r="AF123" s="28" t="s">
        <v>43</v>
      </c>
      <c r="AG123" s="28" t="s">
        <v>386</v>
      </c>
      <c r="AH123" s="28">
        <v>60</v>
      </c>
      <c r="AI123" s="28">
        <v>3</v>
      </c>
      <c r="AJ123" s="28" t="s">
        <v>168</v>
      </c>
      <c r="AK123" s="28">
        <f>90000+350000+350000</f>
        <v>790000</v>
      </c>
      <c r="AL123" s="197"/>
      <c r="AM123" s="197" t="s">
        <v>727</v>
      </c>
      <c r="AN123" s="28" t="s">
        <v>394</v>
      </c>
      <c r="AO123" s="28" t="s">
        <v>400</v>
      </c>
      <c r="AP123" s="28" t="s">
        <v>400</v>
      </c>
      <c r="AQ123" s="197"/>
      <c r="AR123" s="28" t="s">
        <v>473</v>
      </c>
    </row>
    <row r="124" spans="1:44" customFormat="1" ht="15" x14ac:dyDescent="0.25">
      <c r="A124" s="28"/>
      <c r="B124" s="28" t="s">
        <v>308</v>
      </c>
      <c r="C124" s="28"/>
      <c r="D124" s="28"/>
      <c r="E124" s="28"/>
      <c r="F124" s="28"/>
      <c r="G124" s="38"/>
      <c r="H124" s="28"/>
      <c r="I124" s="28"/>
      <c r="J124" s="28"/>
      <c r="K124" s="28"/>
      <c r="L124" s="28"/>
      <c r="M124" s="28"/>
      <c r="N124" s="28"/>
      <c r="O124" s="28"/>
      <c r="P124" s="28"/>
      <c r="Q124" s="28"/>
      <c r="R124" s="28"/>
      <c r="S124" s="28"/>
      <c r="T124" s="28"/>
      <c r="U124" s="197"/>
      <c r="V124" s="197"/>
      <c r="W124" s="197"/>
      <c r="X124" s="197"/>
      <c r="Y124" s="28"/>
      <c r="Z124" s="28"/>
      <c r="AA124" s="28"/>
      <c r="AB124" s="28"/>
      <c r="AC124" s="28"/>
      <c r="AD124" s="28"/>
      <c r="AE124" s="28"/>
      <c r="AF124" s="28"/>
      <c r="AG124" s="28"/>
      <c r="AH124" s="28"/>
      <c r="AI124" s="28"/>
      <c r="AJ124" s="28"/>
      <c r="AK124" s="28"/>
      <c r="AL124" s="197"/>
      <c r="AM124" s="197"/>
      <c r="AN124" s="28"/>
      <c r="AO124" s="28"/>
      <c r="AP124" s="28"/>
      <c r="AQ124" s="197"/>
      <c r="AR124" s="28"/>
    </row>
    <row r="125" spans="1:44" customFormat="1" ht="15" x14ac:dyDescent="0.25">
      <c r="A125" s="28" t="s">
        <v>267</v>
      </c>
      <c r="B125" s="28" t="s">
        <v>102</v>
      </c>
      <c r="C125" s="28"/>
      <c r="D125" s="147">
        <v>210765</v>
      </c>
      <c r="E125" s="147"/>
      <c r="F125" s="28" t="s">
        <v>24</v>
      </c>
      <c r="G125" s="28" t="s">
        <v>458</v>
      </c>
      <c r="H125" s="28" t="s">
        <v>281</v>
      </c>
      <c r="I125" s="28">
        <v>2</v>
      </c>
      <c r="J125" s="28">
        <v>20</v>
      </c>
      <c r="K125" s="28">
        <v>900</v>
      </c>
      <c r="L125" s="28" t="s">
        <v>461</v>
      </c>
      <c r="M125" s="28">
        <v>66</v>
      </c>
      <c r="N125" s="28">
        <v>20</v>
      </c>
      <c r="O125" s="28">
        <v>66787</v>
      </c>
      <c r="P125" s="28" t="s">
        <v>462</v>
      </c>
      <c r="Q125" s="28">
        <v>66</v>
      </c>
      <c r="R125" s="28">
        <v>20</v>
      </c>
      <c r="S125" s="28">
        <v>66985</v>
      </c>
      <c r="T125" s="28" t="s">
        <v>462</v>
      </c>
      <c r="U125" s="197"/>
      <c r="V125" s="197"/>
      <c r="W125" s="197"/>
      <c r="X125" s="197"/>
      <c r="Y125" s="28" t="s">
        <v>460</v>
      </c>
      <c r="Z125" s="28">
        <v>11</v>
      </c>
      <c r="AA125" s="28" t="s">
        <v>54</v>
      </c>
      <c r="AB125" s="28" t="s">
        <v>49</v>
      </c>
      <c r="AC125" s="28">
        <v>-85</v>
      </c>
      <c r="AD125" s="28">
        <v>0</v>
      </c>
      <c r="AE125" s="28" t="s">
        <v>50</v>
      </c>
      <c r="AF125" s="28" t="s">
        <v>43</v>
      </c>
      <c r="AG125" s="28" t="s">
        <v>386</v>
      </c>
      <c r="AH125" s="28">
        <v>60</v>
      </c>
      <c r="AI125" s="28">
        <v>3</v>
      </c>
      <c r="AJ125" s="28" t="s">
        <v>168</v>
      </c>
      <c r="AK125" s="28">
        <f>10000+16000+16000</f>
        <v>42000</v>
      </c>
      <c r="AL125" s="197"/>
      <c r="AM125" s="197" t="s">
        <v>710</v>
      </c>
      <c r="AN125" s="28" t="s">
        <v>471</v>
      </c>
      <c r="AO125" s="28" t="s">
        <v>471</v>
      </c>
      <c r="AP125" s="28" t="s">
        <v>471</v>
      </c>
      <c r="AQ125" s="197"/>
      <c r="AR125" s="28" t="s">
        <v>473</v>
      </c>
    </row>
    <row r="126" spans="1:44" customFormat="1" ht="15" x14ac:dyDescent="0.25">
      <c r="A126" s="28" t="s">
        <v>267</v>
      </c>
      <c r="B126" s="28" t="s">
        <v>207</v>
      </c>
      <c r="C126" s="28"/>
      <c r="D126" s="147">
        <v>210766</v>
      </c>
      <c r="E126" s="147"/>
      <c r="F126" s="28" t="s">
        <v>24</v>
      </c>
      <c r="G126" s="28" t="s">
        <v>458</v>
      </c>
      <c r="H126" s="28" t="s">
        <v>281</v>
      </c>
      <c r="I126" s="28">
        <v>2</v>
      </c>
      <c r="J126" s="28">
        <v>20</v>
      </c>
      <c r="K126" s="28">
        <v>900</v>
      </c>
      <c r="L126" s="28" t="s">
        <v>461</v>
      </c>
      <c r="M126" s="28">
        <v>66</v>
      </c>
      <c r="N126" s="28">
        <v>20</v>
      </c>
      <c r="O126" s="28">
        <v>66787</v>
      </c>
      <c r="P126" s="28" t="s">
        <v>462</v>
      </c>
      <c r="Q126" s="28">
        <v>66</v>
      </c>
      <c r="R126" s="28">
        <v>20</v>
      </c>
      <c r="S126" s="28">
        <v>66985</v>
      </c>
      <c r="T126" s="28" t="s">
        <v>462</v>
      </c>
      <c r="U126" s="197"/>
      <c r="V126" s="197"/>
      <c r="W126" s="197"/>
      <c r="X126" s="197"/>
      <c r="Y126" s="28" t="s">
        <v>460</v>
      </c>
      <c r="Z126" s="28">
        <v>11</v>
      </c>
      <c r="AA126" s="28" t="s">
        <v>58</v>
      </c>
      <c r="AB126" s="28"/>
      <c r="AC126" s="28">
        <v>-85</v>
      </c>
      <c r="AD126" s="28" t="s">
        <v>263</v>
      </c>
      <c r="AE126" s="28" t="s">
        <v>263</v>
      </c>
      <c r="AF126" s="28" t="s">
        <v>66</v>
      </c>
      <c r="AG126" s="28" t="s">
        <v>386</v>
      </c>
      <c r="AH126" s="28">
        <v>60</v>
      </c>
      <c r="AI126" s="28">
        <v>3</v>
      </c>
      <c r="AJ126" s="28" t="s">
        <v>168</v>
      </c>
      <c r="AK126" s="28">
        <f>182000+350000+350000</f>
        <v>882000</v>
      </c>
      <c r="AL126" s="197"/>
      <c r="AM126" s="197" t="s">
        <v>728</v>
      </c>
      <c r="AN126" s="28" t="s">
        <v>394</v>
      </c>
      <c r="AO126" s="28" t="s">
        <v>400</v>
      </c>
      <c r="AP126" s="28" t="s">
        <v>400</v>
      </c>
      <c r="AQ126" s="197"/>
      <c r="AR126" s="28" t="s">
        <v>473</v>
      </c>
    </row>
    <row r="127" spans="1:44" customFormat="1" ht="15" x14ac:dyDescent="0.25">
      <c r="A127" s="28"/>
      <c r="B127" s="28" t="s">
        <v>308</v>
      </c>
      <c r="C127" s="28"/>
      <c r="D127" s="28"/>
      <c r="E127" s="28"/>
      <c r="F127" s="28"/>
      <c r="G127" s="28"/>
      <c r="H127" s="28"/>
      <c r="I127" s="28"/>
      <c r="J127" s="28"/>
      <c r="K127" s="28"/>
      <c r="L127" s="28"/>
      <c r="M127" s="28"/>
      <c r="N127" s="28"/>
      <c r="O127" s="28"/>
      <c r="P127" s="28"/>
      <c r="Q127" s="28"/>
      <c r="R127" s="28"/>
      <c r="S127" s="28"/>
      <c r="T127" s="28"/>
      <c r="U127" s="197"/>
      <c r="V127" s="197"/>
      <c r="W127" s="197"/>
      <c r="X127" s="197"/>
      <c r="Y127" s="28"/>
      <c r="Z127" s="28"/>
      <c r="AA127" s="28"/>
      <c r="AB127" s="28"/>
      <c r="AC127" s="28"/>
      <c r="AD127" s="28"/>
      <c r="AE127" s="28"/>
      <c r="AF127" s="28"/>
      <c r="AG127" s="28"/>
      <c r="AH127" s="28"/>
      <c r="AI127" s="28"/>
      <c r="AJ127" s="28"/>
      <c r="AK127" s="28"/>
      <c r="AL127" s="197"/>
      <c r="AM127" s="197"/>
      <c r="AN127" s="28"/>
      <c r="AO127" s="28"/>
      <c r="AP127" s="28"/>
      <c r="AQ127" s="197"/>
      <c r="AR127" s="28"/>
    </row>
    <row r="128" spans="1:44" customFormat="1" ht="15" x14ac:dyDescent="0.25">
      <c r="A128" s="28" t="s">
        <v>266</v>
      </c>
      <c r="B128" s="28" t="s">
        <v>102</v>
      </c>
      <c r="C128" s="28"/>
      <c r="D128" s="147">
        <v>210767</v>
      </c>
      <c r="E128" s="147"/>
      <c r="F128" s="28" t="s">
        <v>24</v>
      </c>
      <c r="G128" s="28" t="s">
        <v>459</v>
      </c>
      <c r="H128" s="28" t="s">
        <v>279</v>
      </c>
      <c r="I128" s="28">
        <v>12</v>
      </c>
      <c r="J128" s="28">
        <v>10</v>
      </c>
      <c r="K128" s="28">
        <v>5060</v>
      </c>
      <c r="L128" s="28" t="s">
        <v>461</v>
      </c>
      <c r="M128" s="28">
        <v>66</v>
      </c>
      <c r="N128" s="28">
        <v>20</v>
      </c>
      <c r="O128" s="28">
        <v>66787</v>
      </c>
      <c r="P128" s="28" t="s">
        <v>462</v>
      </c>
      <c r="Q128" s="28">
        <v>66</v>
      </c>
      <c r="R128" s="28">
        <v>20</v>
      </c>
      <c r="S128" s="28">
        <v>66985</v>
      </c>
      <c r="T128" s="28" t="s">
        <v>462</v>
      </c>
      <c r="U128" s="197"/>
      <c r="V128" s="197"/>
      <c r="W128" s="197"/>
      <c r="X128" s="197"/>
      <c r="Y128" s="28" t="s">
        <v>460</v>
      </c>
      <c r="Z128" s="28">
        <v>11</v>
      </c>
      <c r="AA128" s="28" t="s">
        <v>54</v>
      </c>
      <c r="AB128" s="28" t="s">
        <v>49</v>
      </c>
      <c r="AC128" s="28">
        <v>-85</v>
      </c>
      <c r="AD128" s="28">
        <v>0</v>
      </c>
      <c r="AE128" s="28" t="s">
        <v>50</v>
      </c>
      <c r="AF128" s="28" t="s">
        <v>43</v>
      </c>
      <c r="AG128" s="28" t="s">
        <v>386</v>
      </c>
      <c r="AH128" s="28">
        <v>60</v>
      </c>
      <c r="AI128" s="28">
        <v>3</v>
      </c>
      <c r="AJ128" s="28" t="s">
        <v>168</v>
      </c>
      <c r="AK128" s="28">
        <f>3900+8000+8000</f>
        <v>19900</v>
      </c>
      <c r="AL128" s="197"/>
      <c r="AM128" s="197" t="s">
        <v>711</v>
      </c>
      <c r="AN128" s="28" t="s">
        <v>471</v>
      </c>
      <c r="AO128" s="28" t="s">
        <v>471</v>
      </c>
      <c r="AP128" s="28" t="s">
        <v>471</v>
      </c>
      <c r="AQ128" s="197"/>
      <c r="AR128" s="28" t="s">
        <v>473</v>
      </c>
    </row>
    <row r="129" spans="1:46" customFormat="1" ht="15" x14ac:dyDescent="0.25">
      <c r="A129" s="28" t="s">
        <v>266</v>
      </c>
      <c r="B129" s="28" t="s">
        <v>207</v>
      </c>
      <c r="C129" s="28"/>
      <c r="D129" s="147">
        <v>210768</v>
      </c>
      <c r="E129" s="147"/>
      <c r="F129" s="28" t="s">
        <v>24</v>
      </c>
      <c r="G129" s="28" t="s">
        <v>459</v>
      </c>
      <c r="H129" s="28" t="s">
        <v>279</v>
      </c>
      <c r="I129" s="28">
        <v>12</v>
      </c>
      <c r="J129" s="28">
        <v>10</v>
      </c>
      <c r="K129" s="28">
        <v>5060</v>
      </c>
      <c r="L129" s="28" t="s">
        <v>461</v>
      </c>
      <c r="M129" s="28">
        <v>66</v>
      </c>
      <c r="N129" s="28">
        <v>20</v>
      </c>
      <c r="O129" s="28">
        <v>66787</v>
      </c>
      <c r="P129" s="28" t="s">
        <v>462</v>
      </c>
      <c r="Q129" s="28">
        <v>66</v>
      </c>
      <c r="R129" s="28">
        <v>20</v>
      </c>
      <c r="S129" s="28">
        <v>66985</v>
      </c>
      <c r="T129" s="28" t="s">
        <v>462</v>
      </c>
      <c r="U129" s="197"/>
      <c r="V129" s="197"/>
      <c r="W129" s="197"/>
      <c r="X129" s="197"/>
      <c r="Y129" s="28" t="s">
        <v>460</v>
      </c>
      <c r="Z129" s="28">
        <v>11</v>
      </c>
      <c r="AA129" s="28" t="s">
        <v>58</v>
      </c>
      <c r="AB129" s="28"/>
      <c r="AC129" s="28">
        <v>-85</v>
      </c>
      <c r="AD129" s="28" t="s">
        <v>263</v>
      </c>
      <c r="AE129" s="28" t="s">
        <v>263</v>
      </c>
      <c r="AF129" s="28" t="s">
        <v>66</v>
      </c>
      <c r="AG129" s="28" t="s">
        <v>386</v>
      </c>
      <c r="AH129" s="28">
        <v>60</v>
      </c>
      <c r="AI129" s="28">
        <v>3</v>
      </c>
      <c r="AJ129" s="28" t="s">
        <v>168</v>
      </c>
      <c r="AK129" s="28">
        <f>90000+350000+350000</f>
        <v>790000</v>
      </c>
      <c r="AL129" s="197"/>
      <c r="AM129" s="197" t="s">
        <v>727</v>
      </c>
      <c r="AN129" s="28" t="s">
        <v>394</v>
      </c>
      <c r="AO129" s="28" t="s">
        <v>400</v>
      </c>
      <c r="AP129" s="28" t="s">
        <v>400</v>
      </c>
      <c r="AQ129" s="197"/>
      <c r="AR129" s="28" t="s">
        <v>473</v>
      </c>
    </row>
    <row r="130" spans="1:46" customFormat="1" ht="15" x14ac:dyDescent="0.25">
      <c r="A130" s="38"/>
      <c r="B130" s="38" t="s">
        <v>308</v>
      </c>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row>
    <row r="131" spans="1:46" customFormat="1" ht="15" x14ac:dyDescent="0.25">
      <c r="A131" s="28" t="s">
        <v>267</v>
      </c>
      <c r="B131" s="28" t="s">
        <v>103</v>
      </c>
      <c r="C131" s="28"/>
      <c r="D131" s="147">
        <v>210770</v>
      </c>
      <c r="E131" s="147"/>
      <c r="F131" s="28" t="s">
        <v>24</v>
      </c>
      <c r="G131" s="28" t="s">
        <v>458</v>
      </c>
      <c r="H131" s="28" t="s">
        <v>281</v>
      </c>
      <c r="I131" s="28">
        <v>2</v>
      </c>
      <c r="J131" s="28">
        <v>20</v>
      </c>
      <c r="K131" s="28">
        <v>900</v>
      </c>
      <c r="L131" s="28" t="s">
        <v>461</v>
      </c>
      <c r="M131" s="28">
        <v>66</v>
      </c>
      <c r="N131" s="28">
        <v>20</v>
      </c>
      <c r="O131" s="28">
        <v>66837</v>
      </c>
      <c r="P131" s="28" t="s">
        <v>462</v>
      </c>
      <c r="Q131" s="28">
        <v>66</v>
      </c>
      <c r="R131" s="28">
        <v>20</v>
      </c>
      <c r="S131" s="28">
        <v>66981</v>
      </c>
      <c r="T131" s="28" t="s">
        <v>462</v>
      </c>
      <c r="U131" s="197"/>
      <c r="V131" s="197"/>
      <c r="W131" s="197"/>
      <c r="X131" s="197"/>
      <c r="Y131" s="28" t="s">
        <v>460</v>
      </c>
      <c r="Z131" s="28">
        <v>11</v>
      </c>
      <c r="AA131" s="121" t="s">
        <v>58</v>
      </c>
      <c r="AB131" s="121" t="s">
        <v>46</v>
      </c>
      <c r="AC131" s="113">
        <v>-78</v>
      </c>
      <c r="AD131" s="121">
        <v>20</v>
      </c>
      <c r="AE131" s="121" t="s">
        <v>47</v>
      </c>
      <c r="AF131" s="28" t="s">
        <v>43</v>
      </c>
      <c r="AG131" s="28" t="s">
        <v>386</v>
      </c>
      <c r="AH131" s="28">
        <v>60</v>
      </c>
      <c r="AI131" s="28">
        <v>3</v>
      </c>
      <c r="AJ131" s="28" t="s">
        <v>168</v>
      </c>
      <c r="AK131" s="28">
        <v>195000</v>
      </c>
      <c r="AL131" s="197"/>
      <c r="AM131" s="197" t="s">
        <v>707</v>
      </c>
      <c r="AN131" s="28" t="s">
        <v>471</v>
      </c>
      <c r="AO131" s="28" t="s">
        <v>471</v>
      </c>
      <c r="AP131" s="28" t="s">
        <v>471</v>
      </c>
      <c r="AQ131" s="197"/>
      <c r="AR131" s="121" t="s">
        <v>361</v>
      </c>
    </row>
    <row r="132" spans="1:46" customFormat="1" ht="15" x14ac:dyDescent="0.25">
      <c r="A132" s="28" t="s">
        <v>267</v>
      </c>
      <c r="B132" s="28" t="s">
        <v>103</v>
      </c>
      <c r="C132" s="28"/>
      <c r="D132" s="147">
        <v>210771</v>
      </c>
      <c r="E132" s="147"/>
      <c r="F132" s="28" t="s">
        <v>24</v>
      </c>
      <c r="G132" s="28" t="s">
        <v>458</v>
      </c>
      <c r="H132" s="28" t="s">
        <v>281</v>
      </c>
      <c r="I132" s="28">
        <v>2</v>
      </c>
      <c r="J132" s="28">
        <v>20</v>
      </c>
      <c r="K132" s="28">
        <v>900</v>
      </c>
      <c r="L132" s="28" t="s">
        <v>461</v>
      </c>
      <c r="M132" s="28">
        <v>66</v>
      </c>
      <c r="N132" s="28">
        <v>20</v>
      </c>
      <c r="O132" s="28">
        <v>66787</v>
      </c>
      <c r="P132" s="28" t="s">
        <v>462</v>
      </c>
      <c r="Q132" s="28">
        <v>66</v>
      </c>
      <c r="R132" s="28">
        <v>20</v>
      </c>
      <c r="S132" s="28">
        <v>66985</v>
      </c>
      <c r="T132" s="28" t="s">
        <v>462</v>
      </c>
      <c r="U132" s="197"/>
      <c r="V132" s="197"/>
      <c r="W132" s="197"/>
      <c r="X132" s="197"/>
      <c r="Y132" s="28" t="s">
        <v>460</v>
      </c>
      <c r="Z132" s="28">
        <v>11</v>
      </c>
      <c r="AA132" s="121" t="s">
        <v>58</v>
      </c>
      <c r="AB132" s="121" t="s">
        <v>46</v>
      </c>
      <c r="AC132" s="113">
        <v>-88</v>
      </c>
      <c r="AD132" s="121">
        <v>10</v>
      </c>
      <c r="AE132" s="121" t="s">
        <v>48</v>
      </c>
      <c r="AF132" s="28" t="s">
        <v>43</v>
      </c>
      <c r="AG132" s="28" t="s">
        <v>386</v>
      </c>
      <c r="AH132" s="28">
        <v>60</v>
      </c>
      <c r="AI132" s="28">
        <v>3</v>
      </c>
      <c r="AJ132" s="28" t="s">
        <v>168</v>
      </c>
      <c r="AK132" s="28">
        <v>123000</v>
      </c>
      <c r="AL132" s="197"/>
      <c r="AM132" s="197" t="s">
        <v>736</v>
      </c>
      <c r="AN132" s="28" t="s">
        <v>471</v>
      </c>
      <c r="AO132" s="28" t="s">
        <v>471</v>
      </c>
      <c r="AP132" s="28" t="s">
        <v>471</v>
      </c>
      <c r="AQ132" s="197"/>
      <c r="AR132" s="121" t="s">
        <v>361</v>
      </c>
    </row>
    <row r="133" spans="1:46" x14ac:dyDescent="0.2">
      <c r="AP133" s="27"/>
      <c r="AQ133" s="27"/>
      <c r="AT133" s="33"/>
    </row>
    <row r="134" spans="1:46" x14ac:dyDescent="0.2">
      <c r="A134" s="28" t="s">
        <v>267</v>
      </c>
      <c r="B134" s="28" t="s">
        <v>105</v>
      </c>
      <c r="C134" s="28"/>
      <c r="D134" s="147">
        <v>210772</v>
      </c>
      <c r="E134" s="147"/>
      <c r="F134" s="28" t="s">
        <v>24</v>
      </c>
      <c r="G134" s="28" t="s">
        <v>458</v>
      </c>
      <c r="H134" s="28" t="s">
        <v>281</v>
      </c>
      <c r="I134" s="28">
        <v>2</v>
      </c>
      <c r="J134" s="28">
        <v>20</v>
      </c>
      <c r="K134" s="28">
        <v>900</v>
      </c>
      <c r="L134" s="28" t="s">
        <v>462</v>
      </c>
      <c r="M134" s="28">
        <v>66</v>
      </c>
      <c r="N134" s="28">
        <v>20</v>
      </c>
      <c r="O134" s="28">
        <v>66787</v>
      </c>
      <c r="P134" s="28" t="s">
        <v>462</v>
      </c>
      <c r="Q134" s="28">
        <v>66</v>
      </c>
      <c r="R134" s="28">
        <v>20</v>
      </c>
      <c r="S134" s="28">
        <v>66985</v>
      </c>
      <c r="T134" s="28" t="s">
        <v>462</v>
      </c>
      <c r="U134" s="197"/>
      <c r="V134" s="197"/>
      <c r="W134" s="197"/>
      <c r="X134" s="197"/>
      <c r="Y134" s="28" t="s">
        <v>460</v>
      </c>
      <c r="Z134" s="28">
        <v>13</v>
      </c>
      <c r="AA134" s="28" t="s">
        <v>62</v>
      </c>
      <c r="AB134" s="28"/>
      <c r="AC134" s="28">
        <v>-85</v>
      </c>
      <c r="AD134" s="28" t="s">
        <v>263</v>
      </c>
      <c r="AE134" s="28" t="s">
        <v>263</v>
      </c>
      <c r="AF134" s="28" t="s">
        <v>66</v>
      </c>
      <c r="AG134" s="28" t="s">
        <v>386</v>
      </c>
      <c r="AH134" s="28">
        <v>60</v>
      </c>
      <c r="AI134" s="28">
        <v>3</v>
      </c>
      <c r="AJ134" s="28" t="s">
        <v>168</v>
      </c>
      <c r="AK134" s="28">
        <v>1050000</v>
      </c>
      <c r="AL134" s="197"/>
      <c r="AM134" s="197" t="s">
        <v>729</v>
      </c>
      <c r="AN134" s="28" t="s">
        <v>400</v>
      </c>
      <c r="AO134" s="28" t="s">
        <v>400</v>
      </c>
      <c r="AP134" s="28" t="s">
        <v>400</v>
      </c>
      <c r="AQ134" s="197"/>
      <c r="AR134" s="28" t="s">
        <v>473</v>
      </c>
      <c r="AT134" s="33"/>
    </row>
    <row r="135" spans="1:46" x14ac:dyDescent="0.2">
      <c r="A135" s="28" t="s">
        <v>267</v>
      </c>
      <c r="B135" s="28" t="s">
        <v>104</v>
      </c>
      <c r="C135" s="28"/>
      <c r="D135" s="147">
        <v>210773</v>
      </c>
      <c r="E135" s="147"/>
      <c r="F135" s="28" t="s">
        <v>24</v>
      </c>
      <c r="G135" s="28" t="s">
        <v>528</v>
      </c>
      <c r="H135" s="28" t="s">
        <v>281</v>
      </c>
      <c r="I135" s="28">
        <v>2</v>
      </c>
      <c r="J135" s="28">
        <v>20</v>
      </c>
      <c r="K135" s="28">
        <v>801</v>
      </c>
      <c r="L135" s="28" t="s">
        <v>462</v>
      </c>
      <c r="M135" s="28">
        <v>2</v>
      </c>
      <c r="N135" s="28">
        <v>20</v>
      </c>
      <c r="O135" s="28">
        <v>999</v>
      </c>
      <c r="P135" s="28" t="s">
        <v>462</v>
      </c>
      <c r="Q135" s="28">
        <v>66</v>
      </c>
      <c r="R135" s="28">
        <v>20</v>
      </c>
      <c r="S135" s="28">
        <v>66886</v>
      </c>
      <c r="T135" s="28" t="s">
        <v>462</v>
      </c>
      <c r="U135" s="197"/>
      <c r="V135" s="197"/>
      <c r="W135" s="197"/>
      <c r="X135" s="197"/>
      <c r="Y135" s="28" t="s">
        <v>460</v>
      </c>
      <c r="Z135" s="28">
        <v>13</v>
      </c>
      <c r="AA135" s="28" t="s">
        <v>62</v>
      </c>
      <c r="AB135" s="28"/>
      <c r="AC135" s="28">
        <v>-85</v>
      </c>
      <c r="AD135" s="28" t="s">
        <v>263</v>
      </c>
      <c r="AE135" s="28" t="s">
        <v>263</v>
      </c>
      <c r="AF135" s="28" t="s">
        <v>43</v>
      </c>
      <c r="AG135" s="28" t="s">
        <v>386</v>
      </c>
      <c r="AH135" s="28">
        <v>60</v>
      </c>
      <c r="AI135" s="28">
        <v>3</v>
      </c>
      <c r="AJ135" s="28" t="s">
        <v>168</v>
      </c>
      <c r="AK135" s="28">
        <v>1050000</v>
      </c>
      <c r="AL135" s="197"/>
      <c r="AM135" s="197" t="s">
        <v>729</v>
      </c>
      <c r="AN135" s="28" t="s">
        <v>400</v>
      </c>
      <c r="AO135" s="28" t="s">
        <v>400</v>
      </c>
      <c r="AP135" s="28" t="s">
        <v>400</v>
      </c>
      <c r="AQ135" s="197"/>
      <c r="AR135" s="28" t="s">
        <v>473</v>
      </c>
    </row>
    <row r="136" spans="1:46" x14ac:dyDescent="0.2">
      <c r="A136" s="28" t="s">
        <v>267</v>
      </c>
      <c r="B136" s="28" t="s">
        <v>105</v>
      </c>
      <c r="C136" s="28"/>
      <c r="D136" s="147">
        <v>210774</v>
      </c>
      <c r="E136" s="147"/>
      <c r="F136" s="28" t="s">
        <v>24</v>
      </c>
      <c r="G136" s="28" t="s">
        <v>444</v>
      </c>
      <c r="H136" s="28" t="s">
        <v>281</v>
      </c>
      <c r="I136" s="28">
        <v>66</v>
      </c>
      <c r="J136" s="28">
        <v>20</v>
      </c>
      <c r="K136" s="28">
        <v>66536</v>
      </c>
      <c r="L136" s="28" t="s">
        <v>462</v>
      </c>
      <c r="M136" s="28">
        <v>66</v>
      </c>
      <c r="N136" s="28">
        <v>20</v>
      </c>
      <c r="O136" s="28">
        <v>67038</v>
      </c>
      <c r="P136" s="28" t="s">
        <v>462</v>
      </c>
      <c r="Q136" s="28">
        <v>66</v>
      </c>
      <c r="R136" s="28">
        <v>20</v>
      </c>
      <c r="S136" s="28">
        <v>67236</v>
      </c>
      <c r="T136" s="28" t="s">
        <v>462</v>
      </c>
      <c r="U136" s="197"/>
      <c r="V136" s="197"/>
      <c r="W136" s="197"/>
      <c r="X136" s="197"/>
      <c r="Y136" s="28" t="s">
        <v>460</v>
      </c>
      <c r="Z136" s="28">
        <v>13</v>
      </c>
      <c r="AA136" s="28" t="s">
        <v>62</v>
      </c>
      <c r="AB136" s="28"/>
      <c r="AC136" s="28">
        <v>-85</v>
      </c>
      <c r="AD136" s="28" t="s">
        <v>263</v>
      </c>
      <c r="AE136" s="28" t="s">
        <v>263</v>
      </c>
      <c r="AF136" s="28" t="s">
        <v>66</v>
      </c>
      <c r="AG136" s="28" t="s">
        <v>386</v>
      </c>
      <c r="AH136" s="28">
        <v>60</v>
      </c>
      <c r="AI136" s="28">
        <v>3</v>
      </c>
      <c r="AJ136" s="28" t="s">
        <v>168</v>
      </c>
      <c r="AK136" s="28">
        <v>1050000</v>
      </c>
      <c r="AL136" s="197"/>
      <c r="AM136" s="197" t="s">
        <v>729</v>
      </c>
      <c r="AN136" s="28" t="s">
        <v>400</v>
      </c>
      <c r="AO136" s="28" t="s">
        <v>400</v>
      </c>
      <c r="AP136" s="28" t="s">
        <v>400</v>
      </c>
      <c r="AQ136" s="197"/>
      <c r="AR136" s="28" t="s">
        <v>473</v>
      </c>
    </row>
    <row r="137" spans="1:46" x14ac:dyDescent="0.2">
      <c r="Z137" s="28"/>
    </row>
    <row r="138" spans="1:46" ht="15" x14ac:dyDescent="0.25">
      <c r="A138" s="28" t="s">
        <v>267</v>
      </c>
      <c r="B138" s="28" t="s">
        <v>104</v>
      </c>
      <c r="C138" s="28"/>
      <c r="D138" s="147">
        <v>210775</v>
      </c>
      <c r="E138" s="147"/>
      <c r="F138" s="28" t="s">
        <v>24</v>
      </c>
      <c r="G138" s="28" t="s">
        <v>458</v>
      </c>
      <c r="H138" s="28" t="s">
        <v>281</v>
      </c>
      <c r="I138" s="28">
        <v>2</v>
      </c>
      <c r="J138" s="28">
        <v>20</v>
      </c>
      <c r="K138" s="28">
        <v>900</v>
      </c>
      <c r="L138" s="28" t="s">
        <v>462</v>
      </c>
      <c r="M138" s="28">
        <v>66</v>
      </c>
      <c r="N138" s="28">
        <v>20</v>
      </c>
      <c r="O138" s="28">
        <v>66787</v>
      </c>
      <c r="P138" s="28" t="s">
        <v>462</v>
      </c>
      <c r="Q138" s="28">
        <v>66</v>
      </c>
      <c r="R138" s="28">
        <v>20</v>
      </c>
      <c r="S138" s="28">
        <v>66985</v>
      </c>
      <c r="T138" s="28" t="s">
        <v>462</v>
      </c>
      <c r="U138" s="197"/>
      <c r="V138" s="197"/>
      <c r="W138" s="197"/>
      <c r="X138" s="197"/>
      <c r="Y138" s="28" t="s">
        <v>460</v>
      </c>
      <c r="Z138" s="28">
        <v>13</v>
      </c>
      <c r="AA138" s="121" t="s">
        <v>62</v>
      </c>
      <c r="AB138" s="121" t="s">
        <v>46</v>
      </c>
      <c r="AC138" s="113">
        <v>-88</v>
      </c>
      <c r="AD138" s="121">
        <v>10</v>
      </c>
      <c r="AE138" s="121" t="s">
        <v>48</v>
      </c>
      <c r="AF138" s="28" t="s">
        <v>43</v>
      </c>
      <c r="AG138" s="28" t="s">
        <v>386</v>
      </c>
      <c r="AH138" s="28">
        <v>60</v>
      </c>
      <c r="AI138" s="28">
        <v>3</v>
      </c>
      <c r="AJ138" s="28" t="s">
        <v>168</v>
      </c>
      <c r="AK138" s="28">
        <v>160000</v>
      </c>
      <c r="AL138" s="197"/>
      <c r="AM138" s="197"/>
      <c r="AN138" s="28" t="s">
        <v>471</v>
      </c>
      <c r="AO138" s="28" t="s">
        <v>471</v>
      </c>
      <c r="AP138" s="28" t="s">
        <v>471</v>
      </c>
      <c r="AQ138" s="197"/>
      <c r="AR138" s="121" t="s">
        <v>361</v>
      </c>
    </row>
    <row r="139" spans="1:46" ht="15" x14ac:dyDescent="0.25">
      <c r="A139" s="28" t="s">
        <v>267</v>
      </c>
      <c r="B139" s="28" t="s">
        <v>105</v>
      </c>
      <c r="C139" s="28"/>
      <c r="D139" s="147">
        <v>210776</v>
      </c>
      <c r="E139" s="147"/>
      <c r="F139" s="28" t="s">
        <v>24</v>
      </c>
      <c r="G139" s="28" t="s">
        <v>528</v>
      </c>
      <c r="H139" s="28" t="s">
        <v>281</v>
      </c>
      <c r="I139" s="28">
        <v>2</v>
      </c>
      <c r="J139" s="28">
        <v>20</v>
      </c>
      <c r="K139" s="28">
        <v>801</v>
      </c>
      <c r="L139" s="28" t="s">
        <v>462</v>
      </c>
      <c r="M139" s="28">
        <v>2</v>
      </c>
      <c r="N139" s="28">
        <v>20</v>
      </c>
      <c r="O139" s="28">
        <v>999</v>
      </c>
      <c r="P139" s="28" t="s">
        <v>462</v>
      </c>
      <c r="Q139" s="28">
        <v>66</v>
      </c>
      <c r="R139" s="28">
        <v>20</v>
      </c>
      <c r="S139" s="28">
        <v>66886</v>
      </c>
      <c r="T139" s="28" t="s">
        <v>462</v>
      </c>
      <c r="U139" s="197"/>
      <c r="V139" s="197"/>
      <c r="W139" s="197"/>
      <c r="X139" s="197"/>
      <c r="Y139" s="28" t="s">
        <v>460</v>
      </c>
      <c r="Z139" s="28">
        <v>13</v>
      </c>
      <c r="AA139" s="121" t="s">
        <v>62</v>
      </c>
      <c r="AB139" s="121" t="s">
        <v>46</v>
      </c>
      <c r="AC139" s="113">
        <v>-88</v>
      </c>
      <c r="AD139" s="121">
        <v>10</v>
      </c>
      <c r="AE139" s="121" t="s">
        <v>48</v>
      </c>
      <c r="AF139" s="28" t="s">
        <v>66</v>
      </c>
      <c r="AG139" s="28" t="s">
        <v>386</v>
      </c>
      <c r="AH139" s="28">
        <v>60</v>
      </c>
      <c r="AI139" s="28">
        <v>3</v>
      </c>
      <c r="AJ139" s="28" t="s">
        <v>168</v>
      </c>
      <c r="AK139" s="28">
        <v>160000</v>
      </c>
      <c r="AL139" s="197"/>
      <c r="AM139" s="197"/>
      <c r="AN139" s="28" t="s">
        <v>471</v>
      </c>
      <c r="AO139" s="28" t="s">
        <v>471</v>
      </c>
      <c r="AP139" s="28" t="s">
        <v>471</v>
      </c>
      <c r="AQ139" s="197"/>
      <c r="AR139" s="121" t="s">
        <v>361</v>
      </c>
    </row>
    <row r="140" spans="1:46" ht="15" x14ac:dyDescent="0.25">
      <c r="A140" s="28" t="s">
        <v>267</v>
      </c>
      <c r="B140" s="28" t="s">
        <v>105</v>
      </c>
      <c r="C140" s="28"/>
      <c r="D140" s="147">
        <v>210777</v>
      </c>
      <c r="E140" s="147"/>
      <c r="F140" s="28" t="s">
        <v>24</v>
      </c>
      <c r="G140" s="28" t="s">
        <v>444</v>
      </c>
      <c r="H140" s="28" t="s">
        <v>281</v>
      </c>
      <c r="I140" s="28">
        <v>66</v>
      </c>
      <c r="J140" s="28">
        <v>20</v>
      </c>
      <c r="K140" s="28">
        <v>66536</v>
      </c>
      <c r="L140" s="28" t="s">
        <v>462</v>
      </c>
      <c r="M140" s="28">
        <v>66</v>
      </c>
      <c r="N140" s="28">
        <v>20</v>
      </c>
      <c r="O140" s="28">
        <v>67038</v>
      </c>
      <c r="P140" s="28" t="s">
        <v>462</v>
      </c>
      <c r="Q140" s="28">
        <v>66</v>
      </c>
      <c r="R140" s="28">
        <v>20</v>
      </c>
      <c r="S140" s="28">
        <v>67236</v>
      </c>
      <c r="T140" s="28" t="s">
        <v>462</v>
      </c>
      <c r="U140" s="197"/>
      <c r="V140" s="197"/>
      <c r="W140" s="197"/>
      <c r="X140" s="197"/>
      <c r="Y140" s="28" t="s">
        <v>460</v>
      </c>
      <c r="Z140" s="28">
        <v>13</v>
      </c>
      <c r="AA140" s="121" t="s">
        <v>62</v>
      </c>
      <c r="AB140" s="121" t="s">
        <v>46</v>
      </c>
      <c r="AC140" s="113">
        <v>-88</v>
      </c>
      <c r="AD140" s="121">
        <v>10</v>
      </c>
      <c r="AE140" s="121" t="s">
        <v>48</v>
      </c>
      <c r="AF140" s="28" t="s">
        <v>66</v>
      </c>
      <c r="AG140" s="28" t="s">
        <v>386</v>
      </c>
      <c r="AH140" s="28">
        <v>60</v>
      </c>
      <c r="AI140" s="28">
        <v>3</v>
      </c>
      <c r="AJ140" s="28" t="s">
        <v>168</v>
      </c>
      <c r="AK140" s="28">
        <v>160000</v>
      </c>
      <c r="AL140" s="197"/>
      <c r="AM140" s="197"/>
      <c r="AN140" s="28" t="s">
        <v>471</v>
      </c>
      <c r="AO140" s="28" t="s">
        <v>471</v>
      </c>
      <c r="AP140" s="28" t="s">
        <v>471</v>
      </c>
      <c r="AQ140" s="197"/>
      <c r="AR140" s="121" t="s">
        <v>361</v>
      </c>
    </row>
    <row r="142" spans="1:46" ht="15" x14ac:dyDescent="0.25">
      <c r="A142" s="28" t="s">
        <v>191</v>
      </c>
      <c r="B142" s="28" t="s">
        <v>104</v>
      </c>
      <c r="C142" s="28"/>
      <c r="D142" s="147">
        <v>210778</v>
      </c>
      <c r="E142" s="147"/>
      <c r="F142" s="28" t="s">
        <v>24</v>
      </c>
      <c r="G142" s="28" t="s">
        <v>542</v>
      </c>
      <c r="H142" s="28" t="s">
        <v>434</v>
      </c>
      <c r="I142" s="28">
        <v>2</v>
      </c>
      <c r="J142" s="28">
        <v>5</v>
      </c>
      <c r="K142" s="28">
        <v>900</v>
      </c>
      <c r="L142" s="28" t="s">
        <v>461</v>
      </c>
      <c r="M142" s="28">
        <v>71</v>
      </c>
      <c r="N142" s="28">
        <v>10</v>
      </c>
      <c r="O142" s="28"/>
      <c r="P142" s="28" t="s">
        <v>461</v>
      </c>
      <c r="Q142" s="28"/>
      <c r="R142" s="28"/>
      <c r="S142" s="28"/>
      <c r="T142" s="28"/>
      <c r="U142" s="197"/>
      <c r="V142" s="197"/>
      <c r="W142" s="197"/>
      <c r="X142" s="197"/>
      <c r="Y142" s="28"/>
      <c r="Z142" s="28">
        <v>13</v>
      </c>
      <c r="AA142" s="121" t="s">
        <v>62</v>
      </c>
      <c r="AB142" s="121" t="s">
        <v>46</v>
      </c>
      <c r="AC142" s="113">
        <v>-88</v>
      </c>
      <c r="AD142" s="121">
        <v>10</v>
      </c>
      <c r="AE142" s="121" t="s">
        <v>48</v>
      </c>
      <c r="AF142" s="28" t="s">
        <v>43</v>
      </c>
      <c r="AG142" s="28" t="s">
        <v>386</v>
      </c>
      <c r="AH142" s="28">
        <v>60</v>
      </c>
      <c r="AI142" s="28">
        <v>3</v>
      </c>
      <c r="AJ142" s="28" t="s">
        <v>168</v>
      </c>
      <c r="AK142" s="28">
        <v>18000</v>
      </c>
      <c r="AL142" s="197"/>
      <c r="AM142" s="197" t="s">
        <v>744</v>
      </c>
      <c r="AN142" s="28" t="s">
        <v>471</v>
      </c>
      <c r="AO142" s="28" t="s">
        <v>471</v>
      </c>
      <c r="AP142" s="28" t="s">
        <v>471</v>
      </c>
      <c r="AQ142" s="197"/>
      <c r="AR142" s="121" t="s">
        <v>361</v>
      </c>
    </row>
    <row r="143" spans="1:46" ht="15" x14ac:dyDescent="0.25">
      <c r="A143" s="28" t="s">
        <v>231</v>
      </c>
      <c r="B143" s="28" t="s">
        <v>105</v>
      </c>
      <c r="C143" s="28"/>
      <c r="D143" s="147">
        <v>210779</v>
      </c>
      <c r="E143" s="147"/>
      <c r="F143" s="28" t="s">
        <v>24</v>
      </c>
      <c r="G143" s="28" t="s">
        <v>543</v>
      </c>
      <c r="H143" s="28" t="s">
        <v>545</v>
      </c>
      <c r="I143" s="28">
        <v>4</v>
      </c>
      <c r="J143" s="28">
        <v>20</v>
      </c>
      <c r="K143" s="154">
        <v>2050</v>
      </c>
      <c r="L143" s="28" t="s">
        <v>462</v>
      </c>
      <c r="M143" s="28">
        <v>71</v>
      </c>
      <c r="N143" s="28">
        <v>15</v>
      </c>
      <c r="O143" s="28"/>
      <c r="P143" s="28" t="s">
        <v>461</v>
      </c>
      <c r="Q143" s="28"/>
      <c r="R143" s="28"/>
      <c r="S143" s="28"/>
      <c r="T143" s="28"/>
      <c r="U143" s="197"/>
      <c r="V143" s="197"/>
      <c r="W143" s="197"/>
      <c r="X143" s="197"/>
      <c r="Y143" s="28" t="s">
        <v>460</v>
      </c>
      <c r="Z143" s="28">
        <v>13</v>
      </c>
      <c r="AA143" s="121" t="s">
        <v>62</v>
      </c>
      <c r="AB143" s="121" t="s">
        <v>46</v>
      </c>
      <c r="AC143" s="113">
        <v>-88</v>
      </c>
      <c r="AD143" s="121">
        <v>10</v>
      </c>
      <c r="AE143" s="121" t="s">
        <v>48</v>
      </c>
      <c r="AF143" s="28" t="s">
        <v>66</v>
      </c>
      <c r="AG143" s="28" t="s">
        <v>386</v>
      </c>
      <c r="AH143" s="28">
        <v>60</v>
      </c>
      <c r="AI143" s="28">
        <v>3</v>
      </c>
      <c r="AJ143" s="28" t="s">
        <v>168</v>
      </c>
      <c r="AK143" s="28">
        <v>50000</v>
      </c>
      <c r="AL143" s="197"/>
      <c r="AM143" s="197" t="s">
        <v>731</v>
      </c>
      <c r="AN143" s="28" t="s">
        <v>471</v>
      </c>
      <c r="AO143" s="28" t="s">
        <v>471</v>
      </c>
      <c r="AP143" s="28" t="s">
        <v>471</v>
      </c>
      <c r="AQ143" s="197"/>
      <c r="AR143" s="121" t="s">
        <v>361</v>
      </c>
    </row>
    <row r="144" spans="1:46" ht="15" x14ac:dyDescent="0.25">
      <c r="A144" s="28" t="s">
        <v>231</v>
      </c>
      <c r="B144" s="28" t="s">
        <v>105</v>
      </c>
      <c r="C144" s="28"/>
      <c r="D144" s="147">
        <v>210780</v>
      </c>
      <c r="E144" s="147"/>
      <c r="F144" s="28" t="s">
        <v>24</v>
      </c>
      <c r="G144" s="28" t="s">
        <v>544</v>
      </c>
      <c r="H144" s="28" t="s">
        <v>448</v>
      </c>
      <c r="I144" s="28">
        <v>2</v>
      </c>
      <c r="J144" s="28">
        <v>5</v>
      </c>
      <c r="K144" s="28">
        <v>900</v>
      </c>
      <c r="L144" s="28" t="s">
        <v>461</v>
      </c>
      <c r="M144" s="28">
        <v>4</v>
      </c>
      <c r="N144" s="28">
        <v>20</v>
      </c>
      <c r="O144" s="154">
        <v>2050</v>
      </c>
      <c r="P144" s="28" t="s">
        <v>461</v>
      </c>
      <c r="Q144" s="28">
        <v>71</v>
      </c>
      <c r="R144" s="28">
        <v>10</v>
      </c>
      <c r="S144" s="28"/>
      <c r="T144" s="28" t="s">
        <v>461</v>
      </c>
      <c r="U144" s="197"/>
      <c r="V144" s="197"/>
      <c r="W144" s="197"/>
      <c r="X144" s="197"/>
      <c r="Y144" s="28"/>
      <c r="Z144" s="28">
        <v>13</v>
      </c>
      <c r="AA144" s="121" t="s">
        <v>62</v>
      </c>
      <c r="AB144" s="121" t="s">
        <v>46</v>
      </c>
      <c r="AC144" s="113">
        <v>-88</v>
      </c>
      <c r="AD144" s="121">
        <v>10</v>
      </c>
      <c r="AE144" s="121" t="s">
        <v>48</v>
      </c>
      <c r="AF144" s="28" t="s">
        <v>66</v>
      </c>
      <c r="AG144" s="28" t="s">
        <v>386</v>
      </c>
      <c r="AH144" s="28">
        <v>60</v>
      </c>
      <c r="AI144" s="28">
        <v>3</v>
      </c>
      <c r="AJ144" s="28" t="s">
        <v>168</v>
      </c>
      <c r="AK144" s="28">
        <v>48000</v>
      </c>
      <c r="AL144" s="197"/>
      <c r="AM144" s="197" t="s">
        <v>745</v>
      </c>
      <c r="AN144" s="28" t="s">
        <v>471</v>
      </c>
      <c r="AO144" s="28" t="s">
        <v>471</v>
      </c>
      <c r="AP144" s="28" t="s">
        <v>471</v>
      </c>
      <c r="AQ144" s="197"/>
      <c r="AR144" s="121" t="s">
        <v>361</v>
      </c>
    </row>
    <row r="145" spans="1:44" ht="15" x14ac:dyDescent="0.25">
      <c r="A145" s="28" t="s">
        <v>224</v>
      </c>
      <c r="B145" s="28" t="s">
        <v>104</v>
      </c>
      <c r="C145" s="28"/>
      <c r="D145" s="147">
        <v>210781</v>
      </c>
      <c r="E145" s="147"/>
      <c r="F145" s="28" t="s">
        <v>24</v>
      </c>
      <c r="G145" s="28" t="s">
        <v>542</v>
      </c>
      <c r="H145" s="28" t="s">
        <v>351</v>
      </c>
      <c r="I145" s="28">
        <v>2</v>
      </c>
      <c r="J145" s="28">
        <v>10</v>
      </c>
      <c r="K145" s="28">
        <v>900</v>
      </c>
      <c r="L145" s="28" t="s">
        <v>461</v>
      </c>
      <c r="M145" s="28">
        <v>71</v>
      </c>
      <c r="N145" s="28">
        <v>20</v>
      </c>
      <c r="O145" s="28"/>
      <c r="P145" s="28" t="s">
        <v>461</v>
      </c>
      <c r="Q145" s="28"/>
      <c r="R145" s="28"/>
      <c r="S145" s="28"/>
      <c r="T145" s="28"/>
      <c r="U145" s="197"/>
      <c r="V145" s="197"/>
      <c r="W145" s="197"/>
      <c r="X145" s="197"/>
      <c r="Y145" s="28" t="s">
        <v>460</v>
      </c>
      <c r="Z145" s="28">
        <v>13</v>
      </c>
      <c r="AA145" s="121" t="s">
        <v>62</v>
      </c>
      <c r="AB145" s="121" t="s">
        <v>46</v>
      </c>
      <c r="AC145" s="113">
        <v>-88</v>
      </c>
      <c r="AD145" s="121">
        <v>10</v>
      </c>
      <c r="AE145" s="121" t="s">
        <v>48</v>
      </c>
      <c r="AF145" s="28" t="s">
        <v>43</v>
      </c>
      <c r="AG145" s="28" t="s">
        <v>386</v>
      </c>
      <c r="AH145" s="28">
        <v>60</v>
      </c>
      <c r="AI145" s="28">
        <v>3</v>
      </c>
      <c r="AJ145" s="28" t="s">
        <v>168</v>
      </c>
      <c r="AK145" s="28">
        <v>36000</v>
      </c>
      <c r="AL145" s="197"/>
      <c r="AM145" s="197" t="s">
        <v>731</v>
      </c>
      <c r="AN145" s="28" t="s">
        <v>471</v>
      </c>
      <c r="AO145" s="28" t="s">
        <v>471</v>
      </c>
      <c r="AP145" s="28" t="s">
        <v>471</v>
      </c>
      <c r="AQ145" s="197"/>
      <c r="AR145" s="121" t="s">
        <v>361</v>
      </c>
    </row>
    <row r="146" spans="1:44" ht="15" x14ac:dyDescent="0.25">
      <c r="A146" s="28" t="s">
        <v>227</v>
      </c>
      <c r="B146" s="28" t="s">
        <v>105</v>
      </c>
      <c r="C146" s="28"/>
      <c r="D146" s="147">
        <v>210782</v>
      </c>
      <c r="E146" s="147"/>
      <c r="F146" s="28" t="s">
        <v>24</v>
      </c>
      <c r="G146" s="28" t="s">
        <v>543</v>
      </c>
      <c r="H146" s="28" t="s">
        <v>229</v>
      </c>
      <c r="I146" s="28">
        <v>4</v>
      </c>
      <c r="J146" s="28">
        <v>20</v>
      </c>
      <c r="K146" s="154">
        <v>2050</v>
      </c>
      <c r="L146" s="28" t="s">
        <v>461</v>
      </c>
      <c r="M146" s="28">
        <v>71</v>
      </c>
      <c r="N146" s="28">
        <v>20</v>
      </c>
      <c r="O146" s="28"/>
      <c r="P146" s="28" t="s">
        <v>461</v>
      </c>
      <c r="Q146" s="28"/>
      <c r="R146" s="28"/>
      <c r="S146" s="28"/>
      <c r="T146" s="28"/>
      <c r="U146" s="197"/>
      <c r="V146" s="197"/>
      <c r="W146" s="197"/>
      <c r="X146" s="197"/>
      <c r="Y146" s="28" t="s">
        <v>460</v>
      </c>
      <c r="Z146" s="28">
        <v>13</v>
      </c>
      <c r="AA146" s="121" t="s">
        <v>62</v>
      </c>
      <c r="AB146" s="121" t="s">
        <v>46</v>
      </c>
      <c r="AC146" s="113">
        <v>-88</v>
      </c>
      <c r="AD146" s="121">
        <v>10</v>
      </c>
      <c r="AE146" s="121" t="s">
        <v>48</v>
      </c>
      <c r="AF146" s="28" t="s">
        <v>66</v>
      </c>
      <c r="AG146" s="28" t="s">
        <v>386</v>
      </c>
      <c r="AH146" s="28">
        <v>60</v>
      </c>
      <c r="AI146" s="28">
        <v>3</v>
      </c>
      <c r="AJ146" s="28" t="s">
        <v>168</v>
      </c>
      <c r="AK146" s="28">
        <v>60000</v>
      </c>
      <c r="AL146" s="197"/>
      <c r="AM146" s="197" t="s">
        <v>731</v>
      </c>
      <c r="AN146" s="28" t="s">
        <v>471</v>
      </c>
      <c r="AO146" s="28" t="s">
        <v>471</v>
      </c>
      <c r="AP146" s="28" t="s">
        <v>471</v>
      </c>
      <c r="AQ146" s="197"/>
      <c r="AR146" s="121" t="s">
        <v>361</v>
      </c>
    </row>
    <row r="147" spans="1:44" ht="15" x14ac:dyDescent="0.25">
      <c r="A147" s="28" t="s">
        <v>227</v>
      </c>
      <c r="B147" s="28" t="s">
        <v>105</v>
      </c>
      <c r="C147" s="28"/>
      <c r="D147" s="147">
        <v>210783</v>
      </c>
      <c r="E147" s="147"/>
      <c r="F147" s="28" t="s">
        <v>24</v>
      </c>
      <c r="G147" s="28" t="s">
        <v>544</v>
      </c>
      <c r="H147" s="28" t="s">
        <v>278</v>
      </c>
      <c r="I147" s="28">
        <v>2</v>
      </c>
      <c r="J147" s="28">
        <v>10</v>
      </c>
      <c r="K147" s="28">
        <v>900</v>
      </c>
      <c r="L147" s="28" t="s">
        <v>462</v>
      </c>
      <c r="M147" s="28">
        <v>4</v>
      </c>
      <c r="N147" s="28">
        <v>20</v>
      </c>
      <c r="O147" s="154">
        <v>2050</v>
      </c>
      <c r="P147" s="28" t="s">
        <v>462</v>
      </c>
      <c r="Q147" s="28">
        <v>71</v>
      </c>
      <c r="R147" s="28">
        <v>10</v>
      </c>
      <c r="S147" s="28"/>
      <c r="T147" s="28" t="s">
        <v>461</v>
      </c>
      <c r="U147" s="197"/>
      <c r="V147" s="197"/>
      <c r="W147" s="197"/>
      <c r="X147" s="197"/>
      <c r="Y147" s="28" t="s">
        <v>460</v>
      </c>
      <c r="Z147" s="28">
        <v>13</v>
      </c>
      <c r="AA147" s="121" t="s">
        <v>62</v>
      </c>
      <c r="AB147" s="121" t="s">
        <v>46</v>
      </c>
      <c r="AC147" s="113">
        <v>-88</v>
      </c>
      <c r="AD147" s="121">
        <v>10</v>
      </c>
      <c r="AE147" s="121" t="s">
        <v>48</v>
      </c>
      <c r="AF147" s="28" t="s">
        <v>66</v>
      </c>
      <c r="AG147" s="28" t="s">
        <v>386</v>
      </c>
      <c r="AH147" s="28">
        <v>60</v>
      </c>
      <c r="AI147" s="28">
        <v>3</v>
      </c>
      <c r="AJ147" s="28" t="s">
        <v>168</v>
      </c>
      <c r="AK147" s="28">
        <v>60000</v>
      </c>
      <c r="AL147" s="197"/>
      <c r="AM147" s="197" t="s">
        <v>707</v>
      </c>
      <c r="AN147" s="28" t="s">
        <v>471</v>
      </c>
      <c r="AO147" s="28" t="s">
        <v>471</v>
      </c>
      <c r="AP147" s="28" t="s">
        <v>471</v>
      </c>
      <c r="AQ147" s="197"/>
      <c r="AR147" s="121" t="s">
        <v>361</v>
      </c>
    </row>
    <row r="149" spans="1:44" x14ac:dyDescent="0.2">
      <c r="A149" s="28" t="s">
        <v>213</v>
      </c>
      <c r="B149" s="28" t="s">
        <v>671</v>
      </c>
      <c r="C149" s="28"/>
      <c r="D149" s="147">
        <v>210784</v>
      </c>
      <c r="E149" s="28"/>
      <c r="F149" s="85" t="s">
        <v>24</v>
      </c>
      <c r="G149" s="28" t="s">
        <v>666</v>
      </c>
      <c r="H149" s="28" t="s">
        <v>211</v>
      </c>
      <c r="I149" s="28">
        <v>2</v>
      </c>
      <c r="K149" s="28"/>
      <c r="L149" s="28" t="s">
        <v>461</v>
      </c>
      <c r="M149" s="28">
        <v>4</v>
      </c>
      <c r="N149" s="28">
        <v>5</v>
      </c>
      <c r="O149" s="28"/>
      <c r="P149" s="28" t="s">
        <v>461</v>
      </c>
      <c r="Q149" s="28"/>
      <c r="R149" s="28"/>
      <c r="S149" s="28"/>
      <c r="T149" s="28"/>
      <c r="U149" s="197"/>
      <c r="V149" s="197"/>
      <c r="W149" s="197"/>
      <c r="X149" s="197"/>
      <c r="Y149" s="197" t="s">
        <v>395</v>
      </c>
      <c r="Z149" s="28">
        <v>13</v>
      </c>
      <c r="AA149" s="28" t="s">
        <v>62</v>
      </c>
      <c r="AB149" s="28" t="s">
        <v>49</v>
      </c>
      <c r="AC149" s="115">
        <v>-85</v>
      </c>
      <c r="AD149" s="28">
        <v>0</v>
      </c>
      <c r="AE149" s="28" t="s">
        <v>50</v>
      </c>
      <c r="AF149" s="28" t="s">
        <v>186</v>
      </c>
      <c r="AG149" s="28" t="s">
        <v>386</v>
      </c>
      <c r="AH149" s="28">
        <v>60</v>
      </c>
      <c r="AI149" s="28">
        <v>3</v>
      </c>
      <c r="AJ149" s="28" t="s">
        <v>168</v>
      </c>
      <c r="AK149" s="28"/>
      <c r="AL149" s="28">
        <v>30000</v>
      </c>
      <c r="AM149" s="197"/>
      <c r="AN149" s="28" t="s">
        <v>363</v>
      </c>
      <c r="AO149" s="28" t="s">
        <v>363</v>
      </c>
      <c r="AP149" s="28"/>
      <c r="AQ149" s="197"/>
      <c r="AR149" s="197" t="s">
        <v>761</v>
      </c>
    </row>
    <row r="150" spans="1:44" x14ac:dyDescent="0.2">
      <c r="A150" s="28" t="s">
        <v>213</v>
      </c>
      <c r="B150" s="28" t="s">
        <v>672</v>
      </c>
      <c r="C150" s="28"/>
      <c r="D150" s="147">
        <v>210785</v>
      </c>
      <c r="E150" s="28"/>
      <c r="F150" s="85" t="s">
        <v>24</v>
      </c>
      <c r="G150" s="28" t="s">
        <v>667</v>
      </c>
      <c r="H150" s="28" t="s">
        <v>211</v>
      </c>
      <c r="I150" s="28">
        <v>2</v>
      </c>
      <c r="J150" s="28">
        <v>5</v>
      </c>
      <c r="K150" s="28"/>
      <c r="L150" s="28" t="s">
        <v>461</v>
      </c>
      <c r="M150" s="28">
        <v>66</v>
      </c>
      <c r="N150" s="28">
        <v>5</v>
      </c>
      <c r="O150" s="28"/>
      <c r="P150" s="28" t="s">
        <v>461</v>
      </c>
      <c r="Q150" s="28"/>
      <c r="R150" s="28"/>
      <c r="S150" s="28"/>
      <c r="T150" s="28"/>
      <c r="U150" s="197"/>
      <c r="V150" s="197"/>
      <c r="W150" s="197"/>
      <c r="X150" s="197"/>
      <c r="Y150" s="197" t="s">
        <v>396</v>
      </c>
      <c r="Z150" s="28">
        <v>13</v>
      </c>
      <c r="AA150" s="28" t="s">
        <v>62</v>
      </c>
      <c r="AB150" s="28" t="s">
        <v>21</v>
      </c>
      <c r="AC150" s="115">
        <v>-85</v>
      </c>
      <c r="AD150" s="28" t="s">
        <v>41</v>
      </c>
      <c r="AE150" s="28" t="s">
        <v>263</v>
      </c>
      <c r="AF150" s="28" t="s">
        <v>187</v>
      </c>
      <c r="AG150" s="28" t="s">
        <v>386</v>
      </c>
      <c r="AH150" s="28">
        <v>60</v>
      </c>
      <c r="AI150" s="28">
        <v>3</v>
      </c>
      <c r="AJ150" s="28" t="s">
        <v>168</v>
      </c>
      <c r="AK150" s="28"/>
      <c r="AL150" s="28">
        <v>30000</v>
      </c>
      <c r="AM150" s="197"/>
      <c r="AN150" s="28" t="s">
        <v>363</v>
      </c>
      <c r="AO150" s="28" t="s">
        <v>363</v>
      </c>
      <c r="AP150" s="28"/>
      <c r="AQ150" s="197"/>
      <c r="AR150" s="197" t="s">
        <v>761</v>
      </c>
    </row>
    <row r="151" spans="1:44" x14ac:dyDescent="0.2">
      <c r="A151" s="28" t="s">
        <v>213</v>
      </c>
      <c r="B151" s="28" t="s">
        <v>671</v>
      </c>
      <c r="C151" s="28"/>
      <c r="D151" s="147">
        <v>210786</v>
      </c>
      <c r="E151" s="28"/>
      <c r="F151" s="85" t="s">
        <v>24</v>
      </c>
      <c r="G151" s="28" t="s">
        <v>668</v>
      </c>
      <c r="H151" s="28" t="s">
        <v>211</v>
      </c>
      <c r="I151" s="28">
        <v>12</v>
      </c>
      <c r="J151" s="28">
        <v>5</v>
      </c>
      <c r="K151" s="28"/>
      <c r="L151" s="28" t="s">
        <v>461</v>
      </c>
      <c r="M151" s="28">
        <v>2</v>
      </c>
      <c r="N151" s="28">
        <v>5</v>
      </c>
      <c r="O151" s="28"/>
      <c r="P151" s="28" t="s">
        <v>461</v>
      </c>
      <c r="Q151" s="28"/>
      <c r="R151" s="28"/>
      <c r="S151" s="28"/>
      <c r="T151" s="28"/>
      <c r="U151" s="197"/>
      <c r="V151" s="197"/>
      <c r="W151" s="197"/>
      <c r="X151" s="197"/>
      <c r="Y151" s="197" t="s">
        <v>759</v>
      </c>
      <c r="Z151" s="28">
        <v>13</v>
      </c>
      <c r="AA151" s="28" t="s">
        <v>62</v>
      </c>
      <c r="AB151" s="28" t="s">
        <v>46</v>
      </c>
      <c r="AC151" s="115">
        <v>-85</v>
      </c>
      <c r="AD151" s="28">
        <v>10</v>
      </c>
      <c r="AE151" s="28" t="s">
        <v>48</v>
      </c>
      <c r="AF151" s="28" t="s">
        <v>186</v>
      </c>
      <c r="AG151" s="28" t="s">
        <v>386</v>
      </c>
      <c r="AH151" s="28">
        <v>60</v>
      </c>
      <c r="AI151" s="28">
        <v>3</v>
      </c>
      <c r="AJ151" s="28" t="s">
        <v>168</v>
      </c>
      <c r="AK151" s="28"/>
      <c r="AL151" s="28">
        <v>30000</v>
      </c>
      <c r="AM151" s="197"/>
      <c r="AN151" s="28" t="s">
        <v>363</v>
      </c>
      <c r="AO151" s="28" t="s">
        <v>363</v>
      </c>
      <c r="AP151" s="28"/>
      <c r="AQ151" s="197"/>
      <c r="AR151" s="197" t="s">
        <v>761</v>
      </c>
    </row>
    <row r="152" spans="1:44" x14ac:dyDescent="0.2">
      <c r="A152" s="28" t="s">
        <v>191</v>
      </c>
      <c r="B152" s="28" t="s">
        <v>672</v>
      </c>
      <c r="C152" s="28"/>
      <c r="D152" s="147">
        <v>210787</v>
      </c>
      <c r="E152" s="28"/>
      <c r="F152" s="85" t="s">
        <v>24</v>
      </c>
      <c r="G152" s="28" t="s">
        <v>670</v>
      </c>
      <c r="H152" s="28" t="s">
        <v>434</v>
      </c>
      <c r="I152" s="28">
        <v>12</v>
      </c>
      <c r="J152" s="28">
        <v>5</v>
      </c>
      <c r="K152" s="28"/>
      <c r="L152" s="28" t="s">
        <v>461</v>
      </c>
      <c r="M152" s="28">
        <v>4</v>
      </c>
      <c r="N152" s="28">
        <v>10</v>
      </c>
      <c r="O152" s="28"/>
      <c r="P152" s="28" t="s">
        <v>461</v>
      </c>
      <c r="Q152" s="28"/>
      <c r="R152" s="28"/>
      <c r="S152" s="28"/>
      <c r="T152" s="28"/>
      <c r="U152" s="197"/>
      <c r="V152" s="197"/>
      <c r="W152" s="197"/>
      <c r="X152" s="197"/>
      <c r="Y152" s="197" t="s">
        <v>760</v>
      </c>
      <c r="Z152" s="28">
        <v>13</v>
      </c>
      <c r="AA152" s="28" t="s">
        <v>62</v>
      </c>
      <c r="AB152" s="28" t="s">
        <v>46</v>
      </c>
      <c r="AC152" s="115">
        <v>-85</v>
      </c>
      <c r="AD152" s="28">
        <v>20</v>
      </c>
      <c r="AE152" s="28" t="s">
        <v>47</v>
      </c>
      <c r="AF152" s="28" t="s">
        <v>187</v>
      </c>
      <c r="AG152" s="28" t="s">
        <v>386</v>
      </c>
      <c r="AH152" s="28">
        <v>60</v>
      </c>
      <c r="AI152" s="28">
        <v>3</v>
      </c>
      <c r="AJ152" s="28" t="s">
        <v>168</v>
      </c>
      <c r="AK152" s="28"/>
      <c r="AL152" s="28">
        <v>45000</v>
      </c>
      <c r="AM152" s="197"/>
      <c r="AN152" s="28" t="s">
        <v>363</v>
      </c>
      <c r="AO152" s="28" t="s">
        <v>363</v>
      </c>
      <c r="AP152" s="28"/>
      <c r="AQ152" s="197"/>
      <c r="AR152" s="197" t="s">
        <v>761</v>
      </c>
    </row>
    <row r="154" spans="1:44" x14ac:dyDescent="0.2">
      <c r="A154" s="28" t="s">
        <v>223</v>
      </c>
      <c r="B154" s="28" t="s">
        <v>671</v>
      </c>
      <c r="C154" s="28"/>
      <c r="D154" s="147">
        <v>210788</v>
      </c>
      <c r="E154" s="28"/>
      <c r="F154" s="85" t="s">
        <v>24</v>
      </c>
      <c r="G154" s="28" t="s">
        <v>666</v>
      </c>
      <c r="H154" s="28" t="s">
        <v>234</v>
      </c>
      <c r="I154" s="28">
        <v>2</v>
      </c>
      <c r="J154" s="28">
        <v>10</v>
      </c>
      <c r="K154" s="28"/>
      <c r="L154" s="28" t="s">
        <v>461</v>
      </c>
      <c r="M154" s="28">
        <v>4</v>
      </c>
      <c r="N154" s="28">
        <v>15</v>
      </c>
      <c r="O154" s="28"/>
      <c r="P154" s="28" t="s">
        <v>461</v>
      </c>
      <c r="Q154" s="28"/>
      <c r="R154" s="28"/>
      <c r="S154" s="28"/>
      <c r="T154" s="28"/>
      <c r="U154" s="197"/>
      <c r="V154" s="197"/>
      <c r="W154" s="197"/>
      <c r="X154" s="197"/>
      <c r="Y154" s="197" t="s">
        <v>395</v>
      </c>
      <c r="Z154" s="28">
        <v>13</v>
      </c>
      <c r="AA154" s="28" t="s">
        <v>62</v>
      </c>
      <c r="AB154" s="28" t="s">
        <v>49</v>
      </c>
      <c r="AC154" s="115">
        <v>-85</v>
      </c>
      <c r="AD154" s="28">
        <v>0</v>
      </c>
      <c r="AE154" s="28" t="s">
        <v>50</v>
      </c>
      <c r="AF154" s="28" t="s">
        <v>186</v>
      </c>
      <c r="AG154" s="28" t="s">
        <v>386</v>
      </c>
      <c r="AH154" s="28">
        <v>60</v>
      </c>
      <c r="AI154" s="28">
        <v>3</v>
      </c>
      <c r="AJ154" s="28" t="s">
        <v>168</v>
      </c>
      <c r="AK154" s="28"/>
      <c r="AL154" s="28">
        <v>70000</v>
      </c>
      <c r="AM154" s="197"/>
      <c r="AN154" s="28" t="s">
        <v>363</v>
      </c>
      <c r="AO154" s="28" t="s">
        <v>363</v>
      </c>
      <c r="AP154" s="28"/>
      <c r="AQ154" s="197"/>
      <c r="AR154" s="197" t="s">
        <v>761</v>
      </c>
    </row>
    <row r="155" spans="1:44" x14ac:dyDescent="0.2">
      <c r="A155" s="28" t="s">
        <v>223</v>
      </c>
      <c r="B155" s="28" t="s">
        <v>672</v>
      </c>
      <c r="C155" s="28"/>
      <c r="D155" s="147">
        <v>210789</v>
      </c>
      <c r="E155" s="28"/>
      <c r="F155" s="85" t="s">
        <v>24</v>
      </c>
      <c r="G155" s="28" t="s">
        <v>667</v>
      </c>
      <c r="H155" s="28" t="s">
        <v>234</v>
      </c>
      <c r="I155" s="28">
        <v>2</v>
      </c>
      <c r="J155" s="28">
        <v>10</v>
      </c>
      <c r="K155" s="28"/>
      <c r="L155" s="28" t="s">
        <v>461</v>
      </c>
      <c r="M155" s="28">
        <v>66</v>
      </c>
      <c r="N155" s="28">
        <v>15</v>
      </c>
      <c r="O155" s="28"/>
      <c r="P155" s="28" t="s">
        <v>461</v>
      </c>
      <c r="Q155" s="28"/>
      <c r="R155" s="28"/>
      <c r="S155" s="28"/>
      <c r="T155" s="28"/>
      <c r="U155" s="197"/>
      <c r="V155" s="197"/>
      <c r="W155" s="197"/>
      <c r="X155" s="197"/>
      <c r="Y155" s="197" t="s">
        <v>396</v>
      </c>
      <c r="Z155" s="28">
        <v>13</v>
      </c>
      <c r="AA155" s="28" t="s">
        <v>62</v>
      </c>
      <c r="AB155" s="28" t="s">
        <v>21</v>
      </c>
      <c r="AC155" s="115">
        <v>-85</v>
      </c>
      <c r="AD155" s="28" t="s">
        <v>41</v>
      </c>
      <c r="AE155" s="28" t="s">
        <v>263</v>
      </c>
      <c r="AF155" s="28" t="s">
        <v>187</v>
      </c>
      <c r="AG155" s="28" t="s">
        <v>386</v>
      </c>
      <c r="AH155" s="28">
        <v>60</v>
      </c>
      <c r="AI155" s="28">
        <v>3</v>
      </c>
      <c r="AJ155" s="28" t="s">
        <v>168</v>
      </c>
      <c r="AK155" s="28"/>
      <c r="AL155" s="28">
        <v>80000</v>
      </c>
      <c r="AM155" s="197"/>
      <c r="AN155" s="28" t="s">
        <v>363</v>
      </c>
      <c r="AO155" s="28" t="s">
        <v>363</v>
      </c>
      <c r="AP155" s="28"/>
      <c r="AQ155" s="197"/>
      <c r="AR155" s="197" t="s">
        <v>761</v>
      </c>
    </row>
    <row r="156" spans="1:44" x14ac:dyDescent="0.2">
      <c r="A156" s="28" t="s">
        <v>191</v>
      </c>
      <c r="B156" s="28" t="s">
        <v>671</v>
      </c>
      <c r="C156" s="28"/>
      <c r="D156" s="147">
        <v>210790</v>
      </c>
      <c r="E156" s="28"/>
      <c r="F156" s="85" t="s">
        <v>24</v>
      </c>
      <c r="G156" s="28" t="s">
        <v>668</v>
      </c>
      <c r="H156" s="28" t="s">
        <v>669</v>
      </c>
      <c r="I156" s="28">
        <v>12</v>
      </c>
      <c r="J156" s="28">
        <v>5</v>
      </c>
      <c r="K156" s="28"/>
      <c r="L156" s="28" t="s">
        <v>461</v>
      </c>
      <c r="M156" s="28">
        <v>2</v>
      </c>
      <c r="N156" s="28">
        <v>15</v>
      </c>
      <c r="O156" s="28"/>
      <c r="P156" s="28" t="s">
        <v>461</v>
      </c>
      <c r="Q156" s="28"/>
      <c r="R156" s="28"/>
      <c r="S156" s="28"/>
      <c r="T156" s="28"/>
      <c r="U156" s="197"/>
      <c r="V156" s="197"/>
      <c r="W156" s="197"/>
      <c r="X156" s="197"/>
      <c r="Y156" s="197" t="s">
        <v>759</v>
      </c>
      <c r="Z156" s="28">
        <v>13</v>
      </c>
      <c r="AA156" s="28" t="s">
        <v>62</v>
      </c>
      <c r="AB156" s="28" t="s">
        <v>46</v>
      </c>
      <c r="AC156" s="115">
        <v>-85</v>
      </c>
      <c r="AD156" s="28">
        <v>10</v>
      </c>
      <c r="AE156" s="28" t="s">
        <v>48</v>
      </c>
      <c r="AF156" s="28" t="s">
        <v>186</v>
      </c>
      <c r="AG156" s="28" t="s">
        <v>386</v>
      </c>
      <c r="AH156" s="28">
        <v>60</v>
      </c>
      <c r="AI156" s="28">
        <v>3</v>
      </c>
      <c r="AJ156" s="28" t="s">
        <v>168</v>
      </c>
      <c r="AK156" s="28"/>
      <c r="AL156" s="28">
        <v>60000</v>
      </c>
      <c r="AM156" s="197"/>
      <c r="AN156" s="28" t="s">
        <v>363</v>
      </c>
      <c r="AO156" s="28" t="s">
        <v>363</v>
      </c>
      <c r="AP156" s="28"/>
      <c r="AQ156" s="197"/>
      <c r="AR156" s="197" t="s">
        <v>761</v>
      </c>
    </row>
    <row r="157" spans="1:44" x14ac:dyDescent="0.2">
      <c r="A157" s="28" t="s">
        <v>191</v>
      </c>
      <c r="B157" s="28" t="s">
        <v>672</v>
      </c>
      <c r="C157" s="28"/>
      <c r="D157" s="147">
        <v>210791</v>
      </c>
      <c r="E157" s="28"/>
      <c r="F157" s="85" t="s">
        <v>24</v>
      </c>
      <c r="G157" s="28" t="s">
        <v>670</v>
      </c>
      <c r="H157" s="28" t="s">
        <v>669</v>
      </c>
      <c r="I157" s="28">
        <v>12</v>
      </c>
      <c r="J157" s="28">
        <v>5</v>
      </c>
      <c r="K157" s="28"/>
      <c r="L157" s="28" t="s">
        <v>461</v>
      </c>
      <c r="M157" s="28">
        <v>4</v>
      </c>
      <c r="N157" s="28">
        <v>15</v>
      </c>
      <c r="O157" s="28"/>
      <c r="P157" s="28" t="s">
        <v>461</v>
      </c>
      <c r="Q157" s="28"/>
      <c r="R157" s="28"/>
      <c r="S157" s="28"/>
      <c r="T157" s="28"/>
      <c r="U157" s="197"/>
      <c r="V157" s="197"/>
      <c r="W157" s="197"/>
      <c r="X157" s="197"/>
      <c r="Y157" s="197" t="s">
        <v>760</v>
      </c>
      <c r="Z157" s="28">
        <v>13</v>
      </c>
      <c r="AA157" s="28" t="s">
        <v>62</v>
      </c>
      <c r="AB157" s="28" t="s">
        <v>46</v>
      </c>
      <c r="AC157" s="115">
        <v>-85</v>
      </c>
      <c r="AD157" s="28">
        <v>20</v>
      </c>
      <c r="AE157" s="28" t="s">
        <v>47</v>
      </c>
      <c r="AF157" s="28" t="s">
        <v>187</v>
      </c>
      <c r="AG157" s="28" t="s">
        <v>386</v>
      </c>
      <c r="AH157" s="28">
        <v>60</v>
      </c>
      <c r="AI157" s="28">
        <v>3</v>
      </c>
      <c r="AJ157" s="28" t="s">
        <v>168</v>
      </c>
      <c r="AK157" s="28"/>
      <c r="AL157" s="28">
        <v>60000</v>
      </c>
      <c r="AM157" s="197"/>
      <c r="AN157" s="28" t="s">
        <v>363</v>
      </c>
      <c r="AO157" s="28" t="s">
        <v>363</v>
      </c>
      <c r="AP157" s="28"/>
      <c r="AQ157" s="197"/>
      <c r="AR157" s="197" t="s">
        <v>761</v>
      </c>
    </row>
    <row r="159" spans="1:44" x14ac:dyDescent="0.2">
      <c r="A159" s="28" t="s">
        <v>227</v>
      </c>
      <c r="B159" s="28" t="s">
        <v>671</v>
      </c>
      <c r="C159" s="28"/>
      <c r="D159" s="147">
        <v>210792</v>
      </c>
      <c r="E159" s="28"/>
      <c r="F159" s="85" t="s">
        <v>24</v>
      </c>
      <c r="G159" s="28" t="s">
        <v>666</v>
      </c>
      <c r="H159" s="28" t="s">
        <v>229</v>
      </c>
      <c r="I159" s="28">
        <v>2</v>
      </c>
      <c r="J159" s="28">
        <v>20</v>
      </c>
      <c r="K159" s="28"/>
      <c r="L159" s="28" t="s">
        <v>461</v>
      </c>
      <c r="M159" s="28">
        <v>4</v>
      </c>
      <c r="N159" s="28">
        <v>20</v>
      </c>
      <c r="O159" s="28"/>
      <c r="P159" s="28" t="s">
        <v>461</v>
      </c>
      <c r="Q159" s="28"/>
      <c r="R159" s="28"/>
      <c r="S159" s="28"/>
      <c r="T159" s="28"/>
      <c r="U159" s="197"/>
      <c r="V159" s="197"/>
      <c r="W159" s="197"/>
      <c r="X159" s="197"/>
      <c r="Y159" s="197" t="s">
        <v>395</v>
      </c>
      <c r="Z159" s="28">
        <v>13</v>
      </c>
      <c r="AA159" s="28" t="s">
        <v>62</v>
      </c>
      <c r="AB159" s="28" t="s">
        <v>49</v>
      </c>
      <c r="AC159" s="115">
        <v>-85</v>
      </c>
      <c r="AD159" s="28">
        <v>0</v>
      </c>
      <c r="AE159" s="28" t="s">
        <v>50</v>
      </c>
      <c r="AF159" s="28" t="s">
        <v>186</v>
      </c>
      <c r="AG159" s="28" t="s">
        <v>386</v>
      </c>
      <c r="AH159" s="28">
        <v>60</v>
      </c>
      <c r="AI159" s="28">
        <v>3</v>
      </c>
      <c r="AJ159" s="28" t="s">
        <v>168</v>
      </c>
      <c r="AK159" s="28"/>
      <c r="AL159" s="28">
        <v>70000</v>
      </c>
      <c r="AM159" s="197"/>
      <c r="AN159" s="28" t="s">
        <v>363</v>
      </c>
      <c r="AO159" s="28" t="s">
        <v>363</v>
      </c>
      <c r="AP159" s="28"/>
      <c r="AQ159" s="197"/>
      <c r="AR159" s="197" t="s">
        <v>761</v>
      </c>
    </row>
    <row r="160" spans="1:44" x14ac:dyDescent="0.2">
      <c r="A160" s="28" t="s">
        <v>231</v>
      </c>
      <c r="B160" s="28" t="s">
        <v>672</v>
      </c>
      <c r="C160" s="28"/>
      <c r="D160" s="147">
        <v>210793</v>
      </c>
      <c r="E160" s="28"/>
      <c r="F160" s="85" t="s">
        <v>24</v>
      </c>
      <c r="G160" s="28" t="s">
        <v>667</v>
      </c>
      <c r="H160" s="28" t="s">
        <v>232</v>
      </c>
      <c r="I160" s="28">
        <v>2</v>
      </c>
      <c r="J160" s="28">
        <v>15</v>
      </c>
      <c r="K160" s="28"/>
      <c r="L160" s="28" t="s">
        <v>461</v>
      </c>
      <c r="M160" s="28">
        <v>66</v>
      </c>
      <c r="N160" s="28">
        <v>20</v>
      </c>
      <c r="O160" s="28"/>
      <c r="P160" s="28" t="s">
        <v>461</v>
      </c>
      <c r="Q160" s="28"/>
      <c r="R160" s="28"/>
      <c r="S160" s="28"/>
      <c r="T160" s="28"/>
      <c r="U160" s="197"/>
      <c r="V160" s="197"/>
      <c r="W160" s="197"/>
      <c r="X160" s="197"/>
      <c r="Y160" s="197" t="s">
        <v>396</v>
      </c>
      <c r="Z160" s="28">
        <v>13</v>
      </c>
      <c r="AA160" s="28" t="s">
        <v>62</v>
      </c>
      <c r="AB160" s="28" t="s">
        <v>21</v>
      </c>
      <c r="AC160" s="115">
        <v>-85</v>
      </c>
      <c r="AD160" s="28" t="s">
        <v>41</v>
      </c>
      <c r="AE160" s="28" t="s">
        <v>263</v>
      </c>
      <c r="AF160" s="28" t="s">
        <v>187</v>
      </c>
      <c r="AG160" s="28" t="s">
        <v>386</v>
      </c>
      <c r="AH160" s="28">
        <v>60</v>
      </c>
      <c r="AI160" s="28">
        <v>3</v>
      </c>
      <c r="AJ160" s="28" t="s">
        <v>168</v>
      </c>
      <c r="AK160" s="28"/>
      <c r="AL160" s="28">
        <v>95000</v>
      </c>
      <c r="AM160" s="197"/>
      <c r="AN160" s="28" t="s">
        <v>363</v>
      </c>
      <c r="AO160" s="28" t="s">
        <v>363</v>
      </c>
      <c r="AP160" s="28"/>
      <c r="AQ160" s="197"/>
      <c r="AR160" s="197" t="s">
        <v>761</v>
      </c>
    </row>
    <row r="161" spans="1:44" x14ac:dyDescent="0.2">
      <c r="A161" s="28" t="s">
        <v>223</v>
      </c>
      <c r="B161" s="28" t="s">
        <v>671</v>
      </c>
      <c r="C161" s="28"/>
      <c r="D161" s="147">
        <v>210794</v>
      </c>
      <c r="E161" s="28"/>
      <c r="F161" s="85" t="s">
        <v>24</v>
      </c>
      <c r="G161" s="28" t="s">
        <v>668</v>
      </c>
      <c r="H161" s="28" t="s">
        <v>375</v>
      </c>
      <c r="I161" s="28">
        <v>12</v>
      </c>
      <c r="J161" s="28">
        <v>5</v>
      </c>
      <c r="K161" s="28"/>
      <c r="L161" s="28" t="s">
        <v>461</v>
      </c>
      <c r="M161" s="28">
        <v>2</v>
      </c>
      <c r="N161" s="28">
        <v>20</v>
      </c>
      <c r="O161" s="28"/>
      <c r="P161" s="28" t="s">
        <v>461</v>
      </c>
      <c r="Q161" s="28"/>
      <c r="R161" s="28"/>
      <c r="S161" s="28"/>
      <c r="T161" s="28"/>
      <c r="U161" s="197"/>
      <c r="V161" s="197"/>
      <c r="W161" s="197"/>
      <c r="X161" s="197"/>
      <c r="Y161" s="197" t="s">
        <v>759</v>
      </c>
      <c r="Z161" s="28">
        <v>13</v>
      </c>
      <c r="AA161" s="28" t="s">
        <v>62</v>
      </c>
      <c r="AB161" s="28" t="s">
        <v>46</v>
      </c>
      <c r="AC161" s="115">
        <v>-85</v>
      </c>
      <c r="AD161" s="28">
        <v>10</v>
      </c>
      <c r="AE161" s="28" t="s">
        <v>48</v>
      </c>
      <c r="AF161" s="28" t="s">
        <v>186</v>
      </c>
      <c r="AG161" s="28" t="s">
        <v>386</v>
      </c>
      <c r="AH161" s="28">
        <v>60</v>
      </c>
      <c r="AI161" s="28">
        <v>3</v>
      </c>
      <c r="AJ161" s="28" t="s">
        <v>168</v>
      </c>
      <c r="AK161" s="28"/>
      <c r="AL161" s="28">
        <v>70000</v>
      </c>
      <c r="AM161" s="197"/>
      <c r="AN161" s="28" t="s">
        <v>363</v>
      </c>
      <c r="AO161" s="28" t="s">
        <v>363</v>
      </c>
      <c r="AP161" s="28"/>
      <c r="AQ161" s="197"/>
      <c r="AR161" s="197" t="s">
        <v>761</v>
      </c>
    </row>
    <row r="162" spans="1:44" x14ac:dyDescent="0.2">
      <c r="A162" s="28" t="s">
        <v>223</v>
      </c>
      <c r="B162" s="28" t="s">
        <v>672</v>
      </c>
      <c r="C162" s="28"/>
      <c r="D162" s="147">
        <v>210795</v>
      </c>
      <c r="E162" s="28"/>
      <c r="F162" s="85" t="s">
        <v>24</v>
      </c>
      <c r="G162" s="28" t="s">
        <v>670</v>
      </c>
      <c r="H162" s="28" t="s">
        <v>375</v>
      </c>
      <c r="I162" s="28">
        <v>12</v>
      </c>
      <c r="J162" s="28">
        <v>5</v>
      </c>
      <c r="K162" s="28"/>
      <c r="L162" s="28" t="s">
        <v>461</v>
      </c>
      <c r="M162" s="28">
        <v>4</v>
      </c>
      <c r="N162" s="28">
        <v>20</v>
      </c>
      <c r="O162" s="28"/>
      <c r="P162" s="28" t="s">
        <v>461</v>
      </c>
      <c r="Q162" s="28"/>
      <c r="R162" s="28"/>
      <c r="S162" s="28"/>
      <c r="T162" s="28"/>
      <c r="U162" s="197"/>
      <c r="V162" s="197"/>
      <c r="W162" s="197"/>
      <c r="X162" s="197"/>
      <c r="Y162" s="197" t="s">
        <v>760</v>
      </c>
      <c r="Z162" s="28">
        <v>13</v>
      </c>
      <c r="AA162" s="28" t="s">
        <v>62</v>
      </c>
      <c r="AB162" s="28" t="s">
        <v>46</v>
      </c>
      <c r="AC162" s="115">
        <v>-85</v>
      </c>
      <c r="AD162" s="28">
        <v>20</v>
      </c>
      <c r="AE162" s="28" t="s">
        <v>47</v>
      </c>
      <c r="AF162" s="28" t="s">
        <v>187</v>
      </c>
      <c r="AG162" s="28" t="s">
        <v>386</v>
      </c>
      <c r="AH162" s="28">
        <v>60</v>
      </c>
      <c r="AI162" s="28">
        <v>3</v>
      </c>
      <c r="AJ162" s="28" t="s">
        <v>168</v>
      </c>
      <c r="AK162" s="28"/>
      <c r="AL162" s="28">
        <v>80000</v>
      </c>
      <c r="AM162" s="197"/>
      <c r="AN162" s="28" t="s">
        <v>363</v>
      </c>
      <c r="AO162" s="28" t="s">
        <v>363</v>
      </c>
      <c r="AP162" s="28"/>
      <c r="AQ162" s="197"/>
      <c r="AR162" s="197" t="s">
        <v>761</v>
      </c>
    </row>
    <row r="163" spans="1:44" ht="13.5" customHeight="1" x14ac:dyDescent="0.2"/>
    <row r="164" spans="1:44" x14ac:dyDescent="0.2">
      <c r="A164" s="197" t="s">
        <v>191</v>
      </c>
      <c r="B164" s="268" t="s">
        <v>104</v>
      </c>
      <c r="C164" s="268"/>
      <c r="D164" s="298">
        <v>210796</v>
      </c>
      <c r="E164" s="268"/>
      <c r="F164" s="268" t="s">
        <v>24</v>
      </c>
      <c r="G164" s="268" t="s">
        <v>867</v>
      </c>
      <c r="H164" s="268" t="s">
        <v>434</v>
      </c>
      <c r="I164" s="268" t="s">
        <v>435</v>
      </c>
      <c r="J164" s="268">
        <v>5</v>
      </c>
      <c r="K164" s="197" t="s">
        <v>928</v>
      </c>
      <c r="L164" s="268" t="s">
        <v>461</v>
      </c>
      <c r="M164" s="268" t="s">
        <v>869</v>
      </c>
      <c r="N164" s="268">
        <v>10</v>
      </c>
      <c r="O164" s="197" t="s">
        <v>928</v>
      </c>
      <c r="P164" s="268" t="s">
        <v>461</v>
      </c>
      <c r="Q164" s="268"/>
      <c r="R164" s="268"/>
      <c r="S164" s="197"/>
      <c r="T164" s="268"/>
      <c r="U164" s="268"/>
      <c r="V164" s="268"/>
      <c r="W164" s="268"/>
      <c r="X164" s="268"/>
      <c r="Y164" s="268"/>
      <c r="Z164" s="268">
        <v>13</v>
      </c>
      <c r="AA164" s="268" t="s">
        <v>62</v>
      </c>
      <c r="AB164" s="268" t="s">
        <v>46</v>
      </c>
      <c r="AC164" s="268">
        <v>-88</v>
      </c>
      <c r="AD164" s="268">
        <v>10</v>
      </c>
      <c r="AE164" s="268" t="s">
        <v>48</v>
      </c>
      <c r="AF164" s="268" t="s">
        <v>43</v>
      </c>
      <c r="AG164" s="268" t="s">
        <v>386</v>
      </c>
      <c r="AH164" s="268">
        <v>60</v>
      </c>
      <c r="AI164" s="268">
        <v>3</v>
      </c>
      <c r="AJ164" s="268" t="s">
        <v>168</v>
      </c>
      <c r="AK164" s="28">
        <v>20000</v>
      </c>
      <c r="AL164" s="268"/>
      <c r="AM164" s="268"/>
      <c r="AN164" s="268" t="s">
        <v>471</v>
      </c>
      <c r="AO164" s="197" t="s">
        <v>471</v>
      </c>
      <c r="AP164" s="197" t="s">
        <v>471</v>
      </c>
      <c r="AQ164" s="197"/>
      <c r="AR164" s="197" t="s">
        <v>361</v>
      </c>
    </row>
    <row r="165" spans="1:44" x14ac:dyDescent="0.2">
      <c r="A165" s="197" t="s">
        <v>231</v>
      </c>
      <c r="B165" s="268" t="s">
        <v>105</v>
      </c>
      <c r="C165" s="268"/>
      <c r="D165" s="298">
        <v>210797</v>
      </c>
      <c r="E165" s="268"/>
      <c r="F165" s="268" t="s">
        <v>24</v>
      </c>
      <c r="G165" s="268" t="s">
        <v>868</v>
      </c>
      <c r="H165" s="268" t="s">
        <v>545</v>
      </c>
      <c r="I165" s="268" t="s">
        <v>869</v>
      </c>
      <c r="J165" s="268">
        <v>20</v>
      </c>
      <c r="K165" s="197" t="s">
        <v>928</v>
      </c>
      <c r="L165" s="268" t="s">
        <v>461</v>
      </c>
      <c r="M165" s="268" t="s">
        <v>435</v>
      </c>
      <c r="N165" s="268">
        <v>15</v>
      </c>
      <c r="O165" s="197" t="s">
        <v>928</v>
      </c>
      <c r="P165" s="268" t="s">
        <v>461</v>
      </c>
      <c r="Q165" s="268"/>
      <c r="R165" s="268"/>
      <c r="S165" s="197"/>
      <c r="T165" s="268"/>
      <c r="U165" s="268"/>
      <c r="V165" s="268"/>
      <c r="W165" s="268"/>
      <c r="X165" s="268"/>
      <c r="Y165" s="268" t="s">
        <v>460</v>
      </c>
      <c r="Z165" s="268">
        <v>13</v>
      </c>
      <c r="AA165" s="268" t="s">
        <v>62</v>
      </c>
      <c r="AB165" s="268" t="s">
        <v>46</v>
      </c>
      <c r="AC165" s="268">
        <v>-88</v>
      </c>
      <c r="AD165" s="268">
        <v>10</v>
      </c>
      <c r="AE165" s="268" t="s">
        <v>48</v>
      </c>
      <c r="AF165" s="268" t="s">
        <v>66</v>
      </c>
      <c r="AG165" s="268" t="s">
        <v>386</v>
      </c>
      <c r="AH165" s="268">
        <v>60</v>
      </c>
      <c r="AI165" s="268">
        <v>3</v>
      </c>
      <c r="AJ165" s="268" t="s">
        <v>168</v>
      </c>
      <c r="AK165" s="28">
        <v>54000</v>
      </c>
      <c r="AL165" s="268"/>
      <c r="AM165" s="268"/>
      <c r="AN165" s="268" t="s">
        <v>471</v>
      </c>
      <c r="AO165" s="197" t="s">
        <v>471</v>
      </c>
      <c r="AP165" s="197" t="s">
        <v>471</v>
      </c>
      <c r="AQ165" s="197"/>
      <c r="AR165" s="197" t="s">
        <v>361</v>
      </c>
    </row>
    <row r="166" spans="1:44" x14ac:dyDescent="0.2">
      <c r="A166" s="197" t="s">
        <v>231</v>
      </c>
      <c r="B166" s="268" t="s">
        <v>105</v>
      </c>
      <c r="C166" s="268"/>
      <c r="D166" s="298">
        <v>210798</v>
      </c>
      <c r="E166" s="268"/>
      <c r="F166" s="268" t="s">
        <v>24</v>
      </c>
      <c r="G166" s="268" t="s">
        <v>870</v>
      </c>
      <c r="H166" s="268" t="s">
        <v>448</v>
      </c>
      <c r="I166" s="268" t="s">
        <v>871</v>
      </c>
      <c r="J166" s="268">
        <v>5</v>
      </c>
      <c r="K166" s="197">
        <v>625</v>
      </c>
      <c r="L166" s="268" t="s">
        <v>461</v>
      </c>
      <c r="M166" s="268" t="s">
        <v>871</v>
      </c>
      <c r="N166" s="268">
        <v>20</v>
      </c>
      <c r="O166" s="197">
        <v>1100</v>
      </c>
      <c r="P166" s="268" t="s">
        <v>461</v>
      </c>
      <c r="Q166" s="268">
        <v>71</v>
      </c>
      <c r="R166" s="268">
        <v>10</v>
      </c>
      <c r="S166" s="197" t="s">
        <v>928</v>
      </c>
      <c r="T166" s="268" t="s">
        <v>461</v>
      </c>
      <c r="U166" s="268"/>
      <c r="V166" s="268"/>
      <c r="W166" s="268"/>
      <c r="X166" s="268"/>
      <c r="Y166" s="268" t="s">
        <v>460</v>
      </c>
      <c r="Z166" s="268">
        <v>13</v>
      </c>
      <c r="AA166" s="268" t="s">
        <v>62</v>
      </c>
      <c r="AB166" s="268" t="s">
        <v>46</v>
      </c>
      <c r="AC166" s="268">
        <v>-88</v>
      </c>
      <c r="AD166" s="268">
        <v>10</v>
      </c>
      <c r="AE166" s="268" t="s">
        <v>48</v>
      </c>
      <c r="AF166" s="268" t="s">
        <v>66</v>
      </c>
      <c r="AG166" s="268" t="s">
        <v>386</v>
      </c>
      <c r="AH166" s="268">
        <v>60</v>
      </c>
      <c r="AI166" s="268">
        <v>3</v>
      </c>
      <c r="AJ166" s="268" t="s">
        <v>168</v>
      </c>
      <c r="AK166" s="28">
        <v>50000</v>
      </c>
      <c r="AL166" s="268"/>
      <c r="AM166" s="268"/>
      <c r="AN166" s="268" t="s">
        <v>471</v>
      </c>
      <c r="AO166" s="197" t="s">
        <v>471</v>
      </c>
      <c r="AP166" s="197" t="s">
        <v>471</v>
      </c>
      <c r="AQ166" s="197"/>
      <c r="AR166" s="197" t="s">
        <v>361</v>
      </c>
    </row>
    <row r="167" spans="1:44" x14ac:dyDescent="0.2">
      <c r="A167" s="197" t="s">
        <v>878</v>
      </c>
      <c r="B167" s="268" t="s">
        <v>104</v>
      </c>
      <c r="C167" s="268"/>
      <c r="D167" s="298">
        <v>210799</v>
      </c>
      <c r="E167" s="268"/>
      <c r="F167" s="268" t="s">
        <v>24</v>
      </c>
      <c r="G167" s="268" t="s">
        <v>872</v>
      </c>
      <c r="H167" s="268" t="s">
        <v>376</v>
      </c>
      <c r="I167" s="268" t="s">
        <v>873</v>
      </c>
      <c r="J167" s="268">
        <v>5</v>
      </c>
      <c r="K167" s="197">
        <v>1975</v>
      </c>
      <c r="L167" s="268" t="s">
        <v>461</v>
      </c>
      <c r="M167" s="268" t="s">
        <v>873</v>
      </c>
      <c r="N167" s="268">
        <v>20</v>
      </c>
      <c r="O167" s="197">
        <v>2300</v>
      </c>
      <c r="P167" s="268" t="s">
        <v>461</v>
      </c>
      <c r="Q167" s="268">
        <v>71</v>
      </c>
      <c r="R167" s="268">
        <v>20</v>
      </c>
      <c r="S167" s="197" t="s">
        <v>928</v>
      </c>
      <c r="T167" s="268" t="s">
        <v>461</v>
      </c>
      <c r="U167" s="268"/>
      <c r="V167" s="268"/>
      <c r="W167" s="268"/>
      <c r="X167" s="268"/>
      <c r="Y167" s="268" t="s">
        <v>460</v>
      </c>
      <c r="Z167" s="268">
        <v>13</v>
      </c>
      <c r="AA167" s="268" t="s">
        <v>62</v>
      </c>
      <c r="AB167" s="268" t="s">
        <v>46</v>
      </c>
      <c r="AC167" s="268">
        <v>-88</v>
      </c>
      <c r="AD167" s="268">
        <v>10</v>
      </c>
      <c r="AE167" s="268" t="s">
        <v>48</v>
      </c>
      <c r="AF167" s="268" t="s">
        <v>66</v>
      </c>
      <c r="AG167" s="268" t="s">
        <v>386</v>
      </c>
      <c r="AH167" s="268">
        <v>60</v>
      </c>
      <c r="AI167" s="268">
        <v>3</v>
      </c>
      <c r="AJ167" s="268" t="s">
        <v>168</v>
      </c>
      <c r="AK167" s="28">
        <v>70000</v>
      </c>
      <c r="AL167" s="268"/>
      <c r="AM167" s="268"/>
      <c r="AN167" s="268" t="s">
        <v>471</v>
      </c>
      <c r="AO167" s="197" t="s">
        <v>471</v>
      </c>
      <c r="AP167" s="197" t="s">
        <v>471</v>
      </c>
      <c r="AQ167" s="197"/>
      <c r="AR167" s="197" t="s">
        <v>361</v>
      </c>
    </row>
    <row r="168" spans="1:44" x14ac:dyDescent="0.2">
      <c r="A168" s="197" t="s">
        <v>266</v>
      </c>
      <c r="B168" s="268" t="s">
        <v>105</v>
      </c>
      <c r="C168" s="268"/>
      <c r="D168" s="298">
        <v>210800</v>
      </c>
      <c r="E168" s="268"/>
      <c r="F168" s="268" t="s">
        <v>24</v>
      </c>
      <c r="G168" s="268" t="s">
        <v>874</v>
      </c>
      <c r="H168" s="268" t="s">
        <v>876</v>
      </c>
      <c r="I168" s="268" t="s">
        <v>875</v>
      </c>
      <c r="J168" s="268">
        <v>20</v>
      </c>
      <c r="K168" s="197">
        <v>66787</v>
      </c>
      <c r="L168" s="268" t="s">
        <v>462</v>
      </c>
      <c r="M168" s="268" t="s">
        <v>875</v>
      </c>
      <c r="N168" s="268">
        <v>20</v>
      </c>
      <c r="O168" s="197">
        <v>66985</v>
      </c>
      <c r="P168" s="268" t="s">
        <v>462</v>
      </c>
      <c r="Q168" s="268">
        <v>71</v>
      </c>
      <c r="R168" s="268">
        <v>10</v>
      </c>
      <c r="S168" s="197" t="s">
        <v>928</v>
      </c>
      <c r="T168" s="268" t="s">
        <v>461</v>
      </c>
      <c r="U168" s="268"/>
      <c r="V168" s="268"/>
      <c r="W168" s="268"/>
      <c r="X168" s="268"/>
      <c r="Y168" s="268" t="s">
        <v>460</v>
      </c>
      <c r="Z168" s="268">
        <v>13</v>
      </c>
      <c r="AA168" s="268" t="s">
        <v>62</v>
      </c>
      <c r="AB168" s="268" t="s">
        <v>46</v>
      </c>
      <c r="AC168" s="268">
        <v>-88</v>
      </c>
      <c r="AD168" s="268">
        <v>10</v>
      </c>
      <c r="AE168" s="268" t="s">
        <v>48</v>
      </c>
      <c r="AF168" s="268" t="s">
        <v>66</v>
      </c>
      <c r="AG168" s="268" t="s">
        <v>386</v>
      </c>
      <c r="AH168" s="268">
        <v>60</v>
      </c>
      <c r="AI168" s="268">
        <v>3</v>
      </c>
      <c r="AJ168" s="268" t="s">
        <v>168</v>
      </c>
      <c r="AK168" s="28">
        <v>120000</v>
      </c>
      <c r="AL168" s="268"/>
      <c r="AM168" s="268"/>
      <c r="AN168" s="268" t="s">
        <v>471</v>
      </c>
      <c r="AO168" s="197" t="s">
        <v>471</v>
      </c>
      <c r="AP168" s="197" t="s">
        <v>471</v>
      </c>
      <c r="AQ168" s="197"/>
      <c r="AR168" s="197" t="s">
        <v>361</v>
      </c>
    </row>
    <row r="169" spans="1:44" x14ac:dyDescent="0.2">
      <c r="A169" s="197" t="s">
        <v>227</v>
      </c>
      <c r="B169" s="268" t="s">
        <v>105</v>
      </c>
      <c r="C169" s="268"/>
      <c r="D169" s="298">
        <v>210801</v>
      </c>
      <c r="E169" s="268"/>
      <c r="F169" s="268" t="s">
        <v>24</v>
      </c>
      <c r="G169" s="268" t="s">
        <v>877</v>
      </c>
      <c r="H169" s="268" t="s">
        <v>278</v>
      </c>
      <c r="I169" s="268" t="s">
        <v>435</v>
      </c>
      <c r="J169" s="268">
        <v>10</v>
      </c>
      <c r="K169" s="197">
        <v>66486</v>
      </c>
      <c r="L169" s="268" t="s">
        <v>462</v>
      </c>
      <c r="M169" s="268" t="s">
        <v>435</v>
      </c>
      <c r="N169" s="268">
        <v>20</v>
      </c>
      <c r="O169" s="197">
        <v>67236</v>
      </c>
      <c r="P169" s="268" t="s">
        <v>462</v>
      </c>
      <c r="Q169" s="268">
        <v>71</v>
      </c>
      <c r="R169" s="268">
        <v>10</v>
      </c>
      <c r="S169" s="197" t="s">
        <v>928</v>
      </c>
      <c r="T169" s="268" t="s">
        <v>461</v>
      </c>
      <c r="U169" s="268"/>
      <c r="V169" s="268"/>
      <c r="W169" s="268"/>
      <c r="X169" s="268"/>
      <c r="Y169" s="268" t="s">
        <v>460</v>
      </c>
      <c r="Z169" s="268">
        <v>13</v>
      </c>
      <c r="AA169" s="268" t="s">
        <v>62</v>
      </c>
      <c r="AB169" s="268" t="s">
        <v>46</v>
      </c>
      <c r="AC169" s="268">
        <v>-88</v>
      </c>
      <c r="AD169" s="268">
        <v>10</v>
      </c>
      <c r="AE169" s="268" t="s">
        <v>48</v>
      </c>
      <c r="AF169" s="268" t="s">
        <v>66</v>
      </c>
      <c r="AG169" s="268" t="s">
        <v>386</v>
      </c>
      <c r="AH169" s="268">
        <v>60</v>
      </c>
      <c r="AI169" s="268">
        <v>3</v>
      </c>
      <c r="AJ169" s="268" t="s">
        <v>168</v>
      </c>
      <c r="AK169" s="28">
        <v>90000</v>
      </c>
      <c r="AL169" s="268"/>
      <c r="AM169" s="268"/>
      <c r="AN169" s="268" t="s">
        <v>471</v>
      </c>
      <c r="AO169" s="197" t="s">
        <v>471</v>
      </c>
      <c r="AP169" s="197" t="s">
        <v>471</v>
      </c>
      <c r="AQ169" s="197"/>
      <c r="AR169" s="197" t="s">
        <v>361</v>
      </c>
    </row>
    <row r="171" spans="1:44" ht="15" x14ac:dyDescent="0.25">
      <c r="A171" s="28" t="s">
        <v>893</v>
      </c>
      <c r="B171" s="28" t="s">
        <v>104</v>
      </c>
      <c r="C171" s="28"/>
      <c r="D171" s="147">
        <v>210802</v>
      </c>
      <c r="E171" s="147"/>
      <c r="F171" s="28" t="s">
        <v>24</v>
      </c>
      <c r="G171" s="28" t="s">
        <v>883</v>
      </c>
      <c r="H171" s="28" t="s">
        <v>884</v>
      </c>
      <c r="I171" s="28" t="s">
        <v>435</v>
      </c>
      <c r="J171" s="28">
        <v>20</v>
      </c>
      <c r="K171" s="197" t="s">
        <v>928</v>
      </c>
      <c r="L171" s="28" t="s">
        <v>462</v>
      </c>
      <c r="M171" s="28" t="s">
        <v>885</v>
      </c>
      <c r="N171" s="28">
        <v>5</v>
      </c>
      <c r="O171" s="197" t="s">
        <v>928</v>
      </c>
      <c r="P171" s="28" t="s">
        <v>461</v>
      </c>
      <c r="Q171" s="28" t="s">
        <v>871</v>
      </c>
      <c r="R171" s="28">
        <v>20</v>
      </c>
      <c r="S171" s="28">
        <v>700</v>
      </c>
      <c r="T171" s="28" t="s">
        <v>462</v>
      </c>
      <c r="U171" s="28" t="s">
        <v>871</v>
      </c>
      <c r="V171" s="28">
        <v>20</v>
      </c>
      <c r="W171" s="28">
        <v>1100</v>
      </c>
      <c r="X171" s="28" t="s">
        <v>462</v>
      </c>
      <c r="Y171" s="28" t="s">
        <v>460</v>
      </c>
      <c r="Z171" s="28">
        <v>13</v>
      </c>
      <c r="AA171" s="121" t="s">
        <v>62</v>
      </c>
      <c r="AB171" s="121" t="s">
        <v>46</v>
      </c>
      <c r="AC171" s="113">
        <v>-88</v>
      </c>
      <c r="AD171" s="121">
        <v>10</v>
      </c>
      <c r="AE171" s="121" t="s">
        <v>48</v>
      </c>
      <c r="AF171" s="28" t="s">
        <v>43</v>
      </c>
      <c r="AG171" s="28" t="s">
        <v>386</v>
      </c>
      <c r="AH171" s="28">
        <v>60</v>
      </c>
      <c r="AI171" s="28">
        <v>3</v>
      </c>
      <c r="AJ171" s="28" t="s">
        <v>168</v>
      </c>
      <c r="AK171" s="538">
        <v>154000</v>
      </c>
      <c r="AL171" s="197"/>
      <c r="AM171" s="197"/>
      <c r="AN171" s="28" t="s">
        <v>471</v>
      </c>
      <c r="AO171" s="28" t="s">
        <v>471</v>
      </c>
      <c r="AP171" s="28" t="s">
        <v>471</v>
      </c>
      <c r="AQ171" s="197" t="s">
        <v>471</v>
      </c>
      <c r="AR171" s="121" t="s">
        <v>361</v>
      </c>
    </row>
    <row r="172" spans="1:44" ht="15" x14ac:dyDescent="0.25">
      <c r="A172" s="28" t="s">
        <v>893</v>
      </c>
      <c r="B172" s="28" t="s">
        <v>104</v>
      </c>
      <c r="C172" s="28"/>
      <c r="D172" s="147">
        <v>210803</v>
      </c>
      <c r="E172" s="147"/>
      <c r="F172" s="28" t="s">
        <v>24</v>
      </c>
      <c r="G172" s="28" t="s">
        <v>886</v>
      </c>
      <c r="H172" s="28" t="s">
        <v>884</v>
      </c>
      <c r="I172" s="28" t="s">
        <v>871</v>
      </c>
      <c r="J172" s="28">
        <v>20</v>
      </c>
      <c r="K172" s="197" t="s">
        <v>928</v>
      </c>
      <c r="L172" s="28" t="s">
        <v>462</v>
      </c>
      <c r="M172" s="28" t="s">
        <v>885</v>
      </c>
      <c r="N172" s="28">
        <v>5</v>
      </c>
      <c r="O172" s="197" t="s">
        <v>928</v>
      </c>
      <c r="P172" s="28" t="s">
        <v>461</v>
      </c>
      <c r="Q172" s="28" t="s">
        <v>875</v>
      </c>
      <c r="R172" s="28">
        <v>20</v>
      </c>
      <c r="S172" s="28">
        <v>66787</v>
      </c>
      <c r="T172" s="28" t="s">
        <v>462</v>
      </c>
      <c r="U172" s="28" t="s">
        <v>875</v>
      </c>
      <c r="V172" s="28">
        <v>20</v>
      </c>
      <c r="W172" s="28">
        <v>66985</v>
      </c>
      <c r="X172" s="28" t="s">
        <v>462</v>
      </c>
      <c r="Y172" s="28" t="s">
        <v>460</v>
      </c>
      <c r="Z172" s="28">
        <v>13</v>
      </c>
      <c r="AA172" s="121" t="s">
        <v>62</v>
      </c>
      <c r="AB172" s="121" t="s">
        <v>46</v>
      </c>
      <c r="AC172" s="113">
        <v>-88</v>
      </c>
      <c r="AD172" s="121">
        <v>10</v>
      </c>
      <c r="AE172" s="121" t="s">
        <v>48</v>
      </c>
      <c r="AF172" s="28" t="s">
        <v>43</v>
      </c>
      <c r="AG172" s="28" t="s">
        <v>386</v>
      </c>
      <c r="AH172" s="28">
        <v>60</v>
      </c>
      <c r="AI172" s="28">
        <v>3</v>
      </c>
      <c r="AJ172" s="28" t="s">
        <v>168</v>
      </c>
      <c r="AK172" s="538">
        <v>143000</v>
      </c>
      <c r="AL172" s="197"/>
      <c r="AM172" s="197"/>
      <c r="AN172" s="28" t="s">
        <v>471</v>
      </c>
      <c r="AO172" s="28" t="s">
        <v>471</v>
      </c>
      <c r="AP172" s="28" t="s">
        <v>471</v>
      </c>
      <c r="AQ172" s="197" t="s">
        <v>471</v>
      </c>
      <c r="AR172" s="121" t="s">
        <v>361</v>
      </c>
    </row>
    <row r="173" spans="1:44" ht="15" x14ac:dyDescent="0.25">
      <c r="A173" s="28" t="s">
        <v>893</v>
      </c>
      <c r="B173" s="28" t="s">
        <v>105</v>
      </c>
      <c r="C173" s="28"/>
      <c r="D173" s="147">
        <v>210804</v>
      </c>
      <c r="E173" s="147"/>
      <c r="F173" s="28" t="s">
        <v>24</v>
      </c>
      <c r="G173" s="28" t="s">
        <v>887</v>
      </c>
      <c r="H173" s="28" t="s">
        <v>890</v>
      </c>
      <c r="I173" s="28" t="s">
        <v>871</v>
      </c>
      <c r="J173" s="28">
        <v>20</v>
      </c>
      <c r="K173" s="28">
        <v>700</v>
      </c>
      <c r="L173" s="28" t="s">
        <v>462</v>
      </c>
      <c r="M173" s="28" t="s">
        <v>873</v>
      </c>
      <c r="N173" s="28">
        <v>20</v>
      </c>
      <c r="O173" s="197" t="s">
        <v>928</v>
      </c>
      <c r="P173" s="28" t="s">
        <v>462</v>
      </c>
      <c r="Q173" s="28" t="s">
        <v>871</v>
      </c>
      <c r="R173" s="28">
        <v>20</v>
      </c>
      <c r="S173" s="28">
        <v>1100</v>
      </c>
      <c r="T173" s="28" t="s">
        <v>462</v>
      </c>
      <c r="U173" s="28" t="s">
        <v>885</v>
      </c>
      <c r="V173" s="28">
        <v>5</v>
      </c>
      <c r="W173" s="197" t="s">
        <v>928</v>
      </c>
      <c r="X173" s="28" t="s">
        <v>461</v>
      </c>
      <c r="Y173" s="28" t="s">
        <v>460</v>
      </c>
      <c r="Z173" s="28">
        <v>13</v>
      </c>
      <c r="AA173" s="28" t="s">
        <v>62</v>
      </c>
      <c r="AB173" s="121" t="s">
        <v>46</v>
      </c>
      <c r="AC173" s="113">
        <v>-88</v>
      </c>
      <c r="AD173" s="121">
        <v>10</v>
      </c>
      <c r="AE173" s="121" t="s">
        <v>48</v>
      </c>
      <c r="AF173" s="28" t="s">
        <v>66</v>
      </c>
      <c r="AG173" s="28" t="s">
        <v>386</v>
      </c>
      <c r="AH173" s="28">
        <v>60</v>
      </c>
      <c r="AI173" s="28">
        <v>3</v>
      </c>
      <c r="AJ173" s="28" t="s">
        <v>168</v>
      </c>
      <c r="AK173" s="538">
        <v>170000</v>
      </c>
      <c r="AL173" s="197"/>
      <c r="AM173" s="197"/>
      <c r="AN173" s="197" t="s">
        <v>471</v>
      </c>
      <c r="AO173" s="197" t="s">
        <v>471</v>
      </c>
      <c r="AP173" s="197" t="s">
        <v>471</v>
      </c>
      <c r="AQ173" s="197" t="s">
        <v>471</v>
      </c>
      <c r="AR173" s="28" t="s">
        <v>473</v>
      </c>
    </row>
    <row r="174" spans="1:44" ht="15" x14ac:dyDescent="0.25">
      <c r="A174" s="28" t="s">
        <v>894</v>
      </c>
      <c r="B174" s="28" t="s">
        <v>104</v>
      </c>
      <c r="C174" s="28"/>
      <c r="D174" s="147">
        <v>210805</v>
      </c>
      <c r="E174" s="147"/>
      <c r="F174" s="28" t="s">
        <v>24</v>
      </c>
      <c r="G174" s="28" t="s">
        <v>888</v>
      </c>
      <c r="H174" s="28" t="s">
        <v>891</v>
      </c>
      <c r="I174" s="28" t="s">
        <v>892</v>
      </c>
      <c r="J174" s="28">
        <v>20</v>
      </c>
      <c r="K174" s="28">
        <v>801</v>
      </c>
      <c r="L174" s="28" t="s">
        <v>462</v>
      </c>
      <c r="M174" s="28" t="s">
        <v>892</v>
      </c>
      <c r="N174" s="28">
        <v>20</v>
      </c>
      <c r="O174" s="28">
        <v>999</v>
      </c>
      <c r="P174" s="28" t="s">
        <v>462</v>
      </c>
      <c r="Q174" s="28" t="s">
        <v>435</v>
      </c>
      <c r="R174" s="28">
        <v>20</v>
      </c>
      <c r="S174" s="28">
        <v>66536</v>
      </c>
      <c r="T174" s="28" t="s">
        <v>462</v>
      </c>
      <c r="U174" s="28" t="s">
        <v>435</v>
      </c>
      <c r="V174" s="28">
        <v>20</v>
      </c>
      <c r="W174" s="28">
        <v>67236</v>
      </c>
      <c r="X174" s="28" t="s">
        <v>462</v>
      </c>
      <c r="Y174" s="28" t="s">
        <v>460</v>
      </c>
      <c r="Z174" s="28">
        <v>13</v>
      </c>
      <c r="AA174" s="28" t="s">
        <v>62</v>
      </c>
      <c r="AB174" s="121" t="s">
        <v>46</v>
      </c>
      <c r="AC174" s="113">
        <v>-88</v>
      </c>
      <c r="AD174" s="121">
        <v>10</v>
      </c>
      <c r="AE174" s="121" t="s">
        <v>48</v>
      </c>
      <c r="AF174" s="28" t="s">
        <v>43</v>
      </c>
      <c r="AG174" s="28" t="s">
        <v>386</v>
      </c>
      <c r="AH174" s="28">
        <v>60</v>
      </c>
      <c r="AI174" s="28">
        <v>3</v>
      </c>
      <c r="AJ174" s="28" t="s">
        <v>168</v>
      </c>
      <c r="AK174" s="28">
        <v>210000</v>
      </c>
      <c r="AL174" s="197"/>
      <c r="AM174" s="197"/>
      <c r="AN174" s="197" t="s">
        <v>471</v>
      </c>
      <c r="AO174" s="197" t="s">
        <v>471</v>
      </c>
      <c r="AP174" s="197" t="s">
        <v>471</v>
      </c>
      <c r="AQ174" s="197" t="s">
        <v>471</v>
      </c>
      <c r="AR174" s="28" t="s">
        <v>473</v>
      </c>
    </row>
    <row r="175" spans="1:44" ht="15" x14ac:dyDescent="0.25">
      <c r="A175" s="28" t="s">
        <v>894</v>
      </c>
      <c r="B175" s="28" t="s">
        <v>105</v>
      </c>
      <c r="C175" s="28"/>
      <c r="D175" s="147">
        <v>210806</v>
      </c>
      <c r="E175" s="147"/>
      <c r="F175" s="28" t="s">
        <v>24</v>
      </c>
      <c r="G175" s="28" t="s">
        <v>889</v>
      </c>
      <c r="H175" s="28" t="s">
        <v>891</v>
      </c>
      <c r="I175" s="28" t="s">
        <v>871</v>
      </c>
      <c r="J175" s="28">
        <v>20</v>
      </c>
      <c r="K175" s="28">
        <v>700</v>
      </c>
      <c r="L175" s="28" t="s">
        <v>462</v>
      </c>
      <c r="M175" s="28" t="s">
        <v>871</v>
      </c>
      <c r="N175" s="28">
        <v>20</v>
      </c>
      <c r="O175" s="28">
        <v>1100</v>
      </c>
      <c r="P175" s="28" t="s">
        <v>462</v>
      </c>
      <c r="Q175" s="28" t="s">
        <v>875</v>
      </c>
      <c r="R175" s="28">
        <v>20</v>
      </c>
      <c r="S175" s="28">
        <v>66787</v>
      </c>
      <c r="T175" s="28" t="s">
        <v>462</v>
      </c>
      <c r="U175" s="28" t="s">
        <v>875</v>
      </c>
      <c r="V175" s="28">
        <v>20</v>
      </c>
      <c r="W175" s="28">
        <v>66985</v>
      </c>
      <c r="X175" s="28" t="s">
        <v>462</v>
      </c>
      <c r="Y175" s="28" t="s">
        <v>460</v>
      </c>
      <c r="Z175" s="28">
        <v>13</v>
      </c>
      <c r="AA175" s="28" t="s">
        <v>62</v>
      </c>
      <c r="AB175" s="121" t="s">
        <v>46</v>
      </c>
      <c r="AC175" s="113">
        <v>-88</v>
      </c>
      <c r="AD175" s="121">
        <v>10</v>
      </c>
      <c r="AE175" s="121" t="s">
        <v>48</v>
      </c>
      <c r="AF175" s="28" t="s">
        <v>66</v>
      </c>
      <c r="AG175" s="28" t="s">
        <v>386</v>
      </c>
      <c r="AH175" s="28">
        <v>60</v>
      </c>
      <c r="AI175" s="28">
        <v>3</v>
      </c>
      <c r="AJ175" s="28" t="s">
        <v>168</v>
      </c>
      <c r="AK175" s="28">
        <v>210000</v>
      </c>
      <c r="AL175" s="197"/>
      <c r="AM175" s="197"/>
      <c r="AN175" s="197" t="s">
        <v>471</v>
      </c>
      <c r="AO175" s="197" t="s">
        <v>471</v>
      </c>
      <c r="AP175" s="197" t="s">
        <v>471</v>
      </c>
      <c r="AQ175" s="197" t="s">
        <v>471</v>
      </c>
      <c r="AR175" s="28" t="s">
        <v>473</v>
      </c>
    </row>
    <row r="176" spans="1:44" ht="15" x14ac:dyDescent="0.25">
      <c r="A176" s="28" t="s">
        <v>894</v>
      </c>
      <c r="B176" s="28" t="s">
        <v>104</v>
      </c>
      <c r="C176" s="28"/>
      <c r="D176" s="147">
        <v>210807</v>
      </c>
      <c r="E176" s="147"/>
      <c r="F176" s="28" t="s">
        <v>24</v>
      </c>
      <c r="G176" s="28" t="s">
        <v>888</v>
      </c>
      <c r="H176" s="28" t="s">
        <v>891</v>
      </c>
      <c r="I176" s="28" t="s">
        <v>892</v>
      </c>
      <c r="J176" s="28">
        <v>20</v>
      </c>
      <c r="K176" s="28">
        <v>801</v>
      </c>
      <c r="L176" s="28" t="s">
        <v>462</v>
      </c>
      <c r="M176" s="28" t="s">
        <v>892</v>
      </c>
      <c r="N176" s="28">
        <v>20</v>
      </c>
      <c r="O176" s="28">
        <v>999</v>
      </c>
      <c r="P176" s="28" t="s">
        <v>462</v>
      </c>
      <c r="Q176" s="28" t="s">
        <v>435</v>
      </c>
      <c r="R176" s="28">
        <v>20</v>
      </c>
      <c r="S176" s="28">
        <v>66536</v>
      </c>
      <c r="T176" s="28" t="s">
        <v>462</v>
      </c>
      <c r="U176" s="28" t="s">
        <v>435</v>
      </c>
      <c r="V176" s="28">
        <v>20</v>
      </c>
      <c r="W176" s="28">
        <v>67236</v>
      </c>
      <c r="X176" s="28" t="s">
        <v>462</v>
      </c>
      <c r="Y176" s="28" t="s">
        <v>460</v>
      </c>
      <c r="Z176" s="28">
        <v>13</v>
      </c>
      <c r="AA176" s="121" t="s">
        <v>62</v>
      </c>
      <c r="AB176" s="28"/>
      <c r="AC176" s="28">
        <v>-85</v>
      </c>
      <c r="AD176" s="28" t="s">
        <v>263</v>
      </c>
      <c r="AE176" s="28" t="s">
        <v>263</v>
      </c>
      <c r="AF176" s="28" t="s">
        <v>43</v>
      </c>
      <c r="AG176" s="28" t="s">
        <v>386</v>
      </c>
      <c r="AH176" s="28">
        <v>60</v>
      </c>
      <c r="AI176" s="28">
        <v>3</v>
      </c>
      <c r="AJ176" s="28" t="s">
        <v>168</v>
      </c>
      <c r="AK176" s="28">
        <v>1380000</v>
      </c>
      <c r="AL176" s="197"/>
      <c r="AM176" s="197"/>
      <c r="AN176" s="197" t="s">
        <v>400</v>
      </c>
      <c r="AO176" s="197" t="s">
        <v>400</v>
      </c>
      <c r="AP176" s="197" t="s">
        <v>400</v>
      </c>
      <c r="AQ176" s="197" t="s">
        <v>400</v>
      </c>
      <c r="AR176" s="121" t="s">
        <v>361</v>
      </c>
    </row>
    <row r="177" spans="1:44" ht="15" x14ac:dyDescent="0.25">
      <c r="A177" s="28" t="s">
        <v>894</v>
      </c>
      <c r="B177" s="28" t="s">
        <v>105</v>
      </c>
      <c r="C177" s="28"/>
      <c r="D177" s="147">
        <v>210808</v>
      </c>
      <c r="E177" s="147"/>
      <c r="F177" s="28" t="s">
        <v>24</v>
      </c>
      <c r="G177" s="28" t="s">
        <v>889</v>
      </c>
      <c r="H177" s="28" t="s">
        <v>891</v>
      </c>
      <c r="I177" s="28" t="s">
        <v>871</v>
      </c>
      <c r="J177" s="28">
        <v>20</v>
      </c>
      <c r="K177" s="28">
        <v>700</v>
      </c>
      <c r="L177" s="28" t="s">
        <v>462</v>
      </c>
      <c r="M177" s="28" t="s">
        <v>871</v>
      </c>
      <c r="N177" s="28">
        <v>20</v>
      </c>
      <c r="O177" s="28">
        <v>1100</v>
      </c>
      <c r="P177" s="28" t="s">
        <v>462</v>
      </c>
      <c r="Q177" s="28" t="s">
        <v>875</v>
      </c>
      <c r="R177" s="28">
        <v>20</v>
      </c>
      <c r="S177" s="28">
        <v>66787</v>
      </c>
      <c r="T177" s="28" t="s">
        <v>462</v>
      </c>
      <c r="U177" s="28" t="s">
        <v>875</v>
      </c>
      <c r="V177" s="28">
        <v>20</v>
      </c>
      <c r="W177" s="28">
        <v>66985</v>
      </c>
      <c r="X177" s="28" t="s">
        <v>462</v>
      </c>
      <c r="Y177" s="28" t="s">
        <v>460</v>
      </c>
      <c r="Z177" s="28">
        <v>13</v>
      </c>
      <c r="AA177" s="121" t="s">
        <v>62</v>
      </c>
      <c r="AB177" s="28"/>
      <c r="AC177" s="28">
        <v>-85</v>
      </c>
      <c r="AD177" s="28" t="s">
        <v>263</v>
      </c>
      <c r="AE177" s="28" t="s">
        <v>263</v>
      </c>
      <c r="AF177" s="28" t="s">
        <v>66</v>
      </c>
      <c r="AG177" s="28" t="s">
        <v>386</v>
      </c>
      <c r="AH177" s="28">
        <v>60</v>
      </c>
      <c r="AI177" s="28">
        <v>3</v>
      </c>
      <c r="AJ177" s="28" t="s">
        <v>168</v>
      </c>
      <c r="AK177" s="28">
        <v>1380000</v>
      </c>
      <c r="AL177" s="197"/>
      <c r="AM177" s="197"/>
      <c r="AN177" s="197" t="s">
        <v>400</v>
      </c>
      <c r="AO177" s="197" t="s">
        <v>400</v>
      </c>
      <c r="AP177" s="197" t="s">
        <v>400</v>
      </c>
      <c r="AQ177" s="197" t="s">
        <v>400</v>
      </c>
      <c r="AR177" s="121" t="s">
        <v>361</v>
      </c>
    </row>
    <row r="178" spans="1:44" ht="15" x14ac:dyDescent="0.25">
      <c r="A178" s="28" t="s">
        <v>893</v>
      </c>
      <c r="B178" s="28" t="s">
        <v>105</v>
      </c>
      <c r="C178" s="28"/>
      <c r="D178" s="147">
        <v>210809</v>
      </c>
      <c r="E178" s="147"/>
      <c r="F178" s="28" t="s">
        <v>24</v>
      </c>
      <c r="G178" s="28" t="s">
        <v>883</v>
      </c>
      <c r="H178" s="28" t="s">
        <v>884</v>
      </c>
      <c r="I178" s="28" t="s">
        <v>435</v>
      </c>
      <c r="J178" s="28">
        <v>20</v>
      </c>
      <c r="K178" s="197" t="s">
        <v>928</v>
      </c>
      <c r="L178" s="28" t="s">
        <v>462</v>
      </c>
      <c r="M178" s="28" t="s">
        <v>885</v>
      </c>
      <c r="N178" s="28">
        <v>5</v>
      </c>
      <c r="O178" s="197" t="s">
        <v>928</v>
      </c>
      <c r="P178" s="28" t="s">
        <v>461</v>
      </c>
      <c r="Q178" s="28" t="s">
        <v>871</v>
      </c>
      <c r="R178" s="28">
        <v>20</v>
      </c>
      <c r="S178" s="28">
        <v>700</v>
      </c>
      <c r="T178" s="28" t="s">
        <v>462</v>
      </c>
      <c r="U178" s="28" t="s">
        <v>871</v>
      </c>
      <c r="V178" s="28">
        <v>20</v>
      </c>
      <c r="W178" s="28">
        <v>1100</v>
      </c>
      <c r="X178" s="28" t="s">
        <v>462</v>
      </c>
      <c r="Y178" s="28" t="s">
        <v>460</v>
      </c>
      <c r="Z178" s="28">
        <v>13</v>
      </c>
      <c r="AA178" s="121" t="s">
        <v>62</v>
      </c>
      <c r="AB178" s="28"/>
      <c r="AC178" s="28">
        <v>-85</v>
      </c>
      <c r="AD178" s="28" t="s">
        <v>263</v>
      </c>
      <c r="AE178" s="28" t="s">
        <v>263</v>
      </c>
      <c r="AF178" s="28" t="s">
        <v>66</v>
      </c>
      <c r="AG178" s="28" t="s">
        <v>386</v>
      </c>
      <c r="AH178" s="28">
        <v>60</v>
      </c>
      <c r="AI178" s="28">
        <v>3</v>
      </c>
      <c r="AJ178" s="28" t="s">
        <v>168</v>
      </c>
      <c r="AK178" s="538">
        <v>1000000</v>
      </c>
      <c r="AL178" s="197"/>
      <c r="AM178" s="197"/>
      <c r="AN178" s="197" t="s">
        <v>400</v>
      </c>
      <c r="AO178" s="197" t="s">
        <v>400</v>
      </c>
      <c r="AP178" s="197" t="s">
        <v>400</v>
      </c>
      <c r="AQ178" s="197" t="s">
        <v>400</v>
      </c>
      <c r="AR178" s="121" t="s">
        <v>361</v>
      </c>
    </row>
    <row r="187" spans="1:44" x14ac:dyDescent="0.2">
      <c r="A187" s="33" t="s">
        <v>127</v>
      </c>
    </row>
    <row r="188" spans="1:44" x14ac:dyDescent="0.2">
      <c r="A188" s="93" t="s">
        <v>106</v>
      </c>
      <c r="B188" s="26"/>
    </row>
    <row r="189" spans="1:44" x14ac:dyDescent="0.2">
      <c r="A189" s="28" t="s">
        <v>107</v>
      </c>
      <c r="B189" s="26"/>
    </row>
    <row r="190" spans="1:44" x14ac:dyDescent="0.2">
      <c r="A190" s="93" t="s">
        <v>108</v>
      </c>
      <c r="B190" s="26"/>
    </row>
    <row r="191" spans="1:44" x14ac:dyDescent="0.2">
      <c r="A191" s="28" t="s">
        <v>109</v>
      </c>
      <c r="B191" s="26" t="s">
        <v>110</v>
      </c>
    </row>
    <row r="192" spans="1:44" x14ac:dyDescent="0.2">
      <c r="A192" s="28" t="s">
        <v>111</v>
      </c>
      <c r="B192" s="26" t="s">
        <v>110</v>
      </c>
    </row>
    <row r="193" spans="1:2" x14ac:dyDescent="0.2">
      <c r="A193" s="28" t="s">
        <v>112</v>
      </c>
      <c r="B193" s="26" t="s">
        <v>113</v>
      </c>
    </row>
    <row r="194" spans="1:2" x14ac:dyDescent="0.2">
      <c r="A194" s="28" t="s">
        <v>114</v>
      </c>
      <c r="B194" s="26" t="s">
        <v>115</v>
      </c>
    </row>
    <row r="195" spans="1:2" x14ac:dyDescent="0.2">
      <c r="A195" s="28" t="s">
        <v>116</v>
      </c>
      <c r="B195" s="26" t="s">
        <v>117</v>
      </c>
    </row>
    <row r="196" spans="1:2" x14ac:dyDescent="0.2">
      <c r="A196" s="28" t="s">
        <v>118</v>
      </c>
      <c r="B196" s="26" t="s">
        <v>119</v>
      </c>
    </row>
    <row r="197" spans="1:2" x14ac:dyDescent="0.2">
      <c r="A197" s="28" t="s">
        <v>120</v>
      </c>
      <c r="B197" s="26" t="s">
        <v>121</v>
      </c>
    </row>
    <row r="198" spans="1:2" x14ac:dyDescent="0.2">
      <c r="A198" s="93" t="s">
        <v>122</v>
      </c>
      <c r="B198" s="94"/>
    </row>
    <row r="199" spans="1:2" x14ac:dyDescent="0.2">
      <c r="A199" s="28" t="s">
        <v>123</v>
      </c>
      <c r="B199" s="26" t="s">
        <v>124</v>
      </c>
    </row>
    <row r="200" spans="1:2" x14ac:dyDescent="0.2">
      <c r="A200" s="28" t="s">
        <v>125</v>
      </c>
      <c r="B200" s="26" t="s">
        <v>126</v>
      </c>
    </row>
  </sheetData>
  <autoFilter ref="A3:AR162" xr:uid="{00000000-0009-0000-0000-000011000000}"/>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C000"/>
  </sheetPr>
  <dimension ref="A1:AJ138"/>
  <sheetViews>
    <sheetView zoomScale="55" zoomScaleNormal="55" workbookViewId="0">
      <selection activeCell="AK171" sqref="AK171:AK173"/>
    </sheetView>
  </sheetViews>
  <sheetFormatPr defaultColWidth="9.42578125" defaultRowHeight="12.75" x14ac:dyDescent="0.2"/>
  <cols>
    <col min="1" max="1" width="12.42578125" style="33" customWidth="1"/>
    <col min="2" max="2" width="66.42578125" style="27" customWidth="1"/>
    <col min="3" max="3" width="17" style="27" customWidth="1"/>
    <col min="4" max="4" width="15.42578125" style="27" customWidth="1"/>
    <col min="5" max="5" width="6.42578125" style="27" customWidth="1"/>
    <col min="6" max="6" width="9.42578125" style="27" customWidth="1"/>
    <col min="7" max="8" width="7.42578125" style="27" customWidth="1"/>
    <col min="9" max="9" width="14.42578125" style="27" customWidth="1"/>
    <col min="10" max="10" width="8.42578125" style="27" customWidth="1"/>
    <col min="11" max="11" width="17.42578125" style="27" customWidth="1"/>
    <col min="12" max="12" width="11" style="27" customWidth="1"/>
    <col min="13" max="13" width="13.42578125" style="27" customWidth="1"/>
    <col min="14" max="14" width="11" style="27" customWidth="1"/>
    <col min="15" max="19" width="17.42578125" style="27" customWidth="1"/>
    <col min="20" max="20" width="15.42578125" style="27" customWidth="1"/>
    <col min="21" max="21" width="17.42578125" style="27" customWidth="1"/>
    <col min="22" max="22" width="7.42578125" style="27" customWidth="1"/>
    <col min="23" max="23" width="13.42578125" style="27" customWidth="1"/>
    <col min="24" max="24" width="23.42578125" style="27" customWidth="1"/>
    <col min="25" max="25" width="10" style="27" customWidth="1"/>
    <col min="26" max="26" width="11.42578125" style="27" customWidth="1"/>
    <col min="27" max="27" width="10.42578125" style="27" customWidth="1"/>
    <col min="28" max="28" width="14.42578125" style="27" customWidth="1"/>
    <col min="29" max="29" width="26.42578125" style="27" customWidth="1"/>
    <col min="30" max="30" width="22.42578125" style="27" customWidth="1"/>
    <col min="31" max="32" width="19.42578125" style="33" customWidth="1"/>
    <col min="33" max="33" width="16.42578125" style="33" customWidth="1"/>
    <col min="34" max="16384" width="9.42578125" style="27"/>
  </cols>
  <sheetData>
    <row r="1" spans="1:36" x14ac:dyDescent="0.2">
      <c r="A1" s="88" t="s">
        <v>212</v>
      </c>
      <c r="B1" s="35"/>
      <c r="C1" s="58"/>
      <c r="D1" s="55"/>
      <c r="E1" s="55"/>
      <c r="F1" s="55"/>
    </row>
    <row r="2" spans="1:36" x14ac:dyDescent="0.2">
      <c r="A2" s="78"/>
      <c r="B2" s="77"/>
      <c r="AB2" s="77"/>
    </row>
    <row r="3" spans="1:36" s="90" customFormat="1" ht="26.25" x14ac:dyDescent="0.25">
      <c r="A3" s="128" t="s">
        <v>25</v>
      </c>
      <c r="B3" s="129" t="s">
        <v>1</v>
      </c>
      <c r="C3" s="129" t="s">
        <v>237</v>
      </c>
      <c r="D3" s="130" t="s">
        <v>183</v>
      </c>
      <c r="E3" s="79" t="s">
        <v>343</v>
      </c>
      <c r="F3" s="130" t="s">
        <v>26</v>
      </c>
      <c r="G3" s="135" t="s">
        <v>371</v>
      </c>
      <c r="H3" s="135" t="s">
        <v>370</v>
      </c>
      <c r="I3" s="128" t="s">
        <v>28</v>
      </c>
      <c r="J3" s="128" t="s">
        <v>29</v>
      </c>
      <c r="K3" s="128" t="s">
        <v>184</v>
      </c>
      <c r="L3" s="128" t="s">
        <v>30</v>
      </c>
      <c r="M3" s="140" t="s">
        <v>496</v>
      </c>
      <c r="N3" s="139" t="s">
        <v>497</v>
      </c>
      <c r="O3" s="135" t="s">
        <v>378</v>
      </c>
      <c r="P3" s="137" t="s">
        <v>377</v>
      </c>
      <c r="Q3" s="137" t="s">
        <v>379</v>
      </c>
      <c r="R3" s="137" t="s">
        <v>382</v>
      </c>
      <c r="S3" s="79" t="s">
        <v>383</v>
      </c>
      <c r="T3" s="79" t="s">
        <v>384</v>
      </c>
      <c r="U3" s="79" t="s">
        <v>358</v>
      </c>
      <c r="V3" s="128" t="s">
        <v>31</v>
      </c>
      <c r="W3" s="131" t="s">
        <v>32</v>
      </c>
      <c r="X3" s="128" t="s">
        <v>33</v>
      </c>
      <c r="Y3" s="128" t="s">
        <v>34</v>
      </c>
      <c r="Z3" s="128" t="s">
        <v>35</v>
      </c>
      <c r="AA3" s="128" t="s">
        <v>36</v>
      </c>
      <c r="AB3" s="79" t="s">
        <v>167</v>
      </c>
      <c r="AC3" s="129" t="s">
        <v>364</v>
      </c>
      <c r="AD3" s="129" t="s">
        <v>365</v>
      </c>
      <c r="AE3" s="132" t="s">
        <v>260</v>
      </c>
      <c r="AF3" s="132" t="s">
        <v>259</v>
      </c>
      <c r="AG3" s="132" t="s">
        <v>172</v>
      </c>
      <c r="AH3" s="186" t="s">
        <v>1178</v>
      </c>
      <c r="AI3" s="186" t="s">
        <v>1179</v>
      </c>
      <c r="AJ3" s="186" t="s">
        <v>1180</v>
      </c>
    </row>
    <row r="4" spans="1:36" x14ac:dyDescent="0.2">
      <c r="A4" s="28"/>
      <c r="B4" s="26" t="s">
        <v>507</v>
      </c>
      <c r="C4" s="28"/>
      <c r="D4" s="26">
        <v>998.101</v>
      </c>
      <c r="E4" s="26"/>
      <c r="F4" s="85" t="s">
        <v>24</v>
      </c>
      <c r="G4" s="28">
        <v>2</v>
      </c>
      <c r="H4" s="28" t="s">
        <v>493</v>
      </c>
      <c r="I4" s="28" t="s">
        <v>351</v>
      </c>
      <c r="J4" s="28">
        <v>8</v>
      </c>
      <c r="K4" s="28" t="s">
        <v>58</v>
      </c>
      <c r="L4" s="28"/>
      <c r="M4" s="28">
        <v>9</v>
      </c>
      <c r="N4" s="28">
        <v>8</v>
      </c>
      <c r="O4" s="28"/>
      <c r="P4" s="28"/>
      <c r="Q4" s="28"/>
      <c r="R4" s="28"/>
      <c r="S4" s="28"/>
      <c r="T4" s="28"/>
      <c r="U4" s="115">
        <v>-85</v>
      </c>
      <c r="V4" s="28" t="s">
        <v>263</v>
      </c>
      <c r="W4" s="28" t="s">
        <v>263</v>
      </c>
      <c r="X4" s="28" t="s">
        <v>246</v>
      </c>
      <c r="Y4" s="28" t="s">
        <v>386</v>
      </c>
      <c r="Z4" s="28">
        <v>60</v>
      </c>
      <c r="AA4" s="28">
        <v>3</v>
      </c>
      <c r="AB4" s="28" t="s">
        <v>168</v>
      </c>
      <c r="AC4" s="197">
        <v>192367</v>
      </c>
      <c r="AD4" s="28">
        <v>20000</v>
      </c>
      <c r="AE4" s="28" t="s">
        <v>360</v>
      </c>
      <c r="AF4" s="28" t="s">
        <v>360</v>
      </c>
      <c r="AG4" s="28" t="s">
        <v>361</v>
      </c>
    </row>
    <row r="5" spans="1:36" x14ac:dyDescent="0.2">
      <c r="A5" s="28"/>
      <c r="B5" s="26" t="s">
        <v>501</v>
      </c>
      <c r="C5" s="91"/>
      <c r="D5" s="26">
        <v>998.10199999999998</v>
      </c>
      <c r="E5" s="26"/>
      <c r="F5" s="85" t="s">
        <v>24</v>
      </c>
      <c r="G5" s="28">
        <v>4</v>
      </c>
      <c r="H5" s="28" t="s">
        <v>493</v>
      </c>
      <c r="I5" s="28" t="s">
        <v>351</v>
      </c>
      <c r="J5" s="28">
        <v>8</v>
      </c>
      <c r="K5" s="28" t="s">
        <v>58</v>
      </c>
      <c r="L5" s="28"/>
      <c r="M5" s="28">
        <v>9</v>
      </c>
      <c r="N5" s="28">
        <v>8</v>
      </c>
      <c r="O5" s="28"/>
      <c r="P5" s="28"/>
      <c r="Q5" s="28"/>
      <c r="R5" s="28"/>
      <c r="S5" s="28"/>
      <c r="T5" s="28"/>
      <c r="U5" s="115">
        <v>-85</v>
      </c>
      <c r="V5" s="28" t="s">
        <v>263</v>
      </c>
      <c r="W5" s="28" t="s">
        <v>263</v>
      </c>
      <c r="X5" s="28" t="s">
        <v>247</v>
      </c>
      <c r="Y5" s="28" t="s">
        <v>386</v>
      </c>
      <c r="Z5" s="28">
        <v>60</v>
      </c>
      <c r="AA5" s="28">
        <v>3</v>
      </c>
      <c r="AB5" s="28" t="s">
        <v>168</v>
      </c>
      <c r="AC5" s="197">
        <v>192367</v>
      </c>
      <c r="AD5" s="28">
        <v>20000</v>
      </c>
      <c r="AE5" s="28" t="s">
        <v>360</v>
      </c>
      <c r="AF5" s="28" t="s">
        <v>360</v>
      </c>
      <c r="AG5" s="28" t="s">
        <v>361</v>
      </c>
    </row>
    <row r="6" spans="1:36" x14ac:dyDescent="0.2">
      <c r="A6" s="28"/>
      <c r="B6" s="26" t="s">
        <v>510</v>
      </c>
      <c r="C6" s="91"/>
      <c r="D6" s="26">
        <v>998.10299999999995</v>
      </c>
      <c r="E6" s="26"/>
      <c r="F6" s="85" t="s">
        <v>24</v>
      </c>
      <c r="G6" s="28" t="s">
        <v>435</v>
      </c>
      <c r="H6" s="28" t="s">
        <v>493</v>
      </c>
      <c r="I6" s="28" t="s">
        <v>351</v>
      </c>
      <c r="J6" s="28">
        <v>8</v>
      </c>
      <c r="K6" s="28" t="s">
        <v>58</v>
      </c>
      <c r="L6" s="28"/>
      <c r="M6" s="28">
        <v>9</v>
      </c>
      <c r="N6" s="28">
        <v>8</v>
      </c>
      <c r="O6" s="28"/>
      <c r="P6" s="28"/>
      <c r="Q6" s="28"/>
      <c r="R6" s="28"/>
      <c r="S6" s="28"/>
      <c r="T6" s="28"/>
      <c r="U6" s="115">
        <v>-85</v>
      </c>
      <c r="V6" s="28" t="s">
        <v>263</v>
      </c>
      <c r="W6" s="28" t="s">
        <v>263</v>
      </c>
      <c r="X6" s="28" t="s">
        <v>66</v>
      </c>
      <c r="Y6" s="28" t="s">
        <v>386</v>
      </c>
      <c r="Z6" s="28">
        <v>60</v>
      </c>
      <c r="AA6" s="28">
        <v>3</v>
      </c>
      <c r="AB6" s="28" t="s">
        <v>168</v>
      </c>
      <c r="AC6" s="197">
        <v>192367</v>
      </c>
      <c r="AD6" s="28"/>
      <c r="AE6" s="28" t="s">
        <v>360</v>
      </c>
      <c r="AF6" s="28" t="s">
        <v>360</v>
      </c>
      <c r="AG6" s="28" t="s">
        <v>362</v>
      </c>
    </row>
    <row r="7" spans="1:36" x14ac:dyDescent="0.2">
      <c r="A7" s="28"/>
      <c r="B7" s="26" t="s">
        <v>511</v>
      </c>
      <c r="C7" s="91"/>
      <c r="D7" s="26">
        <v>998.10400000000004</v>
      </c>
      <c r="E7" s="26"/>
      <c r="F7" s="85" t="s">
        <v>24</v>
      </c>
      <c r="G7" s="28">
        <v>2</v>
      </c>
      <c r="H7" s="28" t="s">
        <v>493</v>
      </c>
      <c r="I7" s="28" t="s">
        <v>351</v>
      </c>
      <c r="J7" s="28">
        <v>8</v>
      </c>
      <c r="K7" s="28" t="s">
        <v>62</v>
      </c>
      <c r="L7" s="28" t="s">
        <v>49</v>
      </c>
      <c r="M7" s="28">
        <v>9</v>
      </c>
      <c r="N7" s="28">
        <v>8</v>
      </c>
      <c r="O7" s="28"/>
      <c r="P7" s="28"/>
      <c r="Q7" s="28"/>
      <c r="R7" s="28"/>
      <c r="S7" s="28"/>
      <c r="T7" s="28"/>
      <c r="U7" s="115">
        <v>-85</v>
      </c>
      <c r="V7" s="28">
        <v>20</v>
      </c>
      <c r="W7" s="28" t="s">
        <v>47</v>
      </c>
      <c r="X7" s="28" t="s">
        <v>43</v>
      </c>
      <c r="Y7" s="28" t="s">
        <v>386</v>
      </c>
      <c r="Z7" s="28">
        <v>60</v>
      </c>
      <c r="AA7" s="28">
        <v>3</v>
      </c>
      <c r="AB7" s="28" t="s">
        <v>168</v>
      </c>
      <c r="AC7" s="197">
        <v>96183</v>
      </c>
      <c r="AD7" s="28"/>
      <c r="AE7" s="28" t="s">
        <v>363</v>
      </c>
      <c r="AF7" s="28" t="s">
        <v>363</v>
      </c>
      <c r="AG7" s="28" t="s">
        <v>362</v>
      </c>
    </row>
    <row r="8" spans="1:36" x14ac:dyDescent="0.2">
      <c r="A8" s="28"/>
      <c r="B8" s="26" t="s">
        <v>512</v>
      </c>
      <c r="C8" s="91"/>
      <c r="D8" s="26">
        <v>998.10500000000002</v>
      </c>
      <c r="E8" s="26"/>
      <c r="F8" s="85" t="s">
        <v>24</v>
      </c>
      <c r="G8" s="28">
        <v>4</v>
      </c>
      <c r="H8" s="28" t="s">
        <v>493</v>
      </c>
      <c r="I8" s="28" t="s">
        <v>351</v>
      </c>
      <c r="J8" s="28">
        <v>8</v>
      </c>
      <c r="K8" s="28" t="s">
        <v>54</v>
      </c>
      <c r="L8" s="28" t="s">
        <v>49</v>
      </c>
      <c r="M8" s="28">
        <v>9</v>
      </c>
      <c r="N8" s="28">
        <v>8</v>
      </c>
      <c r="O8" s="28"/>
      <c r="P8" s="28"/>
      <c r="Q8" s="28"/>
      <c r="R8" s="28"/>
      <c r="S8" s="28"/>
      <c r="T8" s="28"/>
      <c r="U8" s="115">
        <v>-85</v>
      </c>
      <c r="V8" s="28">
        <v>10</v>
      </c>
      <c r="W8" s="28" t="s">
        <v>47</v>
      </c>
      <c r="X8" s="28" t="s">
        <v>66</v>
      </c>
      <c r="Y8" s="28" t="s">
        <v>386</v>
      </c>
      <c r="Z8" s="28">
        <v>60</v>
      </c>
      <c r="AA8" s="28">
        <v>3</v>
      </c>
      <c r="AB8" s="28" t="s">
        <v>168</v>
      </c>
      <c r="AC8" s="197">
        <v>44000</v>
      </c>
      <c r="AD8" s="28"/>
      <c r="AE8" s="28" t="s">
        <v>363</v>
      </c>
      <c r="AF8" s="28" t="s">
        <v>363</v>
      </c>
      <c r="AG8" s="28" t="s">
        <v>362</v>
      </c>
    </row>
    <row r="9" spans="1:36" x14ac:dyDescent="0.2">
      <c r="A9" s="28"/>
      <c r="B9" s="26" t="s">
        <v>508</v>
      </c>
      <c r="C9" s="91"/>
      <c r="D9" s="26">
        <v>998.10599999999999</v>
      </c>
      <c r="E9" s="26"/>
      <c r="F9" s="85" t="s">
        <v>24</v>
      </c>
      <c r="G9" s="28" t="s">
        <v>435</v>
      </c>
      <c r="H9" s="28" t="s">
        <v>493</v>
      </c>
      <c r="I9" s="28" t="s">
        <v>351</v>
      </c>
      <c r="J9" s="28">
        <v>8</v>
      </c>
      <c r="K9" s="28" t="s">
        <v>62</v>
      </c>
      <c r="L9" s="28" t="s">
        <v>49</v>
      </c>
      <c r="M9" s="28">
        <v>9</v>
      </c>
      <c r="N9" s="28">
        <v>8</v>
      </c>
      <c r="O9" s="28"/>
      <c r="P9" s="28"/>
      <c r="Q9" s="28"/>
      <c r="R9" s="28"/>
      <c r="S9" s="28"/>
      <c r="T9" s="28"/>
      <c r="U9" s="115">
        <v>-85</v>
      </c>
      <c r="V9" s="28">
        <v>20</v>
      </c>
      <c r="W9" s="28" t="s">
        <v>47</v>
      </c>
      <c r="X9" s="28" t="s">
        <v>43</v>
      </c>
      <c r="Y9" s="28" t="s">
        <v>386</v>
      </c>
      <c r="Z9" s="28">
        <v>60</v>
      </c>
      <c r="AA9" s="28">
        <v>3</v>
      </c>
      <c r="AB9" s="28" t="s">
        <v>168</v>
      </c>
      <c r="AC9" s="197">
        <v>96183</v>
      </c>
      <c r="AD9" s="28"/>
      <c r="AE9" s="28" t="s">
        <v>363</v>
      </c>
      <c r="AF9" s="28" t="s">
        <v>363</v>
      </c>
      <c r="AG9" s="28" t="s">
        <v>362</v>
      </c>
    </row>
    <row r="10" spans="1:36" x14ac:dyDescent="0.2">
      <c r="A10" s="28"/>
      <c r="B10" s="26" t="s">
        <v>505</v>
      </c>
      <c r="C10" s="91"/>
      <c r="D10" s="26">
        <v>998.10699999999997</v>
      </c>
      <c r="E10" s="26"/>
      <c r="F10" s="85" t="s">
        <v>24</v>
      </c>
      <c r="G10" s="28">
        <v>2</v>
      </c>
      <c r="H10" s="28" t="s">
        <v>493</v>
      </c>
      <c r="I10" s="28" t="s">
        <v>232</v>
      </c>
      <c r="J10" s="28">
        <v>8</v>
      </c>
      <c r="K10" s="28" t="s">
        <v>58</v>
      </c>
      <c r="L10" s="28" t="s">
        <v>49</v>
      </c>
      <c r="M10" s="28">
        <v>9</v>
      </c>
      <c r="N10" s="28">
        <v>8</v>
      </c>
      <c r="O10" s="28"/>
      <c r="P10" s="28"/>
      <c r="Q10" s="28"/>
      <c r="R10" s="28"/>
      <c r="S10" s="28"/>
      <c r="T10" s="28"/>
      <c r="U10" s="115">
        <v>-85</v>
      </c>
      <c r="V10" s="28">
        <v>20</v>
      </c>
      <c r="W10" s="28" t="s">
        <v>47</v>
      </c>
      <c r="X10" s="28" t="s">
        <v>43</v>
      </c>
      <c r="Y10" s="28" t="s">
        <v>386</v>
      </c>
      <c r="Z10" s="28">
        <v>60</v>
      </c>
      <c r="AA10" s="28">
        <v>3</v>
      </c>
      <c r="AB10" s="28" t="s">
        <v>168</v>
      </c>
      <c r="AC10" s="197">
        <v>113120</v>
      </c>
      <c r="AD10" s="28"/>
      <c r="AE10" s="28" t="s">
        <v>363</v>
      </c>
      <c r="AF10" s="28" t="s">
        <v>363</v>
      </c>
      <c r="AG10" s="28" t="s">
        <v>362</v>
      </c>
    </row>
    <row r="11" spans="1:36" x14ac:dyDescent="0.2">
      <c r="A11" s="28"/>
      <c r="B11" s="26" t="s">
        <v>503</v>
      </c>
      <c r="C11" s="91"/>
      <c r="D11" s="26">
        <v>998.10799999999995</v>
      </c>
      <c r="E11" s="26"/>
      <c r="F11" s="85" t="s">
        <v>24</v>
      </c>
      <c r="G11" s="28">
        <v>4</v>
      </c>
      <c r="H11" s="28" t="s">
        <v>493</v>
      </c>
      <c r="I11" s="28" t="s">
        <v>232</v>
      </c>
      <c r="J11" s="28">
        <v>8</v>
      </c>
      <c r="K11" s="28" t="s">
        <v>62</v>
      </c>
      <c r="L11" s="28" t="s">
        <v>49</v>
      </c>
      <c r="M11" s="28">
        <v>9</v>
      </c>
      <c r="N11" s="28">
        <v>8</v>
      </c>
      <c r="O11" s="28"/>
      <c r="P11" s="28"/>
      <c r="Q11" s="28"/>
      <c r="R11" s="28"/>
      <c r="S11" s="28"/>
      <c r="T11" s="28"/>
      <c r="U11" s="115">
        <v>-85</v>
      </c>
      <c r="V11" s="28">
        <v>10</v>
      </c>
      <c r="W11" s="28" t="s">
        <v>47</v>
      </c>
      <c r="X11" s="28" t="s">
        <v>66</v>
      </c>
      <c r="Y11" s="28" t="s">
        <v>386</v>
      </c>
      <c r="Z11" s="28">
        <v>60</v>
      </c>
      <c r="AA11" s="28">
        <v>3</v>
      </c>
      <c r="AB11" s="28" t="s">
        <v>168</v>
      </c>
      <c r="AC11" s="197">
        <v>56560</v>
      </c>
      <c r="AD11" s="28"/>
      <c r="AE11" s="28" t="s">
        <v>363</v>
      </c>
      <c r="AF11" s="28" t="s">
        <v>363</v>
      </c>
      <c r="AG11" s="28" t="s">
        <v>362</v>
      </c>
    </row>
    <row r="12" spans="1:36" x14ac:dyDescent="0.2">
      <c r="A12" s="28"/>
      <c r="B12" s="26" t="s">
        <v>503</v>
      </c>
      <c r="C12" s="91"/>
      <c r="D12" s="26">
        <v>998.10900000000004</v>
      </c>
      <c r="E12" s="26"/>
      <c r="F12" s="85" t="s">
        <v>24</v>
      </c>
      <c r="G12" s="28" t="s">
        <v>435</v>
      </c>
      <c r="H12" s="28" t="s">
        <v>493</v>
      </c>
      <c r="I12" s="28" t="s">
        <v>232</v>
      </c>
      <c r="J12" s="28">
        <v>8</v>
      </c>
      <c r="K12" s="28" t="s">
        <v>62</v>
      </c>
      <c r="L12" s="28"/>
      <c r="M12" s="28">
        <v>9</v>
      </c>
      <c r="N12" s="28">
        <v>8</v>
      </c>
      <c r="O12" s="28"/>
      <c r="P12" s="28"/>
      <c r="Q12" s="28"/>
      <c r="R12" s="28"/>
      <c r="S12" s="28"/>
      <c r="T12" s="28"/>
      <c r="U12" s="115">
        <v>-85</v>
      </c>
      <c r="V12" s="28" t="s">
        <v>263</v>
      </c>
      <c r="W12" s="28" t="s">
        <v>263</v>
      </c>
      <c r="X12" s="28" t="s">
        <v>66</v>
      </c>
      <c r="Y12" s="28" t="s">
        <v>386</v>
      </c>
      <c r="Z12" s="28">
        <v>60</v>
      </c>
      <c r="AA12" s="28">
        <v>3</v>
      </c>
      <c r="AB12" s="28" t="s">
        <v>168</v>
      </c>
      <c r="AC12" s="197">
        <v>226241</v>
      </c>
      <c r="AD12" s="28"/>
      <c r="AE12" s="28" t="s">
        <v>360</v>
      </c>
      <c r="AF12" s="28" t="s">
        <v>360</v>
      </c>
      <c r="AG12" s="28" t="s">
        <v>362</v>
      </c>
    </row>
    <row r="13" spans="1:36" x14ac:dyDescent="0.2">
      <c r="A13" s="28"/>
      <c r="B13" s="26" t="s">
        <v>513</v>
      </c>
      <c r="C13" s="91"/>
      <c r="D13" s="172">
        <v>998.11</v>
      </c>
      <c r="E13" s="26"/>
      <c r="F13" s="85" t="s">
        <v>24</v>
      </c>
      <c r="G13" s="28">
        <v>2</v>
      </c>
      <c r="H13" s="28" t="s">
        <v>493</v>
      </c>
      <c r="I13" s="28" t="s">
        <v>229</v>
      </c>
      <c r="J13" s="28">
        <v>8</v>
      </c>
      <c r="K13" s="28" t="s">
        <v>62</v>
      </c>
      <c r="L13" s="28"/>
      <c r="M13" s="28">
        <v>9</v>
      </c>
      <c r="N13" s="28">
        <v>8</v>
      </c>
      <c r="O13" s="28"/>
      <c r="P13" s="28"/>
      <c r="Q13" s="28"/>
      <c r="R13" s="28"/>
      <c r="S13" s="28"/>
      <c r="T13" s="28"/>
      <c r="U13" s="115">
        <v>-85</v>
      </c>
      <c r="V13" s="28" t="s">
        <v>263</v>
      </c>
      <c r="W13" s="28" t="s">
        <v>263</v>
      </c>
      <c r="X13" s="28" t="s">
        <v>66</v>
      </c>
      <c r="Y13" s="28" t="s">
        <v>386</v>
      </c>
      <c r="Z13" s="28">
        <v>60</v>
      </c>
      <c r="AA13" s="28">
        <v>3</v>
      </c>
      <c r="AB13" s="28" t="s">
        <v>168</v>
      </c>
      <c r="AC13" s="197">
        <v>263106</v>
      </c>
      <c r="AD13" s="28"/>
      <c r="AE13" s="28" t="s">
        <v>360</v>
      </c>
      <c r="AF13" s="28" t="s">
        <v>360</v>
      </c>
      <c r="AG13" s="28" t="s">
        <v>361</v>
      </c>
    </row>
    <row r="14" spans="1:36" x14ac:dyDescent="0.2">
      <c r="A14" s="28"/>
      <c r="B14" s="26" t="s">
        <v>505</v>
      </c>
      <c r="C14" s="91"/>
      <c r="D14" s="26">
        <v>998.11099999999999</v>
      </c>
      <c r="E14" s="26"/>
      <c r="F14" s="85" t="s">
        <v>24</v>
      </c>
      <c r="G14" s="28">
        <v>4</v>
      </c>
      <c r="H14" s="28" t="s">
        <v>493</v>
      </c>
      <c r="I14" s="28" t="s">
        <v>229</v>
      </c>
      <c r="J14" s="28">
        <v>8</v>
      </c>
      <c r="K14" s="28" t="s">
        <v>58</v>
      </c>
      <c r="L14" s="28"/>
      <c r="M14" s="28">
        <v>9</v>
      </c>
      <c r="N14" s="28">
        <v>8</v>
      </c>
      <c r="O14" s="28"/>
      <c r="P14" s="28"/>
      <c r="Q14" s="28"/>
      <c r="R14" s="28"/>
      <c r="S14" s="28"/>
      <c r="T14" s="28"/>
      <c r="U14" s="115">
        <v>-85</v>
      </c>
      <c r="V14" s="28" t="s">
        <v>263</v>
      </c>
      <c r="W14" s="28" t="s">
        <v>263</v>
      </c>
      <c r="X14" s="28" t="s">
        <v>43</v>
      </c>
      <c r="Y14" s="28" t="s">
        <v>386</v>
      </c>
      <c r="Z14" s="28">
        <v>60</v>
      </c>
      <c r="AA14" s="28">
        <v>3</v>
      </c>
      <c r="AB14" s="28" t="s">
        <v>168</v>
      </c>
      <c r="AC14" s="197">
        <v>263106</v>
      </c>
      <c r="AD14" s="28"/>
      <c r="AE14" s="28" t="s">
        <v>360</v>
      </c>
      <c r="AF14" s="28" t="s">
        <v>360</v>
      </c>
      <c r="AG14" s="28" t="s">
        <v>362</v>
      </c>
    </row>
    <row r="15" spans="1:36" x14ac:dyDescent="0.2">
      <c r="A15" s="28"/>
      <c r="B15" s="26" t="s">
        <v>503</v>
      </c>
      <c r="C15" s="91"/>
      <c r="D15" s="26">
        <v>998.11199999999997</v>
      </c>
      <c r="E15" s="26"/>
      <c r="F15" s="85" t="s">
        <v>24</v>
      </c>
      <c r="G15" s="28" t="s">
        <v>435</v>
      </c>
      <c r="H15" s="28" t="s">
        <v>493</v>
      </c>
      <c r="I15" s="28" t="s">
        <v>229</v>
      </c>
      <c r="J15" s="28">
        <v>8</v>
      </c>
      <c r="K15" s="28" t="s">
        <v>62</v>
      </c>
      <c r="L15" s="28" t="s">
        <v>49</v>
      </c>
      <c r="M15" s="28">
        <v>9</v>
      </c>
      <c r="N15" s="28">
        <v>8</v>
      </c>
      <c r="O15" s="28"/>
      <c r="P15" s="28"/>
      <c r="Q15" s="28"/>
      <c r="R15" s="28"/>
      <c r="S15" s="28"/>
      <c r="T15" s="28"/>
      <c r="U15" s="115">
        <v>-85</v>
      </c>
      <c r="V15" s="28">
        <v>20</v>
      </c>
      <c r="W15" s="28" t="s">
        <v>47</v>
      </c>
      <c r="X15" s="28" t="s">
        <v>66</v>
      </c>
      <c r="Y15" s="28" t="s">
        <v>386</v>
      </c>
      <c r="Z15" s="28">
        <v>60</v>
      </c>
      <c r="AA15" s="28">
        <v>3</v>
      </c>
      <c r="AB15" s="28" t="s">
        <v>168</v>
      </c>
      <c r="AC15" s="197">
        <v>131553</v>
      </c>
      <c r="AD15" s="28"/>
      <c r="AE15" s="28" t="s">
        <v>363</v>
      </c>
      <c r="AF15" s="28" t="s">
        <v>363</v>
      </c>
      <c r="AG15" s="28" t="s">
        <v>362</v>
      </c>
    </row>
    <row r="16" spans="1:36" x14ac:dyDescent="0.2">
      <c r="A16" s="28"/>
      <c r="B16" s="26" t="s">
        <v>504</v>
      </c>
      <c r="C16" s="91"/>
      <c r="D16" s="26">
        <v>998.11300000000006</v>
      </c>
      <c r="E16" s="26"/>
      <c r="F16" s="85" t="s">
        <v>24</v>
      </c>
      <c r="G16" s="28" t="s">
        <v>435</v>
      </c>
      <c r="H16" s="28" t="s">
        <v>493</v>
      </c>
      <c r="I16" s="28" t="s">
        <v>229</v>
      </c>
      <c r="J16" s="28">
        <v>8</v>
      </c>
      <c r="K16" s="28" t="s">
        <v>54</v>
      </c>
      <c r="L16" s="28" t="s">
        <v>49</v>
      </c>
      <c r="M16" s="28">
        <v>9</v>
      </c>
      <c r="N16" s="28">
        <v>8</v>
      </c>
      <c r="O16" s="28"/>
      <c r="P16" s="28"/>
      <c r="Q16" s="28"/>
      <c r="R16" s="28"/>
      <c r="S16" s="28"/>
      <c r="T16" s="28"/>
      <c r="U16" s="115">
        <v>-85</v>
      </c>
      <c r="V16" s="28">
        <v>10</v>
      </c>
      <c r="W16" s="28" t="s">
        <v>47</v>
      </c>
      <c r="X16" s="28" t="s">
        <v>43</v>
      </c>
      <c r="Y16" s="28" t="s">
        <v>386</v>
      </c>
      <c r="Z16" s="28">
        <v>60</v>
      </c>
      <c r="AA16" s="28">
        <v>3</v>
      </c>
      <c r="AB16" s="28" t="s">
        <v>168</v>
      </c>
      <c r="AC16" s="197">
        <v>43851</v>
      </c>
      <c r="AD16" s="28"/>
      <c r="AE16" s="28" t="s">
        <v>363</v>
      </c>
      <c r="AF16" s="28" t="s">
        <v>363</v>
      </c>
      <c r="AG16" s="28" t="s">
        <v>362</v>
      </c>
    </row>
    <row r="17" spans="1:33" x14ac:dyDescent="0.2">
      <c r="A17" s="28"/>
      <c r="B17" s="136" t="s">
        <v>509</v>
      </c>
      <c r="C17" s="91"/>
      <c r="D17" s="26">
        <v>998.11400000000003</v>
      </c>
      <c r="E17" s="26">
        <v>1</v>
      </c>
      <c r="F17" s="85" t="s">
        <v>24</v>
      </c>
      <c r="G17" s="28">
        <v>4</v>
      </c>
      <c r="H17" s="28" t="s">
        <v>493</v>
      </c>
      <c r="I17" s="28" t="s">
        <v>229</v>
      </c>
      <c r="J17" s="28">
        <v>8</v>
      </c>
      <c r="K17" s="28" t="s">
        <v>62</v>
      </c>
      <c r="L17" s="28" t="s">
        <v>49</v>
      </c>
      <c r="M17" s="28">
        <v>9</v>
      </c>
      <c r="N17" s="28">
        <v>8</v>
      </c>
      <c r="O17" s="28"/>
      <c r="P17" s="28"/>
      <c r="Q17" s="28"/>
      <c r="R17" s="28"/>
      <c r="S17" s="28"/>
      <c r="T17" s="28"/>
      <c r="U17" s="115">
        <v>-85</v>
      </c>
      <c r="V17" s="28">
        <v>25</v>
      </c>
      <c r="W17" s="28" t="s">
        <v>47</v>
      </c>
      <c r="X17" s="28" t="s">
        <v>66</v>
      </c>
      <c r="Y17" s="28" t="s">
        <v>307</v>
      </c>
      <c r="Z17" s="28">
        <v>180</v>
      </c>
      <c r="AA17" s="28">
        <v>1</v>
      </c>
      <c r="AB17" s="28" t="s">
        <v>168</v>
      </c>
      <c r="AC17" s="197">
        <v>150000</v>
      </c>
      <c r="AD17" s="28"/>
      <c r="AE17" s="28" t="s">
        <v>363</v>
      </c>
      <c r="AF17" s="28" t="s">
        <v>363</v>
      </c>
      <c r="AG17" s="28" t="s">
        <v>362</v>
      </c>
    </row>
    <row r="18" spans="1:33" x14ac:dyDescent="0.2">
      <c r="A18" s="28"/>
      <c r="B18" s="136" t="s">
        <v>509</v>
      </c>
      <c r="C18" s="91"/>
      <c r="D18" s="26">
        <v>998.11400000000003</v>
      </c>
      <c r="E18" s="26">
        <v>2</v>
      </c>
      <c r="F18" s="85" t="s">
        <v>24</v>
      </c>
      <c r="G18" s="28">
        <v>4</v>
      </c>
      <c r="H18" s="28" t="s">
        <v>493</v>
      </c>
      <c r="I18" s="28" t="s">
        <v>229</v>
      </c>
      <c r="J18" s="28">
        <v>8</v>
      </c>
      <c r="K18" s="28" t="s">
        <v>62</v>
      </c>
      <c r="L18" s="28" t="s">
        <v>49</v>
      </c>
      <c r="M18" s="28">
        <v>9</v>
      </c>
      <c r="N18" s="28">
        <v>8</v>
      </c>
      <c r="O18" s="28"/>
      <c r="P18" s="28"/>
      <c r="Q18" s="28"/>
      <c r="R18" s="28"/>
      <c r="S18" s="28"/>
      <c r="T18" s="28"/>
      <c r="U18" s="115">
        <v>-87</v>
      </c>
      <c r="V18" s="28">
        <v>25</v>
      </c>
      <c r="W18" s="28" t="s">
        <v>47</v>
      </c>
      <c r="X18" s="28" t="s">
        <v>66</v>
      </c>
      <c r="Y18" s="28" t="s">
        <v>307</v>
      </c>
      <c r="Z18" s="28">
        <v>180</v>
      </c>
      <c r="AA18" s="28">
        <v>1</v>
      </c>
      <c r="AB18" s="28" t="s">
        <v>168</v>
      </c>
      <c r="AC18" s="197">
        <v>147000</v>
      </c>
      <c r="AD18" s="28"/>
      <c r="AE18" s="28" t="s">
        <v>363</v>
      </c>
      <c r="AF18" s="28" t="s">
        <v>363</v>
      </c>
      <c r="AG18" s="28" t="s">
        <v>362</v>
      </c>
    </row>
    <row r="19" spans="1:33" x14ac:dyDescent="0.2">
      <c r="A19" s="28"/>
      <c r="B19" s="136" t="s">
        <v>509</v>
      </c>
      <c r="C19" s="91"/>
      <c r="D19" s="26">
        <v>998.11400000000003</v>
      </c>
      <c r="E19" s="26">
        <v>3</v>
      </c>
      <c r="F19" s="85" t="s">
        <v>24</v>
      </c>
      <c r="G19" s="28">
        <v>4</v>
      </c>
      <c r="H19" s="28" t="s">
        <v>493</v>
      </c>
      <c r="I19" s="28" t="s">
        <v>229</v>
      </c>
      <c r="J19" s="28">
        <v>8</v>
      </c>
      <c r="K19" s="28" t="s">
        <v>62</v>
      </c>
      <c r="L19" s="28" t="s">
        <v>49</v>
      </c>
      <c r="M19" s="28">
        <v>9</v>
      </c>
      <c r="N19" s="28">
        <v>8</v>
      </c>
      <c r="O19" s="28"/>
      <c r="P19" s="28"/>
      <c r="Q19" s="28"/>
      <c r="R19" s="28"/>
      <c r="S19" s="28"/>
      <c r="T19" s="28"/>
      <c r="U19" s="115">
        <v>-89</v>
      </c>
      <c r="V19" s="28">
        <v>25</v>
      </c>
      <c r="W19" s="28" t="s">
        <v>47</v>
      </c>
      <c r="X19" s="28" t="s">
        <v>66</v>
      </c>
      <c r="Y19" s="28" t="s">
        <v>307</v>
      </c>
      <c r="Z19" s="28">
        <v>180</v>
      </c>
      <c r="AA19" s="28">
        <v>1</v>
      </c>
      <c r="AB19" s="28" t="s">
        <v>168</v>
      </c>
      <c r="AC19" s="197">
        <v>144000</v>
      </c>
      <c r="AD19" s="28"/>
      <c r="AE19" s="28" t="s">
        <v>363</v>
      </c>
      <c r="AF19" s="28" t="s">
        <v>363</v>
      </c>
      <c r="AG19" s="28" t="s">
        <v>362</v>
      </c>
    </row>
    <row r="20" spans="1:33" x14ac:dyDescent="0.2">
      <c r="A20" s="28"/>
      <c r="B20" s="136" t="s">
        <v>509</v>
      </c>
      <c r="C20" s="91"/>
      <c r="D20" s="26">
        <v>998.11400000000003</v>
      </c>
      <c r="E20" s="26">
        <v>4</v>
      </c>
      <c r="F20" s="85" t="s">
        <v>24</v>
      </c>
      <c r="G20" s="28">
        <v>4</v>
      </c>
      <c r="H20" s="28" t="s">
        <v>493</v>
      </c>
      <c r="I20" s="28" t="s">
        <v>229</v>
      </c>
      <c r="J20" s="28">
        <v>8</v>
      </c>
      <c r="K20" s="28" t="s">
        <v>62</v>
      </c>
      <c r="L20" s="28" t="s">
        <v>49</v>
      </c>
      <c r="M20" s="28">
        <v>9</v>
      </c>
      <c r="N20" s="28">
        <v>8</v>
      </c>
      <c r="O20" s="28"/>
      <c r="P20" s="28"/>
      <c r="Q20" s="28"/>
      <c r="R20" s="28"/>
      <c r="S20" s="28"/>
      <c r="T20" s="28"/>
      <c r="U20" s="115">
        <v>-91</v>
      </c>
      <c r="V20" s="28">
        <v>25</v>
      </c>
      <c r="W20" s="28" t="s">
        <v>47</v>
      </c>
      <c r="X20" s="28" t="s">
        <v>66</v>
      </c>
      <c r="Y20" s="28" t="s">
        <v>307</v>
      </c>
      <c r="Z20" s="28">
        <v>180</v>
      </c>
      <c r="AA20" s="28">
        <v>1</v>
      </c>
      <c r="AB20" s="28" t="s">
        <v>168</v>
      </c>
      <c r="AC20" s="197">
        <v>141000</v>
      </c>
      <c r="AD20" s="28"/>
      <c r="AE20" s="28" t="s">
        <v>363</v>
      </c>
      <c r="AF20" s="28" t="s">
        <v>363</v>
      </c>
      <c r="AG20" s="28" t="s">
        <v>362</v>
      </c>
    </row>
    <row r="21" spans="1:33" x14ac:dyDescent="0.2">
      <c r="A21" s="28"/>
      <c r="B21" s="136" t="s">
        <v>509</v>
      </c>
      <c r="C21" s="91"/>
      <c r="D21" s="26">
        <v>998.11400000000003</v>
      </c>
      <c r="E21" s="26">
        <v>5</v>
      </c>
      <c r="F21" s="85" t="s">
        <v>24</v>
      </c>
      <c r="G21" s="28">
        <v>4</v>
      </c>
      <c r="H21" s="28" t="s">
        <v>493</v>
      </c>
      <c r="I21" s="28" t="s">
        <v>229</v>
      </c>
      <c r="J21" s="28">
        <v>8</v>
      </c>
      <c r="K21" s="28" t="s">
        <v>62</v>
      </c>
      <c r="L21" s="28" t="s">
        <v>49</v>
      </c>
      <c r="M21" s="28">
        <v>9</v>
      </c>
      <c r="N21" s="28">
        <v>8</v>
      </c>
      <c r="O21" s="28"/>
      <c r="P21" s="28"/>
      <c r="Q21" s="28"/>
      <c r="R21" s="28"/>
      <c r="S21" s="28"/>
      <c r="T21" s="28"/>
      <c r="U21" s="115">
        <v>-93</v>
      </c>
      <c r="V21" s="28">
        <v>25</v>
      </c>
      <c r="W21" s="28" t="s">
        <v>47</v>
      </c>
      <c r="X21" s="28" t="s">
        <v>66</v>
      </c>
      <c r="Y21" s="28" t="s">
        <v>307</v>
      </c>
      <c r="Z21" s="28">
        <v>180</v>
      </c>
      <c r="AA21" s="28">
        <v>1</v>
      </c>
      <c r="AB21" s="28" t="s">
        <v>168</v>
      </c>
      <c r="AC21" s="197">
        <v>136000</v>
      </c>
      <c r="AD21" s="28"/>
      <c r="AE21" s="28" t="s">
        <v>363</v>
      </c>
      <c r="AF21" s="28" t="s">
        <v>363</v>
      </c>
      <c r="AG21" s="28" t="s">
        <v>362</v>
      </c>
    </row>
    <row r="22" spans="1:33" x14ac:dyDescent="0.2">
      <c r="A22" s="28"/>
      <c r="B22" s="136" t="s">
        <v>509</v>
      </c>
      <c r="C22" s="91"/>
      <c r="D22" s="26">
        <v>998.11400000000003</v>
      </c>
      <c r="E22" s="26">
        <v>6</v>
      </c>
      <c r="F22" s="85" t="s">
        <v>24</v>
      </c>
      <c r="G22" s="28">
        <v>4</v>
      </c>
      <c r="H22" s="28" t="s">
        <v>493</v>
      </c>
      <c r="I22" s="28" t="s">
        <v>229</v>
      </c>
      <c r="J22" s="28">
        <v>8</v>
      </c>
      <c r="K22" s="28" t="s">
        <v>62</v>
      </c>
      <c r="L22" s="28" t="s">
        <v>49</v>
      </c>
      <c r="M22" s="28">
        <v>9</v>
      </c>
      <c r="N22" s="28">
        <v>8</v>
      </c>
      <c r="O22" s="28"/>
      <c r="P22" s="28"/>
      <c r="Q22" s="28"/>
      <c r="R22" s="28"/>
      <c r="S22" s="28"/>
      <c r="T22" s="28"/>
      <c r="U22" s="115">
        <v>-95</v>
      </c>
      <c r="V22" s="28">
        <v>25</v>
      </c>
      <c r="W22" s="28" t="s">
        <v>47</v>
      </c>
      <c r="X22" s="28" t="s">
        <v>66</v>
      </c>
      <c r="Y22" s="28" t="s">
        <v>307</v>
      </c>
      <c r="Z22" s="28">
        <v>180</v>
      </c>
      <c r="AA22" s="28">
        <v>1</v>
      </c>
      <c r="AB22" s="28" t="s">
        <v>168</v>
      </c>
      <c r="AC22" s="197">
        <v>129000</v>
      </c>
      <c r="AD22" s="28"/>
      <c r="AE22" s="28" t="s">
        <v>363</v>
      </c>
      <c r="AF22" s="28" t="s">
        <v>363</v>
      </c>
      <c r="AG22" s="28" t="s">
        <v>362</v>
      </c>
    </row>
    <row r="23" spans="1:33" x14ac:dyDescent="0.2">
      <c r="A23" s="28"/>
      <c r="B23" s="136" t="s">
        <v>509</v>
      </c>
      <c r="C23" s="91"/>
      <c r="D23" s="26">
        <v>998.11400000000003</v>
      </c>
      <c r="E23" s="26">
        <v>7</v>
      </c>
      <c r="F23" s="85" t="s">
        <v>24</v>
      </c>
      <c r="G23" s="28">
        <v>4</v>
      </c>
      <c r="H23" s="28" t="s">
        <v>493</v>
      </c>
      <c r="I23" s="28" t="s">
        <v>229</v>
      </c>
      <c r="J23" s="28">
        <v>8</v>
      </c>
      <c r="K23" s="28" t="s">
        <v>62</v>
      </c>
      <c r="L23" s="28" t="s">
        <v>49</v>
      </c>
      <c r="M23" s="28">
        <v>9</v>
      </c>
      <c r="N23" s="28">
        <v>8</v>
      </c>
      <c r="O23" s="28"/>
      <c r="P23" s="28"/>
      <c r="Q23" s="28"/>
      <c r="R23" s="28"/>
      <c r="S23" s="28"/>
      <c r="T23" s="28"/>
      <c r="U23" s="115">
        <v>-97</v>
      </c>
      <c r="V23" s="28">
        <v>25</v>
      </c>
      <c r="W23" s="28" t="s">
        <v>47</v>
      </c>
      <c r="X23" s="28" t="s">
        <v>66</v>
      </c>
      <c r="Y23" s="28" t="s">
        <v>307</v>
      </c>
      <c r="Z23" s="28">
        <v>180</v>
      </c>
      <c r="AA23" s="28">
        <v>1</v>
      </c>
      <c r="AB23" s="28" t="s">
        <v>168</v>
      </c>
      <c r="AC23" s="197">
        <v>125000</v>
      </c>
      <c r="AD23" s="28"/>
      <c r="AE23" s="28" t="s">
        <v>363</v>
      </c>
      <c r="AF23" s="28" t="s">
        <v>363</v>
      </c>
      <c r="AG23" s="28" t="s">
        <v>362</v>
      </c>
    </row>
    <row r="24" spans="1:33" x14ac:dyDescent="0.2">
      <c r="A24" s="28"/>
      <c r="B24" s="136" t="s">
        <v>509</v>
      </c>
      <c r="C24" s="91"/>
      <c r="D24" s="26">
        <v>998.11400000000003</v>
      </c>
      <c r="E24" s="26">
        <v>8</v>
      </c>
      <c r="F24" s="85" t="s">
        <v>24</v>
      </c>
      <c r="G24" s="28">
        <v>4</v>
      </c>
      <c r="H24" s="28" t="s">
        <v>493</v>
      </c>
      <c r="I24" s="28" t="s">
        <v>229</v>
      </c>
      <c r="J24" s="28">
        <v>8</v>
      </c>
      <c r="K24" s="28" t="s">
        <v>62</v>
      </c>
      <c r="L24" s="28" t="s">
        <v>49</v>
      </c>
      <c r="M24" s="28">
        <v>9</v>
      </c>
      <c r="N24" s="28">
        <v>8</v>
      </c>
      <c r="O24" s="28"/>
      <c r="P24" s="28"/>
      <c r="Q24" s="28"/>
      <c r="R24" s="28"/>
      <c r="S24" s="28"/>
      <c r="T24" s="28"/>
      <c r="U24" s="115">
        <v>-99</v>
      </c>
      <c r="V24" s="28">
        <v>25</v>
      </c>
      <c r="W24" s="28" t="s">
        <v>47</v>
      </c>
      <c r="X24" s="28" t="s">
        <v>66</v>
      </c>
      <c r="Y24" s="28" t="s">
        <v>307</v>
      </c>
      <c r="Z24" s="28">
        <v>180</v>
      </c>
      <c r="AA24" s="28">
        <v>1</v>
      </c>
      <c r="AB24" s="28" t="s">
        <v>168</v>
      </c>
      <c r="AC24" s="197">
        <v>115000</v>
      </c>
      <c r="AD24" s="28"/>
      <c r="AE24" s="28" t="s">
        <v>363</v>
      </c>
      <c r="AF24" s="28" t="s">
        <v>363</v>
      </c>
      <c r="AG24" s="28" t="s">
        <v>362</v>
      </c>
    </row>
    <row r="25" spans="1:33" x14ac:dyDescent="0.2">
      <c r="A25" s="28"/>
      <c r="B25" s="136" t="s">
        <v>509</v>
      </c>
      <c r="C25" s="91"/>
      <c r="D25" s="26">
        <v>998.11400000000003</v>
      </c>
      <c r="E25" s="26">
        <v>9</v>
      </c>
      <c r="F25" s="85" t="s">
        <v>24</v>
      </c>
      <c r="G25" s="28">
        <v>4</v>
      </c>
      <c r="H25" s="28" t="s">
        <v>493</v>
      </c>
      <c r="I25" s="28" t="s">
        <v>229</v>
      </c>
      <c r="J25" s="28">
        <v>8</v>
      </c>
      <c r="K25" s="28" t="s">
        <v>62</v>
      </c>
      <c r="L25" s="28" t="s">
        <v>49</v>
      </c>
      <c r="M25" s="28">
        <v>9</v>
      </c>
      <c r="N25" s="28">
        <v>8</v>
      </c>
      <c r="O25" s="28"/>
      <c r="P25" s="28"/>
      <c r="Q25" s="28"/>
      <c r="R25" s="28"/>
      <c r="S25" s="28"/>
      <c r="T25" s="28"/>
      <c r="U25" s="115">
        <v>-101</v>
      </c>
      <c r="V25" s="28">
        <v>24</v>
      </c>
      <c r="W25" s="28" t="s">
        <v>47</v>
      </c>
      <c r="X25" s="28" t="s">
        <v>66</v>
      </c>
      <c r="Y25" s="28" t="s">
        <v>307</v>
      </c>
      <c r="Z25" s="28">
        <v>180</v>
      </c>
      <c r="AA25" s="28">
        <v>1</v>
      </c>
      <c r="AB25" s="28" t="s">
        <v>168</v>
      </c>
      <c r="AC25" s="197">
        <v>108000</v>
      </c>
      <c r="AD25" s="28"/>
      <c r="AE25" s="28" t="s">
        <v>363</v>
      </c>
      <c r="AF25" s="28" t="s">
        <v>363</v>
      </c>
      <c r="AG25" s="28" t="s">
        <v>362</v>
      </c>
    </row>
    <row r="26" spans="1:33" x14ac:dyDescent="0.2">
      <c r="A26" s="28"/>
      <c r="B26" s="136" t="s">
        <v>509</v>
      </c>
      <c r="C26" s="91"/>
      <c r="D26" s="26">
        <v>998.11400000000003</v>
      </c>
      <c r="E26" s="26">
        <v>10</v>
      </c>
      <c r="F26" s="85" t="s">
        <v>24</v>
      </c>
      <c r="G26" s="28">
        <v>4</v>
      </c>
      <c r="H26" s="28" t="s">
        <v>493</v>
      </c>
      <c r="I26" s="28" t="s">
        <v>229</v>
      </c>
      <c r="J26" s="28">
        <v>8</v>
      </c>
      <c r="K26" s="28" t="s">
        <v>62</v>
      </c>
      <c r="L26" s="28" t="s">
        <v>49</v>
      </c>
      <c r="M26" s="28">
        <v>9</v>
      </c>
      <c r="N26" s="28">
        <v>8</v>
      </c>
      <c r="O26" s="28"/>
      <c r="P26" s="28"/>
      <c r="Q26" s="28"/>
      <c r="R26" s="28"/>
      <c r="S26" s="28"/>
      <c r="T26" s="28"/>
      <c r="U26" s="115">
        <v>-103</v>
      </c>
      <c r="V26" s="28">
        <v>22</v>
      </c>
      <c r="W26" s="28" t="s">
        <v>47</v>
      </c>
      <c r="X26" s="28" t="s">
        <v>66</v>
      </c>
      <c r="Y26" s="28" t="s">
        <v>307</v>
      </c>
      <c r="Z26" s="28">
        <v>180</v>
      </c>
      <c r="AA26" s="28">
        <v>1</v>
      </c>
      <c r="AB26" s="28" t="s">
        <v>168</v>
      </c>
      <c r="AC26" s="197">
        <v>97000</v>
      </c>
      <c r="AD26" s="28"/>
      <c r="AE26" s="28" t="s">
        <v>363</v>
      </c>
      <c r="AF26" s="28" t="s">
        <v>363</v>
      </c>
      <c r="AG26" s="28" t="s">
        <v>362</v>
      </c>
    </row>
    <row r="27" spans="1:33" x14ac:dyDescent="0.2">
      <c r="A27" s="28"/>
      <c r="B27" s="136" t="s">
        <v>509</v>
      </c>
      <c r="C27" s="91"/>
      <c r="D27" s="26">
        <v>998.11400000000003</v>
      </c>
      <c r="E27" s="26">
        <v>11</v>
      </c>
      <c r="F27" s="85" t="s">
        <v>24</v>
      </c>
      <c r="G27" s="28">
        <v>4</v>
      </c>
      <c r="H27" s="28" t="s">
        <v>493</v>
      </c>
      <c r="I27" s="28" t="s">
        <v>229</v>
      </c>
      <c r="J27" s="28">
        <v>8</v>
      </c>
      <c r="K27" s="28" t="s">
        <v>62</v>
      </c>
      <c r="L27" s="28" t="s">
        <v>49</v>
      </c>
      <c r="M27" s="28">
        <v>9</v>
      </c>
      <c r="N27" s="28">
        <v>8</v>
      </c>
      <c r="O27" s="28"/>
      <c r="P27" s="28"/>
      <c r="Q27" s="28"/>
      <c r="R27" s="28"/>
      <c r="S27" s="28"/>
      <c r="T27" s="28"/>
      <c r="U27" s="115">
        <v>-105</v>
      </c>
      <c r="V27" s="28">
        <v>20</v>
      </c>
      <c r="W27" s="28" t="s">
        <v>47</v>
      </c>
      <c r="X27" s="28" t="s">
        <v>66</v>
      </c>
      <c r="Y27" s="28" t="s">
        <v>307</v>
      </c>
      <c r="Z27" s="28">
        <v>180</v>
      </c>
      <c r="AA27" s="28">
        <v>1</v>
      </c>
      <c r="AB27" s="28" t="s">
        <v>168</v>
      </c>
      <c r="AC27" s="197">
        <v>87000</v>
      </c>
      <c r="AD27" s="28"/>
      <c r="AE27" s="28" t="s">
        <v>363</v>
      </c>
      <c r="AF27" s="28" t="s">
        <v>363</v>
      </c>
      <c r="AG27" s="28" t="s">
        <v>362</v>
      </c>
    </row>
    <row r="28" spans="1:33" x14ac:dyDescent="0.2">
      <c r="A28" s="28"/>
      <c r="B28" s="136" t="s">
        <v>509</v>
      </c>
      <c r="C28" s="91"/>
      <c r="D28" s="26">
        <v>998.11400000000003</v>
      </c>
      <c r="E28" s="26">
        <v>12</v>
      </c>
      <c r="F28" s="85" t="s">
        <v>24</v>
      </c>
      <c r="G28" s="28">
        <v>4</v>
      </c>
      <c r="H28" s="28" t="s">
        <v>493</v>
      </c>
      <c r="I28" s="28" t="s">
        <v>229</v>
      </c>
      <c r="J28" s="28">
        <v>8</v>
      </c>
      <c r="K28" s="28" t="s">
        <v>62</v>
      </c>
      <c r="L28" s="28" t="s">
        <v>49</v>
      </c>
      <c r="M28" s="28">
        <v>9</v>
      </c>
      <c r="N28" s="28">
        <v>8</v>
      </c>
      <c r="O28" s="28"/>
      <c r="P28" s="28"/>
      <c r="Q28" s="28"/>
      <c r="R28" s="28"/>
      <c r="S28" s="28"/>
      <c r="T28" s="28"/>
      <c r="U28" s="115">
        <v>-107</v>
      </c>
      <c r="V28" s="28">
        <v>18</v>
      </c>
      <c r="W28" s="28" t="s">
        <v>47</v>
      </c>
      <c r="X28" s="28" t="s">
        <v>66</v>
      </c>
      <c r="Y28" s="28" t="s">
        <v>307</v>
      </c>
      <c r="Z28" s="28">
        <v>180</v>
      </c>
      <c r="AA28" s="28">
        <v>1</v>
      </c>
      <c r="AB28" s="28" t="s">
        <v>168</v>
      </c>
      <c r="AC28" s="197">
        <v>77000</v>
      </c>
      <c r="AD28" s="28"/>
      <c r="AE28" s="28" t="s">
        <v>363</v>
      </c>
      <c r="AF28" s="28" t="s">
        <v>363</v>
      </c>
      <c r="AG28" s="28" t="s">
        <v>362</v>
      </c>
    </row>
    <row r="29" spans="1:33" x14ac:dyDescent="0.2">
      <c r="A29" s="28"/>
      <c r="B29" s="136" t="s">
        <v>509</v>
      </c>
      <c r="C29" s="91"/>
      <c r="D29" s="26">
        <v>998.11400000000003</v>
      </c>
      <c r="E29" s="26">
        <v>13</v>
      </c>
      <c r="F29" s="85" t="s">
        <v>24</v>
      </c>
      <c r="G29" s="28">
        <v>4</v>
      </c>
      <c r="H29" s="28" t="s">
        <v>493</v>
      </c>
      <c r="I29" s="28" t="s">
        <v>229</v>
      </c>
      <c r="J29" s="28">
        <v>8</v>
      </c>
      <c r="K29" s="28" t="s">
        <v>62</v>
      </c>
      <c r="L29" s="28" t="s">
        <v>49</v>
      </c>
      <c r="M29" s="28">
        <v>9</v>
      </c>
      <c r="N29" s="28">
        <v>8</v>
      </c>
      <c r="O29" s="28"/>
      <c r="P29" s="28"/>
      <c r="Q29" s="28"/>
      <c r="R29" s="28"/>
      <c r="S29" s="28"/>
      <c r="T29" s="28"/>
      <c r="U29" s="115">
        <v>-109</v>
      </c>
      <c r="V29" s="28">
        <v>16</v>
      </c>
      <c r="W29" s="28" t="s">
        <v>47</v>
      </c>
      <c r="X29" s="28" t="s">
        <v>66</v>
      </c>
      <c r="Y29" s="28" t="s">
        <v>307</v>
      </c>
      <c r="Z29" s="28">
        <v>180</v>
      </c>
      <c r="AA29" s="28">
        <v>1</v>
      </c>
      <c r="AB29" s="28" t="s">
        <v>168</v>
      </c>
      <c r="AC29" s="197">
        <v>68000</v>
      </c>
      <c r="AD29" s="28"/>
      <c r="AE29" s="28" t="s">
        <v>363</v>
      </c>
      <c r="AF29" s="28" t="s">
        <v>363</v>
      </c>
      <c r="AG29" s="28" t="s">
        <v>362</v>
      </c>
    </row>
    <row r="30" spans="1:33" x14ac:dyDescent="0.2">
      <c r="A30" s="28"/>
      <c r="B30" s="136" t="s">
        <v>509</v>
      </c>
      <c r="C30" s="91"/>
      <c r="D30" s="26">
        <v>998.11400000000003</v>
      </c>
      <c r="E30" s="26">
        <v>14</v>
      </c>
      <c r="F30" s="85" t="s">
        <v>24</v>
      </c>
      <c r="G30" s="28">
        <v>4</v>
      </c>
      <c r="H30" s="28" t="s">
        <v>493</v>
      </c>
      <c r="I30" s="28" t="s">
        <v>229</v>
      </c>
      <c r="J30" s="28">
        <v>8</v>
      </c>
      <c r="K30" s="28" t="s">
        <v>62</v>
      </c>
      <c r="L30" s="28" t="s">
        <v>49</v>
      </c>
      <c r="M30" s="28">
        <v>9</v>
      </c>
      <c r="N30" s="28">
        <v>8</v>
      </c>
      <c r="O30" s="28"/>
      <c r="P30" s="28"/>
      <c r="Q30" s="28"/>
      <c r="R30" s="28"/>
      <c r="S30" s="28"/>
      <c r="T30" s="28"/>
      <c r="U30" s="115">
        <v>-111</v>
      </c>
      <c r="V30" s="28">
        <v>14</v>
      </c>
      <c r="W30" s="28" t="s">
        <v>47</v>
      </c>
      <c r="X30" s="28" t="s">
        <v>66</v>
      </c>
      <c r="Y30" s="28" t="s">
        <v>307</v>
      </c>
      <c r="Z30" s="28">
        <v>180</v>
      </c>
      <c r="AA30" s="28">
        <v>1</v>
      </c>
      <c r="AB30" s="28" t="s">
        <v>168</v>
      </c>
      <c r="AC30" s="197">
        <v>61000</v>
      </c>
      <c r="AD30" s="28"/>
      <c r="AE30" s="28" t="s">
        <v>363</v>
      </c>
      <c r="AF30" s="28" t="s">
        <v>363</v>
      </c>
      <c r="AG30" s="28" t="s">
        <v>362</v>
      </c>
    </row>
    <row r="31" spans="1:33" x14ac:dyDescent="0.2">
      <c r="A31" s="28"/>
      <c r="B31" s="136" t="s">
        <v>509</v>
      </c>
      <c r="C31" s="91"/>
      <c r="D31" s="26">
        <v>998.11400000000003</v>
      </c>
      <c r="E31" s="26">
        <v>15</v>
      </c>
      <c r="F31" s="85" t="s">
        <v>24</v>
      </c>
      <c r="G31" s="28">
        <v>4</v>
      </c>
      <c r="H31" s="28" t="s">
        <v>493</v>
      </c>
      <c r="I31" s="28" t="s">
        <v>229</v>
      </c>
      <c r="J31" s="28">
        <v>8</v>
      </c>
      <c r="K31" s="28" t="s">
        <v>62</v>
      </c>
      <c r="L31" s="28" t="s">
        <v>49</v>
      </c>
      <c r="M31" s="28">
        <v>9</v>
      </c>
      <c r="N31" s="28">
        <v>8</v>
      </c>
      <c r="O31" s="28"/>
      <c r="P31" s="28"/>
      <c r="Q31" s="28"/>
      <c r="R31" s="28"/>
      <c r="S31" s="28"/>
      <c r="T31" s="28"/>
      <c r="U31" s="115">
        <v>-113</v>
      </c>
      <c r="V31" s="28">
        <v>12</v>
      </c>
      <c r="W31" s="28" t="s">
        <v>47</v>
      </c>
      <c r="X31" s="28" t="s">
        <v>66</v>
      </c>
      <c r="Y31" s="28" t="s">
        <v>307</v>
      </c>
      <c r="Z31" s="28">
        <v>180</v>
      </c>
      <c r="AA31" s="28">
        <v>1</v>
      </c>
      <c r="AB31" s="28" t="s">
        <v>168</v>
      </c>
      <c r="AC31" s="197">
        <v>52000</v>
      </c>
      <c r="AD31" s="28"/>
      <c r="AE31" s="28" t="s">
        <v>363</v>
      </c>
      <c r="AF31" s="28" t="s">
        <v>363</v>
      </c>
      <c r="AG31" s="28" t="s">
        <v>362</v>
      </c>
    </row>
    <row r="32" spans="1:33" x14ac:dyDescent="0.2">
      <c r="A32" s="28"/>
      <c r="B32" s="136" t="s">
        <v>509</v>
      </c>
      <c r="C32" s="91"/>
      <c r="D32" s="26">
        <v>998.11400000000003</v>
      </c>
      <c r="E32" s="26">
        <v>16</v>
      </c>
      <c r="F32" s="85" t="s">
        <v>24</v>
      </c>
      <c r="G32" s="28">
        <v>4</v>
      </c>
      <c r="H32" s="28" t="s">
        <v>493</v>
      </c>
      <c r="I32" s="28" t="s">
        <v>229</v>
      </c>
      <c r="J32" s="28">
        <v>8</v>
      </c>
      <c r="K32" s="28" t="s">
        <v>62</v>
      </c>
      <c r="L32" s="28" t="s">
        <v>49</v>
      </c>
      <c r="M32" s="28">
        <v>9</v>
      </c>
      <c r="N32" s="28">
        <v>8</v>
      </c>
      <c r="O32" s="28"/>
      <c r="P32" s="28"/>
      <c r="Q32" s="28"/>
      <c r="R32" s="28"/>
      <c r="S32" s="28"/>
      <c r="T32" s="28"/>
      <c r="U32" s="115">
        <v>-115</v>
      </c>
      <c r="V32" s="28">
        <v>10</v>
      </c>
      <c r="W32" s="28" t="s">
        <v>47</v>
      </c>
      <c r="X32" s="28" t="s">
        <v>66</v>
      </c>
      <c r="Y32" s="28" t="s">
        <v>307</v>
      </c>
      <c r="Z32" s="28">
        <v>180</v>
      </c>
      <c r="AA32" s="28">
        <v>1</v>
      </c>
      <c r="AB32" s="28" t="s">
        <v>168</v>
      </c>
      <c r="AC32" s="197">
        <v>45000</v>
      </c>
      <c r="AD32" s="28"/>
      <c r="AE32" s="28" t="s">
        <v>363</v>
      </c>
      <c r="AF32" s="28" t="s">
        <v>363</v>
      </c>
      <c r="AG32" s="28" t="s">
        <v>362</v>
      </c>
    </row>
    <row r="33" spans="1:33" x14ac:dyDescent="0.2">
      <c r="A33" s="28"/>
      <c r="B33" s="136" t="s">
        <v>509</v>
      </c>
      <c r="C33" s="91"/>
      <c r="D33" s="26">
        <v>998.11400000000003</v>
      </c>
      <c r="E33" s="26">
        <v>17</v>
      </c>
      <c r="F33" s="85" t="s">
        <v>24</v>
      </c>
      <c r="G33" s="28">
        <v>4</v>
      </c>
      <c r="H33" s="28" t="s">
        <v>493</v>
      </c>
      <c r="I33" s="28" t="s">
        <v>229</v>
      </c>
      <c r="J33" s="28">
        <v>8</v>
      </c>
      <c r="K33" s="28" t="s">
        <v>62</v>
      </c>
      <c r="L33" s="28" t="s">
        <v>49</v>
      </c>
      <c r="M33" s="28">
        <v>9</v>
      </c>
      <c r="N33" s="28">
        <v>8</v>
      </c>
      <c r="O33" s="28"/>
      <c r="P33" s="28"/>
      <c r="Q33" s="28"/>
      <c r="R33" s="28"/>
      <c r="S33" s="28"/>
      <c r="T33" s="28"/>
      <c r="U33" s="115">
        <v>-117</v>
      </c>
      <c r="V33" s="28">
        <v>8</v>
      </c>
      <c r="W33" s="28" t="s">
        <v>47</v>
      </c>
      <c r="X33" s="28" t="s">
        <v>66</v>
      </c>
      <c r="Y33" s="28" t="s">
        <v>307</v>
      </c>
      <c r="Z33" s="28">
        <v>180</v>
      </c>
      <c r="AA33" s="28">
        <v>1</v>
      </c>
      <c r="AB33" s="28" t="s">
        <v>168</v>
      </c>
      <c r="AC33" s="197">
        <v>36000</v>
      </c>
      <c r="AD33" s="28"/>
      <c r="AE33" s="28" t="s">
        <v>363</v>
      </c>
      <c r="AF33" s="28" t="s">
        <v>363</v>
      </c>
      <c r="AG33" s="28" t="s">
        <v>362</v>
      </c>
    </row>
    <row r="34" spans="1:33" x14ac:dyDescent="0.2">
      <c r="A34" s="28"/>
      <c r="B34" s="136" t="s">
        <v>509</v>
      </c>
      <c r="C34" s="91"/>
      <c r="D34" s="26">
        <v>998.11400000000003</v>
      </c>
      <c r="E34" s="26">
        <v>18</v>
      </c>
      <c r="F34" s="85" t="s">
        <v>24</v>
      </c>
      <c r="G34" s="28">
        <v>4</v>
      </c>
      <c r="H34" s="28" t="s">
        <v>493</v>
      </c>
      <c r="I34" s="28" t="s">
        <v>229</v>
      </c>
      <c r="J34" s="28">
        <v>8</v>
      </c>
      <c r="K34" s="28" t="s">
        <v>62</v>
      </c>
      <c r="L34" s="28" t="s">
        <v>49</v>
      </c>
      <c r="M34" s="28">
        <v>9</v>
      </c>
      <c r="N34" s="28">
        <v>8</v>
      </c>
      <c r="O34" s="28"/>
      <c r="P34" s="28"/>
      <c r="Q34" s="28"/>
      <c r="R34" s="28"/>
      <c r="S34" s="28"/>
      <c r="T34" s="28"/>
      <c r="U34" s="115">
        <v>-119</v>
      </c>
      <c r="V34" s="28">
        <v>6</v>
      </c>
      <c r="W34" s="28" t="s">
        <v>47</v>
      </c>
      <c r="X34" s="28" t="s">
        <v>66</v>
      </c>
      <c r="Y34" s="28" t="s">
        <v>307</v>
      </c>
      <c r="Z34" s="28">
        <v>180</v>
      </c>
      <c r="AA34" s="28">
        <v>1</v>
      </c>
      <c r="AB34" s="28" t="s">
        <v>168</v>
      </c>
      <c r="AC34" s="197">
        <v>30000</v>
      </c>
      <c r="AD34" s="28"/>
      <c r="AE34" s="28" t="s">
        <v>363</v>
      </c>
      <c r="AF34" s="28" t="s">
        <v>363</v>
      </c>
      <c r="AG34" s="28" t="s">
        <v>362</v>
      </c>
    </row>
    <row r="35" spans="1:33" x14ac:dyDescent="0.2">
      <c r="A35" s="28"/>
      <c r="B35" s="136" t="s">
        <v>509</v>
      </c>
      <c r="C35" s="91"/>
      <c r="D35" s="26">
        <v>998.11400000000003</v>
      </c>
      <c r="E35" s="26">
        <v>19</v>
      </c>
      <c r="F35" s="85" t="s">
        <v>24</v>
      </c>
      <c r="G35" s="28">
        <v>4</v>
      </c>
      <c r="H35" s="28" t="s">
        <v>493</v>
      </c>
      <c r="I35" s="28" t="s">
        <v>229</v>
      </c>
      <c r="J35" s="28">
        <v>8</v>
      </c>
      <c r="K35" s="28" t="s">
        <v>62</v>
      </c>
      <c r="L35" s="28" t="s">
        <v>49</v>
      </c>
      <c r="M35" s="28">
        <v>9</v>
      </c>
      <c r="N35" s="28">
        <v>8</v>
      </c>
      <c r="O35" s="28"/>
      <c r="P35" s="28"/>
      <c r="Q35" s="28"/>
      <c r="R35" s="28"/>
      <c r="S35" s="28"/>
      <c r="T35" s="28"/>
      <c r="U35" s="115">
        <v>-121</v>
      </c>
      <c r="V35" s="28">
        <v>4</v>
      </c>
      <c r="W35" s="28" t="s">
        <v>47</v>
      </c>
      <c r="X35" s="28" t="s">
        <v>66</v>
      </c>
      <c r="Y35" s="28" t="s">
        <v>307</v>
      </c>
      <c r="Z35" s="28">
        <v>180</v>
      </c>
      <c r="AA35" s="28">
        <v>1</v>
      </c>
      <c r="AB35" s="28" t="s">
        <v>168</v>
      </c>
      <c r="AC35" s="197">
        <v>22000</v>
      </c>
      <c r="AD35" s="28"/>
      <c r="AE35" s="28" t="s">
        <v>363</v>
      </c>
      <c r="AF35" s="28" t="s">
        <v>363</v>
      </c>
      <c r="AG35" s="28" t="s">
        <v>362</v>
      </c>
    </row>
    <row r="36" spans="1:33" x14ac:dyDescent="0.2">
      <c r="A36" s="28"/>
      <c r="B36" s="136" t="s">
        <v>514</v>
      </c>
      <c r="C36" s="91"/>
      <c r="D36" s="26">
        <v>998.11500000000001</v>
      </c>
      <c r="E36" s="26">
        <v>1</v>
      </c>
      <c r="F36" s="85" t="s">
        <v>24</v>
      </c>
      <c r="G36" s="28">
        <v>4</v>
      </c>
      <c r="H36" s="28" t="s">
        <v>493</v>
      </c>
      <c r="I36" s="28" t="s">
        <v>229</v>
      </c>
      <c r="J36" s="28">
        <v>8</v>
      </c>
      <c r="K36" s="28" t="s">
        <v>58</v>
      </c>
      <c r="L36" s="28" t="s">
        <v>49</v>
      </c>
      <c r="M36" s="28">
        <v>9</v>
      </c>
      <c r="N36" s="28">
        <v>8</v>
      </c>
      <c r="O36" s="28"/>
      <c r="P36" s="28"/>
      <c r="Q36" s="28"/>
      <c r="R36" s="28"/>
      <c r="S36" s="28"/>
      <c r="T36" s="28"/>
      <c r="U36" s="115">
        <v>-85</v>
      </c>
      <c r="V36" s="28">
        <v>25</v>
      </c>
      <c r="W36" s="28" t="s">
        <v>47</v>
      </c>
      <c r="X36" s="28" t="s">
        <v>66</v>
      </c>
      <c r="Y36" s="28" t="s">
        <v>386</v>
      </c>
      <c r="Z36" s="28">
        <v>180</v>
      </c>
      <c r="AA36" s="28">
        <v>1</v>
      </c>
      <c r="AB36" s="28" t="s">
        <v>168</v>
      </c>
      <c r="AC36" s="197">
        <v>122000</v>
      </c>
      <c r="AD36" s="28"/>
      <c r="AE36" s="28" t="s">
        <v>363</v>
      </c>
      <c r="AF36" s="28" t="s">
        <v>363</v>
      </c>
      <c r="AG36" s="28" t="s">
        <v>362</v>
      </c>
    </row>
    <row r="37" spans="1:33" x14ac:dyDescent="0.2">
      <c r="A37" s="28"/>
      <c r="B37" s="136" t="s">
        <v>509</v>
      </c>
      <c r="C37" s="91"/>
      <c r="D37" s="26">
        <v>998.11500000000001</v>
      </c>
      <c r="E37" s="26">
        <v>2</v>
      </c>
      <c r="F37" s="85" t="s">
        <v>24</v>
      </c>
      <c r="G37" s="28">
        <v>4</v>
      </c>
      <c r="H37" s="28" t="s">
        <v>493</v>
      </c>
      <c r="I37" s="28" t="s">
        <v>229</v>
      </c>
      <c r="J37" s="28">
        <v>8</v>
      </c>
      <c r="K37" s="28" t="s">
        <v>58</v>
      </c>
      <c r="L37" s="28" t="s">
        <v>49</v>
      </c>
      <c r="M37" s="28">
        <v>9</v>
      </c>
      <c r="N37" s="28">
        <v>7</v>
      </c>
      <c r="O37" s="28"/>
      <c r="P37" s="28"/>
      <c r="Q37" s="28"/>
      <c r="R37" s="28"/>
      <c r="S37" s="28"/>
      <c r="T37" s="28"/>
      <c r="U37" s="115">
        <v>-85</v>
      </c>
      <c r="V37" s="28">
        <v>25</v>
      </c>
      <c r="W37" s="28" t="s">
        <v>47</v>
      </c>
      <c r="X37" s="28" t="s">
        <v>66</v>
      </c>
      <c r="Y37" s="28" t="s">
        <v>386</v>
      </c>
      <c r="Z37" s="28">
        <v>180</v>
      </c>
      <c r="AA37" s="28">
        <v>1</v>
      </c>
      <c r="AB37" s="28" t="s">
        <v>168</v>
      </c>
      <c r="AC37" s="197">
        <v>115000</v>
      </c>
      <c r="AD37" s="28"/>
      <c r="AE37" s="28" t="s">
        <v>363</v>
      </c>
      <c r="AF37" s="28" t="s">
        <v>363</v>
      </c>
      <c r="AG37" s="28" t="s">
        <v>362</v>
      </c>
    </row>
    <row r="38" spans="1:33" x14ac:dyDescent="0.2">
      <c r="A38" s="28"/>
      <c r="B38" s="136" t="s">
        <v>509</v>
      </c>
      <c r="C38" s="91"/>
      <c r="D38" s="26">
        <v>998.11500000000001</v>
      </c>
      <c r="E38" s="26">
        <v>3</v>
      </c>
      <c r="F38" s="85" t="s">
        <v>24</v>
      </c>
      <c r="G38" s="28">
        <v>4</v>
      </c>
      <c r="H38" s="28" t="s">
        <v>493</v>
      </c>
      <c r="I38" s="28" t="s">
        <v>229</v>
      </c>
      <c r="J38" s="28">
        <v>8</v>
      </c>
      <c r="K38" s="28" t="s">
        <v>58</v>
      </c>
      <c r="L38" s="28" t="s">
        <v>49</v>
      </c>
      <c r="M38" s="28">
        <v>9</v>
      </c>
      <c r="N38" s="28">
        <v>6</v>
      </c>
      <c r="O38" s="28"/>
      <c r="P38" s="28"/>
      <c r="Q38" s="28"/>
      <c r="R38" s="28"/>
      <c r="S38" s="28"/>
      <c r="T38" s="28"/>
      <c r="U38" s="115">
        <v>-85</v>
      </c>
      <c r="V38" s="28">
        <v>25</v>
      </c>
      <c r="W38" s="28" t="s">
        <v>47</v>
      </c>
      <c r="X38" s="28" t="s">
        <v>66</v>
      </c>
      <c r="Y38" s="28" t="s">
        <v>386</v>
      </c>
      <c r="Z38" s="28">
        <v>180</v>
      </c>
      <c r="AA38" s="28">
        <v>1</v>
      </c>
      <c r="AB38" s="28" t="s">
        <v>168</v>
      </c>
      <c r="AC38" s="197">
        <v>108000</v>
      </c>
      <c r="AD38" s="28"/>
      <c r="AE38" s="28" t="s">
        <v>363</v>
      </c>
      <c r="AF38" s="28" t="s">
        <v>363</v>
      </c>
      <c r="AG38" s="28" t="s">
        <v>362</v>
      </c>
    </row>
    <row r="39" spans="1:33" x14ac:dyDescent="0.2">
      <c r="A39" s="28"/>
      <c r="B39" s="136" t="s">
        <v>509</v>
      </c>
      <c r="C39" s="91"/>
      <c r="D39" s="26">
        <v>998.11500000000001</v>
      </c>
      <c r="E39" s="26">
        <v>4</v>
      </c>
      <c r="F39" s="85" t="s">
        <v>24</v>
      </c>
      <c r="G39" s="28">
        <v>4</v>
      </c>
      <c r="H39" s="28" t="s">
        <v>493</v>
      </c>
      <c r="I39" s="28" t="s">
        <v>229</v>
      </c>
      <c r="J39" s="28">
        <v>8</v>
      </c>
      <c r="K39" s="28" t="s">
        <v>58</v>
      </c>
      <c r="L39" s="28" t="s">
        <v>49</v>
      </c>
      <c r="M39" s="28">
        <v>9</v>
      </c>
      <c r="N39" s="28">
        <v>5</v>
      </c>
      <c r="O39" s="28"/>
      <c r="P39" s="28"/>
      <c r="Q39" s="28"/>
      <c r="R39" s="28"/>
      <c r="S39" s="28"/>
      <c r="T39" s="28"/>
      <c r="U39" s="115">
        <v>-85</v>
      </c>
      <c r="V39" s="28">
        <v>25</v>
      </c>
      <c r="W39" s="28" t="s">
        <v>47</v>
      </c>
      <c r="X39" s="28" t="s">
        <v>66</v>
      </c>
      <c r="Y39" s="28" t="s">
        <v>386</v>
      </c>
      <c r="Z39" s="28">
        <v>180</v>
      </c>
      <c r="AA39" s="28">
        <v>1</v>
      </c>
      <c r="AB39" s="28" t="s">
        <v>168</v>
      </c>
      <c r="AC39" s="197">
        <v>100000</v>
      </c>
      <c r="AD39" s="28"/>
      <c r="AE39" s="28" t="s">
        <v>363</v>
      </c>
      <c r="AF39" s="28" t="s">
        <v>363</v>
      </c>
      <c r="AG39" s="28" t="s">
        <v>362</v>
      </c>
    </row>
    <row r="40" spans="1:33" x14ac:dyDescent="0.2">
      <c r="A40" s="28"/>
      <c r="B40" s="136" t="s">
        <v>509</v>
      </c>
      <c r="C40" s="91"/>
      <c r="D40" s="26">
        <v>998.11500000000001</v>
      </c>
      <c r="E40" s="26">
        <v>5</v>
      </c>
      <c r="F40" s="85" t="s">
        <v>24</v>
      </c>
      <c r="G40" s="28">
        <v>4</v>
      </c>
      <c r="H40" s="28" t="s">
        <v>493</v>
      </c>
      <c r="I40" s="28" t="s">
        <v>229</v>
      </c>
      <c r="J40" s="28">
        <v>8</v>
      </c>
      <c r="K40" s="28" t="s">
        <v>58</v>
      </c>
      <c r="L40" s="28" t="s">
        <v>49</v>
      </c>
      <c r="M40" s="28">
        <v>9</v>
      </c>
      <c r="N40" s="28">
        <v>4</v>
      </c>
      <c r="O40" s="28"/>
      <c r="P40" s="28"/>
      <c r="Q40" s="28"/>
      <c r="R40" s="28"/>
      <c r="S40" s="28"/>
      <c r="T40" s="28"/>
      <c r="U40" s="115">
        <v>-85</v>
      </c>
      <c r="V40" s="28">
        <v>25</v>
      </c>
      <c r="W40" s="28" t="s">
        <v>47</v>
      </c>
      <c r="X40" s="28" t="s">
        <v>66</v>
      </c>
      <c r="Y40" s="28" t="s">
        <v>386</v>
      </c>
      <c r="Z40" s="28">
        <v>180</v>
      </c>
      <c r="AA40" s="28">
        <v>1</v>
      </c>
      <c r="AB40" s="28" t="s">
        <v>168</v>
      </c>
      <c r="AC40" s="197">
        <v>93000</v>
      </c>
      <c r="AD40" s="28"/>
      <c r="AE40" s="28" t="s">
        <v>363</v>
      </c>
      <c r="AF40" s="28" t="s">
        <v>363</v>
      </c>
      <c r="AG40" s="28" t="s">
        <v>362</v>
      </c>
    </row>
    <row r="41" spans="1:33" x14ac:dyDescent="0.2">
      <c r="A41" s="28"/>
      <c r="B41" s="136" t="s">
        <v>509</v>
      </c>
      <c r="C41" s="91"/>
      <c r="D41" s="26">
        <v>998.11500000000001</v>
      </c>
      <c r="E41" s="26">
        <v>6</v>
      </c>
      <c r="F41" s="85" t="s">
        <v>24</v>
      </c>
      <c r="G41" s="28">
        <v>4</v>
      </c>
      <c r="H41" s="28" t="s">
        <v>493</v>
      </c>
      <c r="I41" s="28" t="s">
        <v>229</v>
      </c>
      <c r="J41" s="28">
        <v>8</v>
      </c>
      <c r="K41" s="28" t="s">
        <v>58</v>
      </c>
      <c r="L41" s="28" t="s">
        <v>49</v>
      </c>
      <c r="M41" s="28">
        <v>9</v>
      </c>
      <c r="N41" s="28">
        <v>3</v>
      </c>
      <c r="O41" s="28"/>
      <c r="P41" s="28"/>
      <c r="Q41" s="28"/>
      <c r="R41" s="28"/>
      <c r="S41" s="28"/>
      <c r="T41" s="28"/>
      <c r="U41" s="115">
        <v>-85</v>
      </c>
      <c r="V41" s="28">
        <v>25</v>
      </c>
      <c r="W41" s="28" t="s">
        <v>47</v>
      </c>
      <c r="X41" s="28" t="s">
        <v>66</v>
      </c>
      <c r="Y41" s="28" t="s">
        <v>386</v>
      </c>
      <c r="Z41" s="28">
        <v>180</v>
      </c>
      <c r="AA41" s="28">
        <v>1</v>
      </c>
      <c r="AB41" s="28" t="s">
        <v>168</v>
      </c>
      <c r="AC41" s="197">
        <v>86000</v>
      </c>
      <c r="AD41" s="28"/>
      <c r="AE41" s="28" t="s">
        <v>363</v>
      </c>
      <c r="AF41" s="28" t="s">
        <v>363</v>
      </c>
      <c r="AG41" s="28" t="s">
        <v>362</v>
      </c>
    </row>
    <row r="42" spans="1:33" x14ac:dyDescent="0.2">
      <c r="A42" s="28"/>
      <c r="B42" s="136" t="s">
        <v>509</v>
      </c>
      <c r="C42" s="91"/>
      <c r="D42" s="26">
        <v>998.11500000000001</v>
      </c>
      <c r="E42" s="26">
        <v>7</v>
      </c>
      <c r="F42" s="85" t="s">
        <v>24</v>
      </c>
      <c r="G42" s="28">
        <v>4</v>
      </c>
      <c r="H42" s="28" t="s">
        <v>493</v>
      </c>
      <c r="I42" s="28" t="s">
        <v>229</v>
      </c>
      <c r="J42" s="28">
        <v>8</v>
      </c>
      <c r="K42" s="28" t="s">
        <v>58</v>
      </c>
      <c r="L42" s="28" t="s">
        <v>49</v>
      </c>
      <c r="M42" s="28">
        <v>9</v>
      </c>
      <c r="N42" s="28">
        <v>2</v>
      </c>
      <c r="O42" s="28"/>
      <c r="P42" s="28"/>
      <c r="Q42" s="28"/>
      <c r="R42" s="28"/>
      <c r="S42" s="28"/>
      <c r="T42" s="28"/>
      <c r="U42" s="115">
        <v>-85</v>
      </c>
      <c r="V42" s="28">
        <v>25</v>
      </c>
      <c r="W42" s="28" t="s">
        <v>47</v>
      </c>
      <c r="X42" s="28" t="s">
        <v>66</v>
      </c>
      <c r="Y42" s="28" t="s">
        <v>386</v>
      </c>
      <c r="Z42" s="28">
        <v>180</v>
      </c>
      <c r="AA42" s="28">
        <v>1</v>
      </c>
      <c r="AB42" s="28" t="s">
        <v>168</v>
      </c>
      <c r="AC42" s="197">
        <v>79000</v>
      </c>
      <c r="AD42" s="28"/>
      <c r="AE42" s="28" t="s">
        <v>363</v>
      </c>
      <c r="AF42" s="28" t="s">
        <v>363</v>
      </c>
      <c r="AG42" s="28" t="s">
        <v>362</v>
      </c>
    </row>
    <row r="43" spans="1:33" x14ac:dyDescent="0.2">
      <c r="A43" s="28"/>
      <c r="B43" s="136" t="s">
        <v>507</v>
      </c>
      <c r="C43" s="91"/>
      <c r="D43" s="26">
        <v>998.11599999999999</v>
      </c>
      <c r="E43" s="26"/>
      <c r="F43" s="85" t="s">
        <v>24</v>
      </c>
      <c r="G43" s="28">
        <v>2</v>
      </c>
      <c r="H43" s="28" t="s">
        <v>493</v>
      </c>
      <c r="I43" s="28" t="s">
        <v>229</v>
      </c>
      <c r="J43" s="28">
        <v>8</v>
      </c>
      <c r="K43" s="28" t="s">
        <v>62</v>
      </c>
      <c r="L43" s="28" t="s">
        <v>49</v>
      </c>
      <c r="M43" s="28">
        <v>9</v>
      </c>
      <c r="N43" s="28">
        <v>8</v>
      </c>
      <c r="O43" s="28" t="s">
        <v>493</v>
      </c>
      <c r="P43" s="28">
        <v>20</v>
      </c>
      <c r="Q43" s="28" t="s">
        <v>380</v>
      </c>
      <c r="R43" s="28" t="s">
        <v>363</v>
      </c>
      <c r="S43" s="28">
        <v>-85</v>
      </c>
      <c r="T43" s="28">
        <v>3</v>
      </c>
      <c r="U43" s="115">
        <v>-85</v>
      </c>
      <c r="V43" s="28">
        <v>20</v>
      </c>
      <c r="W43" s="28" t="s">
        <v>47</v>
      </c>
      <c r="X43" s="28" t="s">
        <v>66</v>
      </c>
      <c r="Y43" s="28" t="s">
        <v>386</v>
      </c>
      <c r="Z43" s="28">
        <v>60</v>
      </c>
      <c r="AA43" s="28">
        <v>3</v>
      </c>
      <c r="AB43" s="28" t="s">
        <v>168</v>
      </c>
      <c r="AC43" s="197">
        <v>85000</v>
      </c>
      <c r="AD43" s="28"/>
      <c r="AE43" s="28" t="s">
        <v>363</v>
      </c>
      <c r="AF43" s="28" t="s">
        <v>363</v>
      </c>
      <c r="AG43" s="28" t="s">
        <v>362</v>
      </c>
    </row>
    <row r="44" spans="1:33" x14ac:dyDescent="0.2">
      <c r="A44" s="28"/>
      <c r="B44" s="136" t="s">
        <v>504</v>
      </c>
      <c r="C44" s="91"/>
      <c r="D44" s="26">
        <v>998.11699999999996</v>
      </c>
      <c r="E44" s="26"/>
      <c r="F44" s="85" t="s">
        <v>24</v>
      </c>
      <c r="G44" s="28">
        <v>4</v>
      </c>
      <c r="H44" s="28" t="s">
        <v>493</v>
      </c>
      <c r="I44" s="28" t="s">
        <v>229</v>
      </c>
      <c r="J44" s="28">
        <v>8</v>
      </c>
      <c r="K44" s="28" t="s">
        <v>58</v>
      </c>
      <c r="L44" s="28"/>
      <c r="M44" s="28">
        <v>9</v>
      </c>
      <c r="N44" s="28">
        <v>8</v>
      </c>
      <c r="O44" s="28" t="s">
        <v>493</v>
      </c>
      <c r="P44" s="28">
        <v>20</v>
      </c>
      <c r="Q44" s="28" t="s">
        <v>380</v>
      </c>
      <c r="R44" s="28" t="s">
        <v>360</v>
      </c>
      <c r="S44" s="28">
        <v>-85</v>
      </c>
      <c r="T44" s="28">
        <v>3</v>
      </c>
      <c r="U44" s="115">
        <v>-85</v>
      </c>
      <c r="V44" s="28" t="s">
        <v>263</v>
      </c>
      <c r="W44" s="28" t="s">
        <v>263</v>
      </c>
      <c r="X44" s="28" t="s">
        <v>246</v>
      </c>
      <c r="Y44" s="28" t="s">
        <v>386</v>
      </c>
      <c r="Z44" s="28">
        <v>60</v>
      </c>
      <c r="AA44" s="28">
        <v>3</v>
      </c>
      <c r="AB44" s="28" t="s">
        <v>168</v>
      </c>
      <c r="AC44" s="197">
        <v>210000</v>
      </c>
      <c r="AD44" s="28">
        <v>40000</v>
      </c>
      <c r="AE44" s="28" t="s">
        <v>360</v>
      </c>
      <c r="AF44" s="28" t="s">
        <v>360</v>
      </c>
      <c r="AG44" s="28" t="s">
        <v>361</v>
      </c>
    </row>
    <row r="45" spans="1:33" x14ac:dyDescent="0.2">
      <c r="A45" s="28"/>
      <c r="B45" s="136" t="s">
        <v>511</v>
      </c>
      <c r="C45" s="91"/>
      <c r="D45" s="26">
        <v>998.11800000000005</v>
      </c>
      <c r="E45" s="26"/>
      <c r="F45" s="85" t="s">
        <v>24</v>
      </c>
      <c r="G45" s="28" t="s">
        <v>435</v>
      </c>
      <c r="H45" s="28" t="s">
        <v>493</v>
      </c>
      <c r="I45" s="28" t="s">
        <v>229</v>
      </c>
      <c r="J45" s="28">
        <v>8</v>
      </c>
      <c r="K45" s="28" t="s">
        <v>54</v>
      </c>
      <c r="L45" s="28" t="s">
        <v>49</v>
      </c>
      <c r="M45" s="28">
        <v>9</v>
      </c>
      <c r="N45" s="28">
        <v>8</v>
      </c>
      <c r="O45" s="28" t="s">
        <v>493</v>
      </c>
      <c r="P45" s="28">
        <v>20</v>
      </c>
      <c r="Q45" s="28" t="s">
        <v>381</v>
      </c>
      <c r="R45" s="28" t="s">
        <v>363</v>
      </c>
      <c r="S45" s="28">
        <v>-85</v>
      </c>
      <c r="T45" s="28">
        <v>3</v>
      </c>
      <c r="U45" s="115">
        <v>-85</v>
      </c>
      <c r="V45" s="28">
        <v>10</v>
      </c>
      <c r="W45" s="28" t="s">
        <v>47</v>
      </c>
      <c r="X45" s="28" t="s">
        <v>43</v>
      </c>
      <c r="Y45" s="28" t="s">
        <v>386</v>
      </c>
      <c r="Z45" s="28">
        <v>60</v>
      </c>
      <c r="AA45" s="28">
        <v>3</v>
      </c>
      <c r="AB45" s="28" t="s">
        <v>168</v>
      </c>
      <c r="AC45" s="197">
        <v>25000</v>
      </c>
      <c r="AD45" s="28"/>
      <c r="AE45" s="28" t="s">
        <v>363</v>
      </c>
      <c r="AF45" s="28" t="s">
        <v>363</v>
      </c>
      <c r="AG45" s="28" t="s">
        <v>362</v>
      </c>
    </row>
    <row r="46" spans="1:33" x14ac:dyDescent="0.2">
      <c r="A46" s="28"/>
      <c r="B46" s="136" t="s">
        <v>503</v>
      </c>
      <c r="C46" s="91"/>
      <c r="D46" s="26">
        <v>998.11900000000003</v>
      </c>
      <c r="E46" s="26"/>
      <c r="F46" s="85" t="s">
        <v>24</v>
      </c>
      <c r="G46" s="28">
        <v>4</v>
      </c>
      <c r="H46" s="28" t="s">
        <v>493</v>
      </c>
      <c r="I46" s="28" t="s">
        <v>229</v>
      </c>
      <c r="J46" s="28">
        <v>8</v>
      </c>
      <c r="K46" s="28" t="s">
        <v>62</v>
      </c>
      <c r="L46" s="28" t="s">
        <v>49</v>
      </c>
      <c r="M46" s="28">
        <v>9</v>
      </c>
      <c r="N46" s="28">
        <v>8</v>
      </c>
      <c r="O46" s="28" t="s">
        <v>493</v>
      </c>
      <c r="P46" s="28">
        <v>20</v>
      </c>
      <c r="Q46" s="28" t="s">
        <v>380</v>
      </c>
      <c r="R46" s="28" t="s">
        <v>363</v>
      </c>
      <c r="S46" s="28">
        <v>-85</v>
      </c>
      <c r="T46" s="28">
        <v>3</v>
      </c>
      <c r="U46" s="115">
        <v>-85</v>
      </c>
      <c r="V46" s="28">
        <v>20</v>
      </c>
      <c r="W46" s="28" t="s">
        <v>47</v>
      </c>
      <c r="X46" s="28" t="s">
        <v>43</v>
      </c>
      <c r="Y46" s="28" t="s">
        <v>386</v>
      </c>
      <c r="Z46" s="28">
        <v>60</v>
      </c>
      <c r="AA46" s="28">
        <v>3</v>
      </c>
      <c r="AB46" s="28" t="s">
        <v>168</v>
      </c>
      <c r="AC46" s="197">
        <v>85000</v>
      </c>
      <c r="AD46" s="28"/>
      <c r="AE46" s="28" t="s">
        <v>363</v>
      </c>
      <c r="AF46" s="28" t="s">
        <v>363</v>
      </c>
      <c r="AG46" s="28" t="s">
        <v>362</v>
      </c>
    </row>
    <row r="47" spans="1:33" x14ac:dyDescent="0.2">
      <c r="A47" s="28"/>
      <c r="B47" s="136" t="s">
        <v>515</v>
      </c>
      <c r="C47" s="91"/>
      <c r="D47" s="172">
        <v>998.12</v>
      </c>
      <c r="E47" s="26"/>
      <c r="F47" s="85" t="s">
        <v>24</v>
      </c>
      <c r="G47" s="28">
        <v>2</v>
      </c>
      <c r="H47" s="28" t="s">
        <v>493</v>
      </c>
      <c r="I47" s="28" t="s">
        <v>229</v>
      </c>
      <c r="J47" s="28">
        <v>8</v>
      </c>
      <c r="K47" s="28" t="s">
        <v>62</v>
      </c>
      <c r="L47" s="28"/>
      <c r="M47" s="28">
        <v>9</v>
      </c>
      <c r="N47" s="28">
        <v>8</v>
      </c>
      <c r="O47" s="28" t="s">
        <v>493</v>
      </c>
      <c r="P47" s="28">
        <v>20</v>
      </c>
      <c r="Q47" s="28" t="s">
        <v>380</v>
      </c>
      <c r="R47" s="28" t="s">
        <v>360</v>
      </c>
      <c r="S47" s="28">
        <v>-85</v>
      </c>
      <c r="T47" s="28">
        <v>3</v>
      </c>
      <c r="U47" s="115">
        <v>-85</v>
      </c>
      <c r="V47" s="28" t="s">
        <v>263</v>
      </c>
      <c r="W47" s="28" t="s">
        <v>263</v>
      </c>
      <c r="X47" s="28" t="s">
        <v>66</v>
      </c>
      <c r="Y47" s="28" t="s">
        <v>386</v>
      </c>
      <c r="Z47" s="28">
        <v>60</v>
      </c>
      <c r="AA47" s="28">
        <v>3</v>
      </c>
      <c r="AB47" s="28" t="s">
        <v>168</v>
      </c>
      <c r="AC47" s="197">
        <v>210000</v>
      </c>
      <c r="AD47" s="28"/>
      <c r="AE47" s="28" t="s">
        <v>360</v>
      </c>
      <c r="AF47" s="28" t="s">
        <v>360</v>
      </c>
      <c r="AG47" s="28" t="s">
        <v>362</v>
      </c>
    </row>
    <row r="48" spans="1:33" x14ac:dyDescent="0.2">
      <c r="A48" s="28"/>
      <c r="B48" s="136" t="s">
        <v>515</v>
      </c>
      <c r="C48" s="91"/>
      <c r="D48" s="26">
        <v>998.12099999999998</v>
      </c>
      <c r="E48" s="26"/>
      <c r="F48" s="85" t="s">
        <v>24</v>
      </c>
      <c r="G48" s="28" t="s">
        <v>435</v>
      </c>
      <c r="H48" s="28" t="s">
        <v>493</v>
      </c>
      <c r="I48" s="28" t="s">
        <v>229</v>
      </c>
      <c r="J48" s="28">
        <v>8</v>
      </c>
      <c r="K48" s="28" t="s">
        <v>58</v>
      </c>
      <c r="L48" s="28" t="s">
        <v>49</v>
      </c>
      <c r="M48" s="28">
        <v>9</v>
      </c>
      <c r="N48" s="28">
        <v>8</v>
      </c>
      <c r="O48" s="28" t="s">
        <v>493</v>
      </c>
      <c r="P48" s="28">
        <v>20</v>
      </c>
      <c r="Q48" s="28" t="s">
        <v>380</v>
      </c>
      <c r="R48" s="28" t="s">
        <v>363</v>
      </c>
      <c r="S48" s="28">
        <v>-85</v>
      </c>
      <c r="T48" s="28">
        <v>3</v>
      </c>
      <c r="U48" s="115">
        <v>-85</v>
      </c>
      <c r="V48" s="28">
        <v>20</v>
      </c>
      <c r="W48" s="28" t="s">
        <v>47</v>
      </c>
      <c r="X48" s="28" t="s">
        <v>43</v>
      </c>
      <c r="Y48" s="28" t="s">
        <v>386</v>
      </c>
      <c r="Z48" s="28">
        <v>60</v>
      </c>
      <c r="AA48" s="28">
        <v>3</v>
      </c>
      <c r="AB48" s="28" t="s">
        <v>168</v>
      </c>
      <c r="AC48" s="197">
        <v>85000</v>
      </c>
      <c r="AD48" s="28"/>
      <c r="AE48" s="28" t="s">
        <v>363</v>
      </c>
      <c r="AF48" s="28" t="s">
        <v>363</v>
      </c>
      <c r="AG48" s="28" t="s">
        <v>362</v>
      </c>
    </row>
    <row r="49" spans="2:30" x14ac:dyDescent="0.2">
      <c r="B49" s="33"/>
      <c r="C49" s="125"/>
      <c r="F49" s="126"/>
      <c r="G49" s="33"/>
      <c r="H49" s="33"/>
      <c r="I49" s="33"/>
      <c r="J49" s="33"/>
      <c r="K49" s="33"/>
      <c r="L49" s="33"/>
      <c r="M49" s="33"/>
      <c r="N49" s="33"/>
      <c r="O49" s="33"/>
      <c r="P49" s="33"/>
      <c r="Q49" s="33"/>
      <c r="R49" s="33"/>
      <c r="S49" s="33"/>
      <c r="T49" s="33"/>
      <c r="U49" s="127"/>
      <c r="V49" s="33"/>
      <c r="W49" s="33"/>
      <c r="X49" s="33"/>
      <c r="Y49" s="33"/>
      <c r="Z49" s="33"/>
      <c r="AA49" s="33"/>
      <c r="AB49" s="33"/>
      <c r="AC49" s="33"/>
      <c r="AD49" s="33"/>
    </row>
    <row r="50" spans="2:30" x14ac:dyDescent="0.2">
      <c r="B50" s="33"/>
      <c r="C50" s="125"/>
      <c r="F50" s="126"/>
      <c r="G50" s="33"/>
      <c r="H50" s="33"/>
      <c r="I50" s="33"/>
      <c r="J50" s="33" t="s">
        <v>366</v>
      </c>
      <c r="K50" s="33"/>
      <c r="L50" s="33"/>
      <c r="M50" s="33"/>
      <c r="N50" s="33"/>
      <c r="O50" s="33"/>
      <c r="P50" s="33"/>
      <c r="Q50" s="33"/>
      <c r="R50" s="33"/>
      <c r="S50" s="33"/>
      <c r="T50" s="33"/>
      <c r="U50" s="127"/>
      <c r="V50" s="33"/>
      <c r="W50" s="33"/>
      <c r="X50" s="33"/>
      <c r="Y50" s="33"/>
      <c r="Z50" s="33"/>
      <c r="AA50" s="33"/>
      <c r="AB50" s="33"/>
      <c r="AC50" s="33"/>
      <c r="AD50" s="33"/>
    </row>
    <row r="51" spans="2:30" x14ac:dyDescent="0.2">
      <c r="B51" s="33"/>
      <c r="C51" s="125"/>
      <c r="F51" s="126"/>
      <c r="G51" s="33"/>
      <c r="H51" s="33"/>
      <c r="I51" s="33"/>
      <c r="J51" s="33"/>
      <c r="K51" s="33"/>
      <c r="L51" s="33"/>
      <c r="M51" s="33"/>
      <c r="N51" s="33"/>
      <c r="O51" s="33"/>
      <c r="P51" s="33"/>
      <c r="Q51" s="33"/>
      <c r="R51" s="33"/>
      <c r="S51" s="33"/>
      <c r="T51" s="33"/>
      <c r="U51" s="127"/>
      <c r="V51" s="33"/>
      <c r="W51" s="33"/>
      <c r="X51" s="33"/>
      <c r="Y51" s="33"/>
      <c r="Z51" s="33"/>
      <c r="AA51" s="33"/>
      <c r="AB51" s="33"/>
      <c r="AC51" s="33"/>
      <c r="AD51" s="33"/>
    </row>
    <row r="52" spans="2:30" x14ac:dyDescent="0.2">
      <c r="B52" s="33"/>
      <c r="C52" s="125"/>
      <c r="F52" s="126"/>
      <c r="G52" s="33"/>
      <c r="H52" s="33"/>
      <c r="I52" s="33"/>
      <c r="J52" s="33"/>
      <c r="K52" s="33"/>
      <c r="L52" s="33"/>
      <c r="M52" s="33"/>
      <c r="N52" s="33"/>
      <c r="O52" s="33"/>
      <c r="P52" s="33"/>
      <c r="Q52" s="33"/>
      <c r="R52" s="33"/>
      <c r="S52" s="33"/>
      <c r="T52" s="33"/>
      <c r="U52" s="127"/>
      <c r="V52" s="33"/>
      <c r="W52" s="33"/>
      <c r="X52" s="33"/>
      <c r="Y52" s="33"/>
      <c r="Z52" s="33"/>
      <c r="AA52" s="33"/>
      <c r="AB52" s="33"/>
      <c r="AC52" s="33"/>
      <c r="AD52" s="33"/>
    </row>
    <row r="53" spans="2:30" x14ac:dyDescent="0.2">
      <c r="B53" s="33"/>
      <c r="C53" s="125"/>
      <c r="F53" s="126"/>
      <c r="G53" s="33"/>
      <c r="H53" s="33"/>
      <c r="I53" s="33"/>
      <c r="J53" s="33"/>
      <c r="K53" s="33"/>
      <c r="L53" s="33"/>
      <c r="M53" s="33"/>
      <c r="N53" s="33"/>
      <c r="O53" s="33"/>
      <c r="P53" s="33"/>
      <c r="Q53" s="33"/>
      <c r="R53" s="33"/>
      <c r="S53" s="33"/>
      <c r="T53" s="33"/>
      <c r="U53" s="127"/>
      <c r="V53" s="33"/>
      <c r="W53" s="33"/>
      <c r="X53" s="33"/>
      <c r="Y53" s="33"/>
      <c r="Z53" s="33"/>
      <c r="AA53" s="33"/>
      <c r="AB53" s="33"/>
      <c r="AC53" s="33"/>
      <c r="AD53" s="33"/>
    </row>
    <row r="54" spans="2:30" x14ac:dyDescent="0.2">
      <c r="B54" s="33"/>
      <c r="C54" s="125"/>
      <c r="F54" s="126"/>
      <c r="G54" s="33"/>
      <c r="H54" s="33"/>
      <c r="I54" s="33"/>
      <c r="J54" s="33"/>
      <c r="K54" s="33"/>
      <c r="L54" s="33"/>
      <c r="M54" s="33"/>
      <c r="N54" s="33"/>
      <c r="O54" s="33"/>
      <c r="P54" s="33"/>
      <c r="Q54" s="33"/>
      <c r="R54" s="33"/>
      <c r="S54" s="33"/>
      <c r="T54" s="33"/>
      <c r="U54" s="127"/>
      <c r="V54" s="33"/>
      <c r="W54" s="33"/>
      <c r="X54" s="33"/>
      <c r="Y54" s="33"/>
      <c r="Z54" s="33"/>
      <c r="AA54" s="33"/>
      <c r="AB54" s="33"/>
      <c r="AC54" s="33"/>
      <c r="AD54" s="33"/>
    </row>
    <row r="55" spans="2:30" x14ac:dyDescent="0.2">
      <c r="B55" s="33"/>
      <c r="C55" s="125"/>
      <c r="F55" s="126"/>
      <c r="G55" s="33"/>
      <c r="H55" s="33"/>
      <c r="I55" s="33"/>
      <c r="J55" s="33"/>
      <c r="K55" s="33"/>
      <c r="L55" s="33"/>
      <c r="M55" s="33"/>
      <c r="N55" s="33"/>
      <c r="O55" s="33"/>
      <c r="P55" s="33"/>
      <c r="Q55" s="33"/>
      <c r="R55" s="33"/>
      <c r="S55" s="33"/>
      <c r="T55" s="33"/>
      <c r="U55" s="127"/>
      <c r="V55" s="33"/>
      <c r="W55" s="33"/>
      <c r="X55" s="33"/>
      <c r="Y55" s="33"/>
      <c r="Z55" s="33"/>
      <c r="AA55" s="33"/>
      <c r="AB55" s="33"/>
      <c r="AC55" s="33"/>
      <c r="AD55" s="33"/>
    </row>
    <row r="56" spans="2:30" x14ac:dyDescent="0.2">
      <c r="B56" s="33"/>
      <c r="C56" s="125"/>
      <c r="F56" s="126"/>
      <c r="G56" s="33"/>
      <c r="H56" s="33"/>
      <c r="I56" s="33"/>
      <c r="J56" s="33"/>
      <c r="K56" s="33"/>
      <c r="L56" s="33"/>
      <c r="M56" s="33"/>
      <c r="N56" s="33"/>
      <c r="O56" s="33"/>
      <c r="P56" s="33"/>
      <c r="Q56" s="33"/>
      <c r="R56" s="33"/>
      <c r="S56" s="33"/>
      <c r="T56" s="33"/>
      <c r="U56" s="127"/>
      <c r="V56" s="33"/>
      <c r="W56" s="33"/>
      <c r="X56" s="33"/>
      <c r="Y56" s="33"/>
      <c r="Z56" s="33"/>
      <c r="AA56" s="33"/>
      <c r="AB56" s="33"/>
      <c r="AC56" s="33"/>
      <c r="AD56" s="33"/>
    </row>
    <row r="57" spans="2:30" x14ac:dyDescent="0.2">
      <c r="B57" s="33"/>
      <c r="C57" s="125"/>
      <c r="F57" s="126"/>
      <c r="G57" s="33"/>
      <c r="H57" s="33"/>
      <c r="I57" s="33"/>
      <c r="J57" s="33"/>
      <c r="K57" s="33"/>
      <c r="L57" s="33"/>
      <c r="M57" s="33"/>
      <c r="N57" s="33"/>
      <c r="O57" s="33"/>
      <c r="P57" s="33"/>
      <c r="Q57" s="33"/>
      <c r="R57" s="33"/>
      <c r="S57" s="33"/>
      <c r="T57" s="33"/>
      <c r="U57" s="127"/>
      <c r="V57" s="33"/>
      <c r="W57" s="33"/>
      <c r="X57" s="33"/>
      <c r="Y57" s="33"/>
      <c r="Z57" s="33"/>
      <c r="AA57" s="33"/>
      <c r="AB57" s="33"/>
      <c r="AC57" s="33"/>
      <c r="AD57" s="33"/>
    </row>
    <row r="58" spans="2:30" x14ac:dyDescent="0.2">
      <c r="B58" s="33"/>
      <c r="C58" s="125"/>
      <c r="F58" s="126"/>
      <c r="G58" s="33"/>
      <c r="H58" s="33"/>
      <c r="I58" s="33"/>
      <c r="J58" s="33"/>
      <c r="K58" s="33"/>
      <c r="L58" s="33"/>
      <c r="M58" s="33"/>
      <c r="N58" s="33"/>
      <c r="O58" s="33"/>
      <c r="P58" s="33"/>
      <c r="Q58" s="33"/>
      <c r="R58" s="33"/>
      <c r="S58" s="33"/>
      <c r="T58" s="33"/>
      <c r="U58" s="127"/>
      <c r="V58" s="33"/>
      <c r="W58" s="33"/>
      <c r="X58" s="33"/>
      <c r="Y58" s="33"/>
      <c r="Z58" s="33"/>
      <c r="AA58" s="33"/>
      <c r="AB58" s="33"/>
      <c r="AC58" s="33"/>
      <c r="AD58" s="33"/>
    </row>
    <row r="59" spans="2:30" x14ac:dyDescent="0.2">
      <c r="B59" s="33"/>
      <c r="C59" s="125"/>
      <c r="F59" s="126"/>
      <c r="G59" s="33"/>
      <c r="H59" s="33"/>
      <c r="I59" s="33"/>
      <c r="J59" s="33"/>
      <c r="K59" s="33"/>
      <c r="L59" s="33"/>
      <c r="M59" s="33"/>
      <c r="N59" s="33"/>
      <c r="O59" s="33"/>
      <c r="P59" s="33"/>
      <c r="Q59" s="33"/>
      <c r="R59" s="33"/>
      <c r="S59" s="33"/>
      <c r="T59" s="33"/>
      <c r="U59" s="127"/>
      <c r="V59" s="33"/>
      <c r="W59" s="33"/>
      <c r="X59" s="33"/>
      <c r="Y59" s="33"/>
      <c r="Z59" s="33"/>
      <c r="AA59" s="33"/>
      <c r="AB59" s="33"/>
      <c r="AC59" s="33"/>
      <c r="AD59" s="33"/>
    </row>
    <row r="60" spans="2:30" x14ac:dyDescent="0.2">
      <c r="B60" s="33"/>
      <c r="C60" s="125"/>
      <c r="F60" s="126"/>
      <c r="G60" s="33"/>
      <c r="H60" s="33"/>
      <c r="I60" s="33"/>
      <c r="J60" s="33"/>
      <c r="K60" s="33"/>
      <c r="L60" s="33"/>
      <c r="M60" s="33"/>
      <c r="N60" s="33"/>
      <c r="O60" s="33"/>
      <c r="P60" s="33"/>
      <c r="Q60" s="33"/>
      <c r="R60" s="33"/>
      <c r="S60" s="33"/>
      <c r="T60" s="33"/>
      <c r="U60" s="127"/>
      <c r="V60" s="33"/>
      <c r="W60" s="33"/>
      <c r="X60" s="33"/>
      <c r="Y60" s="33"/>
      <c r="Z60" s="33"/>
      <c r="AA60" s="33"/>
      <c r="AB60" s="33"/>
      <c r="AC60" s="33"/>
      <c r="AD60" s="33"/>
    </row>
    <row r="61" spans="2:30" x14ac:dyDescent="0.2">
      <c r="B61" s="33"/>
      <c r="C61" s="125"/>
      <c r="F61" s="126"/>
      <c r="G61" s="33"/>
      <c r="H61" s="33"/>
      <c r="I61" s="33"/>
      <c r="J61" s="33"/>
      <c r="K61" s="33"/>
      <c r="L61" s="33"/>
      <c r="M61" s="33"/>
      <c r="N61" s="33"/>
      <c r="O61" s="33"/>
      <c r="P61" s="33"/>
      <c r="Q61" s="33"/>
      <c r="R61" s="33"/>
      <c r="S61" s="33"/>
      <c r="T61" s="33"/>
      <c r="U61" s="127"/>
      <c r="V61" s="33"/>
      <c r="W61" s="33"/>
      <c r="X61" s="33"/>
      <c r="Y61" s="33"/>
      <c r="Z61" s="33"/>
      <c r="AA61" s="33"/>
      <c r="AB61" s="33"/>
      <c r="AC61" s="33"/>
      <c r="AD61" s="33"/>
    </row>
    <row r="62" spans="2:30" x14ac:dyDescent="0.2">
      <c r="B62" s="33"/>
      <c r="C62" s="125"/>
      <c r="F62" s="126"/>
      <c r="G62" s="33"/>
      <c r="H62" s="33"/>
      <c r="I62" s="33"/>
      <c r="J62" s="33"/>
      <c r="K62" s="33"/>
      <c r="L62" s="33"/>
      <c r="M62" s="33"/>
      <c r="N62" s="33"/>
      <c r="O62" s="33"/>
      <c r="P62" s="33"/>
      <c r="Q62" s="33"/>
      <c r="R62" s="33"/>
      <c r="S62" s="33"/>
      <c r="T62" s="33"/>
      <c r="U62" s="127"/>
      <c r="V62" s="33"/>
      <c r="W62" s="33"/>
      <c r="X62" s="33"/>
      <c r="Y62" s="33"/>
      <c r="Z62" s="33"/>
      <c r="AA62" s="33"/>
      <c r="AB62" s="33"/>
      <c r="AC62" s="33"/>
      <c r="AD62" s="33"/>
    </row>
    <row r="63" spans="2:30" x14ac:dyDescent="0.2">
      <c r="B63" s="33"/>
      <c r="C63" s="125"/>
      <c r="F63" s="126"/>
      <c r="G63" s="33"/>
      <c r="H63" s="33"/>
      <c r="I63" s="33"/>
      <c r="J63" s="33"/>
      <c r="K63" s="33"/>
      <c r="L63" s="33"/>
      <c r="M63" s="33"/>
      <c r="N63" s="33"/>
      <c r="O63" s="33"/>
      <c r="P63" s="33"/>
      <c r="Q63" s="33"/>
      <c r="R63" s="33"/>
      <c r="S63" s="33"/>
      <c r="T63" s="33"/>
      <c r="U63" s="127"/>
      <c r="V63" s="33"/>
      <c r="W63" s="33"/>
      <c r="X63" s="33"/>
      <c r="Y63" s="33"/>
      <c r="Z63" s="33"/>
      <c r="AA63" s="33"/>
      <c r="AB63" s="33"/>
      <c r="AC63" s="33"/>
      <c r="AD63" s="33"/>
    </row>
    <row r="64" spans="2:30" x14ac:dyDescent="0.2">
      <c r="B64" s="33"/>
      <c r="C64" s="125"/>
      <c r="F64" s="126"/>
      <c r="G64" s="33"/>
      <c r="H64" s="33"/>
      <c r="I64" s="33"/>
      <c r="J64" s="33"/>
      <c r="K64" s="33"/>
      <c r="L64" s="33"/>
      <c r="M64" s="33"/>
      <c r="N64" s="33"/>
      <c r="O64" s="33"/>
      <c r="P64" s="33"/>
      <c r="Q64" s="33"/>
      <c r="R64" s="33"/>
      <c r="S64" s="33"/>
      <c r="T64" s="33"/>
      <c r="U64" s="127"/>
      <c r="V64" s="33"/>
      <c r="W64" s="33"/>
      <c r="X64" s="33"/>
      <c r="Y64" s="33"/>
      <c r="Z64" s="33"/>
      <c r="AA64" s="33"/>
      <c r="AB64" s="33"/>
      <c r="AC64" s="33"/>
      <c r="AD64" s="33"/>
    </row>
    <row r="65" spans="2:30" x14ac:dyDescent="0.2">
      <c r="B65" s="33"/>
      <c r="C65" s="125"/>
      <c r="F65" s="126"/>
      <c r="G65" s="33"/>
      <c r="H65" s="33"/>
      <c r="I65" s="33"/>
      <c r="J65" s="33"/>
      <c r="K65" s="33"/>
      <c r="L65" s="33"/>
      <c r="M65" s="33"/>
      <c r="N65" s="33"/>
      <c r="O65" s="33"/>
      <c r="P65" s="33"/>
      <c r="Q65" s="33"/>
      <c r="R65" s="33"/>
      <c r="S65" s="33"/>
      <c r="T65" s="33"/>
      <c r="U65" s="127"/>
      <c r="V65" s="33"/>
      <c r="W65" s="33"/>
      <c r="X65" s="33"/>
      <c r="Y65" s="33"/>
      <c r="Z65" s="33"/>
      <c r="AA65" s="33"/>
      <c r="AB65" s="33"/>
      <c r="AC65" s="33"/>
      <c r="AD65" s="33"/>
    </row>
    <row r="66" spans="2:30" x14ac:dyDescent="0.2">
      <c r="B66" s="33"/>
      <c r="C66" s="125"/>
      <c r="F66" s="126"/>
      <c r="G66" s="33"/>
      <c r="H66" s="33"/>
      <c r="I66" s="33"/>
      <c r="J66" s="33"/>
      <c r="K66" s="33"/>
      <c r="L66" s="33"/>
      <c r="M66" s="33"/>
      <c r="N66" s="33"/>
      <c r="O66" s="33"/>
      <c r="P66" s="33"/>
      <c r="Q66" s="33"/>
      <c r="R66" s="33"/>
      <c r="S66" s="33"/>
      <c r="T66" s="33"/>
      <c r="U66" s="127"/>
      <c r="V66" s="33"/>
      <c r="W66" s="33"/>
      <c r="X66" s="33"/>
      <c r="Y66" s="33"/>
      <c r="Z66" s="33"/>
      <c r="AA66" s="33"/>
      <c r="AB66" s="33"/>
      <c r="AC66" s="33"/>
      <c r="AD66" s="33"/>
    </row>
    <row r="67" spans="2:30" x14ac:dyDescent="0.2">
      <c r="B67" s="33"/>
      <c r="C67" s="125"/>
      <c r="F67" s="126"/>
      <c r="G67" s="33"/>
      <c r="H67" s="33"/>
      <c r="I67" s="33"/>
      <c r="J67" s="33"/>
      <c r="K67" s="33"/>
      <c r="L67" s="33"/>
      <c r="M67" s="33"/>
      <c r="N67" s="33"/>
      <c r="O67" s="33"/>
      <c r="P67" s="33"/>
      <c r="Q67" s="33"/>
      <c r="R67" s="33"/>
      <c r="S67" s="33"/>
      <c r="T67" s="33"/>
      <c r="U67" s="127"/>
      <c r="V67" s="33"/>
      <c r="W67" s="33"/>
      <c r="X67" s="33"/>
      <c r="Y67" s="33"/>
      <c r="Z67" s="33"/>
      <c r="AA67" s="33"/>
      <c r="AB67" s="33"/>
      <c r="AC67" s="33"/>
      <c r="AD67" s="33"/>
    </row>
    <row r="68" spans="2:30" x14ac:dyDescent="0.2">
      <c r="B68" s="33"/>
      <c r="C68" s="125"/>
      <c r="F68" s="126"/>
      <c r="G68" s="33"/>
      <c r="H68" s="33"/>
      <c r="I68" s="33"/>
      <c r="J68" s="33"/>
      <c r="K68" s="33"/>
      <c r="L68" s="33"/>
      <c r="M68" s="33"/>
      <c r="N68" s="33"/>
      <c r="O68" s="33"/>
      <c r="P68" s="33"/>
      <c r="Q68" s="33"/>
      <c r="R68" s="33"/>
      <c r="S68" s="33"/>
      <c r="T68" s="33"/>
      <c r="U68" s="127"/>
      <c r="V68" s="33"/>
      <c r="W68" s="33"/>
      <c r="X68" s="33"/>
      <c r="Y68" s="33"/>
      <c r="Z68" s="33"/>
      <c r="AA68" s="33"/>
      <c r="AB68" s="33"/>
      <c r="AC68" s="33"/>
      <c r="AD68" s="33"/>
    </row>
    <row r="69" spans="2:30" x14ac:dyDescent="0.2">
      <c r="B69" s="33"/>
      <c r="C69" s="125"/>
      <c r="F69" s="126"/>
      <c r="G69" s="33"/>
      <c r="H69" s="33"/>
      <c r="I69" s="33"/>
      <c r="J69" s="33"/>
      <c r="K69" s="33"/>
      <c r="L69" s="33"/>
      <c r="M69" s="33"/>
      <c r="N69" s="33"/>
      <c r="O69" s="33"/>
      <c r="P69" s="33"/>
      <c r="Q69" s="33"/>
      <c r="R69" s="33"/>
      <c r="S69" s="33"/>
      <c r="T69" s="33"/>
      <c r="U69" s="127"/>
      <c r="V69" s="33"/>
      <c r="W69" s="33"/>
      <c r="X69" s="33"/>
      <c r="Y69" s="33"/>
      <c r="Z69" s="33"/>
      <c r="AA69" s="33"/>
      <c r="AB69" s="33"/>
      <c r="AC69" s="33"/>
      <c r="AD69" s="33"/>
    </row>
    <row r="70" spans="2:30" x14ac:dyDescent="0.2">
      <c r="B70" s="33"/>
      <c r="C70" s="125"/>
      <c r="F70" s="126"/>
      <c r="G70" s="33"/>
      <c r="H70" s="33"/>
      <c r="I70" s="33"/>
      <c r="J70" s="33"/>
      <c r="K70" s="33"/>
      <c r="L70" s="33"/>
      <c r="M70" s="33"/>
      <c r="N70" s="33"/>
      <c r="O70" s="33"/>
      <c r="P70" s="33"/>
      <c r="Q70" s="33"/>
      <c r="R70" s="33"/>
      <c r="S70" s="33"/>
      <c r="T70" s="33"/>
      <c r="U70" s="127"/>
      <c r="V70" s="33"/>
      <c r="W70" s="33"/>
      <c r="X70" s="33"/>
      <c r="Y70" s="33"/>
      <c r="Z70" s="33"/>
      <c r="AA70" s="33"/>
      <c r="AB70" s="33"/>
      <c r="AC70" s="33"/>
      <c r="AD70" s="33"/>
    </row>
    <row r="71" spans="2:30" x14ac:dyDescent="0.2">
      <c r="B71" s="33"/>
      <c r="C71" s="125"/>
      <c r="F71" s="126"/>
      <c r="G71" s="33"/>
      <c r="H71" s="33"/>
      <c r="I71" s="33"/>
      <c r="J71" s="33"/>
      <c r="K71" s="33"/>
      <c r="L71" s="33"/>
      <c r="M71" s="33"/>
      <c r="N71" s="33"/>
      <c r="O71" s="33"/>
      <c r="P71" s="33"/>
      <c r="Q71" s="33"/>
      <c r="R71" s="33"/>
      <c r="S71" s="33"/>
      <c r="T71" s="33"/>
      <c r="U71" s="127"/>
      <c r="V71" s="33"/>
      <c r="W71" s="33"/>
      <c r="X71" s="33"/>
      <c r="Y71" s="33"/>
      <c r="Z71" s="33"/>
      <c r="AA71" s="33"/>
      <c r="AB71" s="33"/>
      <c r="AC71" s="33"/>
      <c r="AD71" s="33"/>
    </row>
    <row r="72" spans="2:30" x14ac:dyDescent="0.2">
      <c r="B72" s="33"/>
      <c r="C72" s="125"/>
      <c r="F72" s="126"/>
      <c r="G72" s="33"/>
      <c r="H72" s="33"/>
      <c r="I72" s="33"/>
      <c r="J72" s="33"/>
      <c r="K72" s="33"/>
      <c r="L72" s="33"/>
      <c r="M72" s="33"/>
      <c r="N72" s="33"/>
      <c r="O72" s="33"/>
      <c r="P72" s="33"/>
      <c r="Q72" s="33"/>
      <c r="R72" s="33"/>
      <c r="S72" s="33"/>
      <c r="T72" s="33"/>
      <c r="U72" s="127"/>
      <c r="V72" s="33"/>
      <c r="W72" s="33"/>
      <c r="X72" s="33"/>
      <c r="Y72" s="33"/>
      <c r="Z72" s="33"/>
      <c r="AA72" s="33"/>
      <c r="AB72" s="33"/>
      <c r="AC72" s="33"/>
      <c r="AD72" s="33"/>
    </row>
    <row r="73" spans="2:30" x14ac:dyDescent="0.2">
      <c r="B73" s="33"/>
      <c r="C73" s="125"/>
      <c r="F73" s="126"/>
      <c r="G73" s="33"/>
      <c r="H73" s="33"/>
      <c r="I73" s="33"/>
      <c r="J73" s="33"/>
      <c r="K73" s="33"/>
      <c r="L73" s="33"/>
      <c r="M73" s="33"/>
      <c r="N73" s="33"/>
      <c r="O73" s="33"/>
      <c r="P73" s="33"/>
      <c r="Q73" s="33"/>
      <c r="R73" s="33"/>
      <c r="S73" s="33"/>
      <c r="T73" s="33"/>
      <c r="U73" s="127"/>
      <c r="V73" s="33"/>
      <c r="W73" s="33"/>
      <c r="X73" s="33"/>
      <c r="Y73" s="33"/>
      <c r="Z73" s="33"/>
      <c r="AA73" s="33"/>
      <c r="AB73" s="33"/>
      <c r="AC73" s="33"/>
      <c r="AD73" s="33"/>
    </row>
    <row r="74" spans="2:30" x14ac:dyDescent="0.2">
      <c r="B74" s="33"/>
      <c r="C74" s="125"/>
      <c r="F74" s="126"/>
      <c r="G74" s="33"/>
      <c r="H74" s="33"/>
      <c r="I74" s="33"/>
      <c r="J74" s="33"/>
      <c r="K74" s="33"/>
      <c r="L74" s="33"/>
      <c r="M74" s="33"/>
      <c r="N74" s="33"/>
      <c r="O74" s="33"/>
      <c r="P74" s="33"/>
      <c r="Q74" s="33"/>
      <c r="R74" s="33"/>
      <c r="S74" s="33"/>
      <c r="T74" s="33"/>
      <c r="U74" s="127"/>
      <c r="V74" s="33"/>
      <c r="W74" s="33"/>
      <c r="X74" s="33"/>
      <c r="Y74" s="33"/>
      <c r="Z74" s="33"/>
      <c r="AA74" s="33"/>
      <c r="AB74" s="33"/>
      <c r="AC74" s="33"/>
      <c r="AD74" s="33"/>
    </row>
    <row r="75" spans="2:30" x14ac:dyDescent="0.2">
      <c r="B75" s="33"/>
      <c r="C75" s="125"/>
      <c r="F75" s="126"/>
      <c r="G75" s="33"/>
      <c r="H75" s="33"/>
      <c r="I75" s="33"/>
      <c r="J75" s="33"/>
      <c r="K75" s="33"/>
      <c r="L75" s="33"/>
      <c r="M75" s="33"/>
      <c r="N75" s="33"/>
      <c r="O75" s="33"/>
      <c r="P75" s="33"/>
      <c r="Q75" s="33"/>
      <c r="R75" s="33"/>
      <c r="S75" s="33"/>
      <c r="T75" s="33"/>
      <c r="U75" s="127"/>
      <c r="V75" s="33"/>
      <c r="W75" s="33"/>
      <c r="X75" s="33"/>
      <c r="Y75" s="33"/>
      <c r="Z75" s="33"/>
      <c r="AA75" s="33"/>
      <c r="AB75" s="33"/>
      <c r="AC75" s="33"/>
      <c r="AD75" s="33"/>
    </row>
    <row r="76" spans="2:30" x14ac:dyDescent="0.2">
      <c r="B76" s="33"/>
      <c r="C76" s="125"/>
      <c r="F76" s="126"/>
      <c r="G76" s="33"/>
      <c r="H76" s="33"/>
      <c r="I76" s="33"/>
      <c r="J76" s="33"/>
      <c r="K76" s="33"/>
      <c r="L76" s="33"/>
      <c r="M76" s="33"/>
      <c r="N76" s="33"/>
      <c r="O76" s="33"/>
      <c r="P76" s="33"/>
      <c r="Q76" s="33"/>
      <c r="R76" s="33"/>
      <c r="S76" s="33"/>
      <c r="T76" s="33"/>
      <c r="U76" s="127"/>
      <c r="V76" s="33"/>
      <c r="W76" s="33"/>
      <c r="X76" s="33"/>
      <c r="Y76" s="33"/>
      <c r="Z76" s="33"/>
      <c r="AA76" s="33"/>
      <c r="AB76" s="33"/>
      <c r="AC76" s="33"/>
      <c r="AD76" s="33"/>
    </row>
    <row r="77" spans="2:30" x14ac:dyDescent="0.2">
      <c r="B77" s="33"/>
      <c r="C77" s="125"/>
      <c r="F77" s="126"/>
      <c r="G77" s="33"/>
      <c r="H77" s="33"/>
      <c r="I77" s="33"/>
      <c r="J77" s="33"/>
      <c r="K77" s="33"/>
      <c r="L77" s="33"/>
      <c r="M77" s="33"/>
      <c r="N77" s="33"/>
      <c r="O77" s="33"/>
      <c r="P77" s="33"/>
      <c r="Q77" s="33"/>
      <c r="R77" s="33"/>
      <c r="S77" s="33"/>
      <c r="T77" s="33"/>
      <c r="U77" s="127"/>
      <c r="V77" s="33"/>
      <c r="W77" s="33"/>
      <c r="X77" s="33"/>
      <c r="Y77" s="33"/>
      <c r="Z77" s="33"/>
      <c r="AA77" s="33"/>
      <c r="AB77" s="33"/>
      <c r="AC77" s="33"/>
      <c r="AD77" s="33"/>
    </row>
    <row r="78" spans="2:30" x14ac:dyDescent="0.2">
      <c r="B78" s="33"/>
      <c r="C78" s="125"/>
      <c r="F78" s="126"/>
      <c r="G78" s="33"/>
      <c r="H78" s="33"/>
      <c r="I78" s="33"/>
      <c r="J78" s="33"/>
      <c r="K78" s="33"/>
      <c r="L78" s="33"/>
      <c r="M78" s="33"/>
      <c r="N78" s="33"/>
      <c r="O78" s="33"/>
      <c r="P78" s="33"/>
      <c r="Q78" s="33"/>
      <c r="R78" s="33"/>
      <c r="S78" s="33"/>
      <c r="T78" s="33"/>
      <c r="U78" s="127"/>
      <c r="V78" s="33"/>
      <c r="W78" s="33"/>
      <c r="X78" s="33"/>
      <c r="Y78" s="33"/>
      <c r="Z78" s="33"/>
      <c r="AA78" s="33"/>
      <c r="AB78" s="33"/>
      <c r="AC78" s="33"/>
      <c r="AD78" s="33"/>
    </row>
    <row r="79" spans="2:30" x14ac:dyDescent="0.2">
      <c r="B79" s="33"/>
      <c r="C79" s="125"/>
      <c r="F79" s="126"/>
      <c r="G79" s="33"/>
      <c r="H79" s="33"/>
      <c r="I79" s="33"/>
      <c r="J79" s="33"/>
      <c r="K79" s="33"/>
      <c r="L79" s="33"/>
      <c r="M79" s="33"/>
      <c r="N79" s="33"/>
      <c r="O79" s="33"/>
      <c r="P79" s="33"/>
      <c r="Q79" s="33"/>
      <c r="R79" s="33"/>
      <c r="S79" s="33"/>
      <c r="T79" s="33"/>
      <c r="U79" s="127"/>
      <c r="V79" s="33"/>
      <c r="W79" s="33"/>
      <c r="X79" s="33"/>
      <c r="Y79" s="33"/>
      <c r="Z79" s="33"/>
      <c r="AA79" s="33"/>
      <c r="AB79" s="33"/>
      <c r="AC79" s="33"/>
      <c r="AD79" s="33"/>
    </row>
    <row r="80" spans="2:30" x14ac:dyDescent="0.2">
      <c r="B80" s="33"/>
      <c r="C80" s="125"/>
      <c r="F80" s="126"/>
      <c r="G80" s="33"/>
      <c r="H80" s="33"/>
      <c r="I80" s="33"/>
      <c r="J80" s="33"/>
      <c r="K80" s="33"/>
      <c r="L80" s="33"/>
      <c r="M80" s="33"/>
      <c r="N80" s="33"/>
      <c r="O80" s="33"/>
      <c r="P80" s="33"/>
      <c r="Q80" s="33"/>
      <c r="R80" s="33"/>
      <c r="S80" s="33"/>
      <c r="T80" s="33"/>
      <c r="U80" s="127"/>
      <c r="V80" s="33"/>
      <c r="W80" s="33"/>
      <c r="X80" s="33"/>
      <c r="Y80" s="33"/>
      <c r="Z80" s="33"/>
      <c r="AA80" s="33"/>
      <c r="AB80" s="33"/>
      <c r="AC80" s="33"/>
      <c r="AD80" s="33"/>
    </row>
    <row r="81" spans="2:30" x14ac:dyDescent="0.2">
      <c r="B81" s="33"/>
      <c r="C81" s="125"/>
      <c r="F81" s="126"/>
      <c r="G81" s="33"/>
      <c r="H81" s="33"/>
      <c r="I81" s="33"/>
      <c r="J81" s="33"/>
      <c r="K81" s="33"/>
      <c r="L81" s="33"/>
      <c r="M81" s="33"/>
      <c r="N81" s="33"/>
      <c r="O81" s="33"/>
      <c r="P81" s="33"/>
      <c r="Q81" s="33"/>
      <c r="R81" s="33"/>
      <c r="S81" s="33"/>
      <c r="T81" s="33"/>
      <c r="U81" s="127"/>
      <c r="V81" s="33"/>
      <c r="W81" s="33"/>
      <c r="X81" s="33"/>
      <c r="Y81" s="33"/>
      <c r="Z81" s="33"/>
      <c r="AA81" s="33"/>
      <c r="AB81" s="33"/>
      <c r="AC81" s="33"/>
      <c r="AD81" s="33"/>
    </row>
    <row r="82" spans="2:30" x14ac:dyDescent="0.2">
      <c r="B82" s="33"/>
      <c r="C82" s="125"/>
      <c r="F82" s="126"/>
      <c r="G82" s="33"/>
      <c r="H82" s="33"/>
      <c r="I82" s="33"/>
      <c r="J82" s="33"/>
      <c r="K82" s="33"/>
      <c r="L82" s="33"/>
      <c r="M82" s="33"/>
      <c r="N82" s="33"/>
      <c r="O82" s="33"/>
      <c r="P82" s="33"/>
      <c r="Q82" s="33"/>
      <c r="R82" s="33"/>
      <c r="S82" s="33"/>
      <c r="T82" s="33"/>
      <c r="U82" s="127"/>
      <c r="V82" s="33"/>
      <c r="W82" s="33"/>
      <c r="X82" s="33"/>
      <c r="Y82" s="33"/>
      <c r="Z82" s="33"/>
      <c r="AA82" s="33"/>
      <c r="AB82" s="33"/>
      <c r="AC82" s="33"/>
      <c r="AD82" s="33"/>
    </row>
    <row r="83" spans="2:30" x14ac:dyDescent="0.2">
      <c r="B83" s="33"/>
      <c r="C83" s="125"/>
      <c r="F83" s="126"/>
      <c r="G83" s="33"/>
      <c r="H83" s="33"/>
      <c r="I83" s="33"/>
      <c r="J83" s="33"/>
      <c r="K83" s="33"/>
      <c r="L83" s="33"/>
      <c r="M83" s="33"/>
      <c r="N83" s="33"/>
      <c r="O83" s="33"/>
      <c r="P83" s="33"/>
      <c r="Q83" s="33"/>
      <c r="R83" s="33"/>
      <c r="S83" s="33"/>
      <c r="T83" s="33"/>
      <c r="U83" s="127"/>
      <c r="V83" s="33"/>
      <c r="W83" s="33"/>
      <c r="X83" s="33"/>
      <c r="Y83" s="33"/>
      <c r="Z83" s="33"/>
      <c r="AA83" s="33"/>
      <c r="AB83" s="33"/>
      <c r="AC83" s="33"/>
      <c r="AD83" s="33"/>
    </row>
    <row r="84" spans="2:30" x14ac:dyDescent="0.2">
      <c r="B84" s="33"/>
      <c r="C84" s="125"/>
      <c r="F84" s="126"/>
      <c r="G84" s="33"/>
      <c r="H84" s="33"/>
      <c r="I84" s="33"/>
      <c r="J84" s="33"/>
      <c r="K84" s="33"/>
      <c r="L84" s="33"/>
      <c r="M84" s="33"/>
      <c r="N84" s="33"/>
      <c r="O84" s="33"/>
      <c r="P84" s="33"/>
      <c r="Q84" s="33"/>
      <c r="R84" s="33"/>
      <c r="S84" s="33"/>
      <c r="T84" s="33"/>
      <c r="U84" s="127"/>
      <c r="V84" s="33"/>
      <c r="W84" s="33"/>
      <c r="X84" s="33"/>
      <c r="Y84" s="33"/>
      <c r="Z84" s="33"/>
      <c r="AA84" s="33"/>
      <c r="AB84" s="33"/>
      <c r="AC84" s="33"/>
      <c r="AD84" s="33"/>
    </row>
    <row r="85" spans="2:30" x14ac:dyDescent="0.2">
      <c r="B85" s="33"/>
      <c r="C85" s="125"/>
      <c r="F85" s="126"/>
      <c r="G85" s="33"/>
      <c r="H85" s="33"/>
      <c r="I85" s="33"/>
      <c r="J85" s="33"/>
      <c r="K85" s="33"/>
      <c r="L85" s="33"/>
      <c r="M85" s="33"/>
      <c r="N85" s="33"/>
      <c r="O85" s="33"/>
      <c r="P85" s="33"/>
      <c r="Q85" s="33"/>
      <c r="R85" s="33"/>
      <c r="S85" s="33"/>
      <c r="T85" s="33"/>
      <c r="U85" s="127"/>
      <c r="V85" s="33"/>
      <c r="W85" s="33"/>
      <c r="X85" s="33"/>
      <c r="Y85" s="33"/>
      <c r="Z85" s="33"/>
      <c r="AA85" s="33"/>
      <c r="AB85" s="33"/>
      <c r="AC85" s="33"/>
      <c r="AD85" s="33"/>
    </row>
    <row r="86" spans="2:30" x14ac:dyDescent="0.2">
      <c r="B86" s="33"/>
      <c r="C86" s="125"/>
      <c r="F86" s="126"/>
      <c r="G86" s="33"/>
      <c r="H86" s="33"/>
      <c r="I86" s="33"/>
      <c r="J86" s="33"/>
      <c r="K86" s="33"/>
      <c r="L86" s="33"/>
      <c r="M86" s="33"/>
      <c r="N86" s="33"/>
      <c r="O86" s="33"/>
      <c r="P86" s="33"/>
      <c r="Q86" s="33"/>
      <c r="R86" s="33"/>
      <c r="S86" s="33"/>
      <c r="T86" s="33"/>
      <c r="U86" s="127"/>
      <c r="V86" s="33"/>
      <c r="W86" s="33"/>
      <c r="X86" s="33"/>
      <c r="Y86" s="33"/>
      <c r="Z86" s="33"/>
      <c r="AA86" s="33"/>
      <c r="AB86" s="33"/>
      <c r="AC86" s="33"/>
      <c r="AD86" s="33"/>
    </row>
    <row r="87" spans="2:30" x14ac:dyDescent="0.2">
      <c r="B87" s="33"/>
      <c r="C87" s="125"/>
      <c r="F87" s="126"/>
      <c r="G87" s="33"/>
      <c r="H87" s="33"/>
      <c r="I87" s="33"/>
      <c r="J87" s="33"/>
      <c r="K87" s="33"/>
      <c r="L87" s="33"/>
      <c r="M87" s="33"/>
      <c r="N87" s="33"/>
      <c r="O87" s="33"/>
      <c r="P87" s="33"/>
      <c r="Q87" s="33"/>
      <c r="R87" s="33"/>
      <c r="S87" s="33"/>
      <c r="T87" s="33"/>
      <c r="U87" s="127"/>
      <c r="V87" s="33"/>
      <c r="W87" s="33"/>
      <c r="X87" s="33"/>
      <c r="Y87" s="33"/>
      <c r="Z87" s="33"/>
      <c r="AA87" s="33"/>
      <c r="AB87" s="33"/>
      <c r="AC87" s="33"/>
      <c r="AD87" s="33"/>
    </row>
    <row r="88" spans="2:30" x14ac:dyDescent="0.2">
      <c r="B88" s="33"/>
      <c r="C88" s="125"/>
      <c r="F88" s="126"/>
      <c r="G88" s="33"/>
      <c r="H88" s="33"/>
      <c r="I88" s="33"/>
      <c r="J88" s="33"/>
      <c r="K88" s="33"/>
      <c r="L88" s="33"/>
      <c r="M88" s="33"/>
      <c r="N88" s="33"/>
      <c r="O88" s="33"/>
      <c r="P88" s="33"/>
      <c r="Q88" s="33"/>
      <c r="R88" s="33"/>
      <c r="S88" s="33"/>
      <c r="T88" s="33"/>
      <c r="U88" s="127"/>
      <c r="V88" s="33"/>
      <c r="W88" s="33"/>
      <c r="X88" s="33"/>
      <c r="Y88" s="33"/>
      <c r="Z88" s="33"/>
      <c r="AA88" s="33"/>
      <c r="AB88" s="33"/>
      <c r="AC88" s="33"/>
      <c r="AD88" s="33"/>
    </row>
    <row r="89" spans="2:30" x14ac:dyDescent="0.2">
      <c r="B89" s="33"/>
      <c r="C89" s="125"/>
      <c r="F89" s="126"/>
      <c r="G89" s="33"/>
      <c r="H89" s="33"/>
      <c r="I89" s="33"/>
      <c r="J89" s="33"/>
      <c r="K89" s="33"/>
      <c r="L89" s="33"/>
      <c r="M89" s="33"/>
      <c r="N89" s="33"/>
      <c r="O89" s="33"/>
      <c r="P89" s="33"/>
      <c r="Q89" s="33"/>
      <c r="R89" s="33"/>
      <c r="S89" s="33"/>
      <c r="T89" s="33"/>
      <c r="U89" s="127"/>
      <c r="V89" s="33"/>
      <c r="W89" s="33"/>
      <c r="X89" s="33"/>
      <c r="Y89" s="33"/>
      <c r="Z89" s="33"/>
      <c r="AA89" s="33"/>
      <c r="AB89" s="33"/>
      <c r="AC89" s="33"/>
      <c r="AD89" s="33"/>
    </row>
    <row r="90" spans="2:30" x14ac:dyDescent="0.2">
      <c r="B90" s="33"/>
      <c r="C90" s="125"/>
      <c r="F90" s="126"/>
      <c r="G90" s="33"/>
      <c r="H90" s="33"/>
      <c r="I90" s="33"/>
      <c r="J90" s="33"/>
      <c r="K90" s="33"/>
      <c r="L90" s="33"/>
      <c r="M90" s="33"/>
      <c r="N90" s="33"/>
      <c r="O90" s="33"/>
      <c r="P90" s="33"/>
      <c r="Q90" s="33"/>
      <c r="R90" s="33"/>
      <c r="S90" s="33"/>
      <c r="T90" s="33"/>
      <c r="U90" s="127"/>
      <c r="V90" s="33"/>
      <c r="W90" s="33"/>
      <c r="X90" s="33"/>
      <c r="Y90" s="33"/>
      <c r="Z90" s="33"/>
      <c r="AA90" s="33"/>
      <c r="AB90" s="33"/>
      <c r="AC90" s="33"/>
      <c r="AD90" s="33"/>
    </row>
    <row r="91" spans="2:30" x14ac:dyDescent="0.2">
      <c r="B91" s="33"/>
      <c r="C91" s="125"/>
      <c r="F91" s="126"/>
      <c r="G91" s="33"/>
      <c r="H91" s="33"/>
      <c r="I91" s="33"/>
      <c r="J91" s="33"/>
      <c r="K91" s="33"/>
      <c r="L91" s="33"/>
      <c r="M91" s="33"/>
      <c r="N91" s="33"/>
      <c r="O91" s="33"/>
      <c r="P91" s="33"/>
      <c r="Q91" s="33"/>
      <c r="R91" s="33"/>
      <c r="S91" s="33"/>
      <c r="T91" s="33"/>
      <c r="U91" s="127"/>
      <c r="V91" s="33"/>
      <c r="W91" s="33"/>
      <c r="X91" s="33"/>
      <c r="Y91" s="33"/>
      <c r="Z91" s="33"/>
      <c r="AA91" s="33"/>
      <c r="AB91" s="33"/>
      <c r="AC91" s="33"/>
      <c r="AD91" s="33"/>
    </row>
    <row r="92" spans="2:30" x14ac:dyDescent="0.2">
      <c r="B92" s="33"/>
      <c r="C92" s="125"/>
      <c r="F92" s="126"/>
      <c r="G92" s="33"/>
      <c r="H92" s="33"/>
      <c r="I92" s="33"/>
      <c r="J92" s="33"/>
      <c r="K92" s="33"/>
      <c r="L92" s="33"/>
      <c r="M92" s="33"/>
      <c r="N92" s="33"/>
      <c r="O92" s="33"/>
      <c r="P92" s="33"/>
      <c r="Q92" s="33"/>
      <c r="R92" s="33"/>
      <c r="S92" s="33"/>
      <c r="T92" s="33"/>
      <c r="U92" s="127"/>
      <c r="V92" s="33"/>
      <c r="W92" s="33"/>
      <c r="X92" s="33"/>
      <c r="Y92" s="33"/>
      <c r="Z92" s="33"/>
      <c r="AA92" s="33"/>
      <c r="AB92" s="33"/>
      <c r="AC92" s="33"/>
      <c r="AD92" s="33"/>
    </row>
    <row r="93" spans="2:30" x14ac:dyDescent="0.2">
      <c r="B93" s="33"/>
      <c r="C93" s="125"/>
      <c r="F93" s="126"/>
      <c r="G93" s="33"/>
      <c r="H93" s="33"/>
      <c r="I93" s="33"/>
      <c r="J93" s="33"/>
      <c r="K93" s="33"/>
      <c r="L93" s="33"/>
      <c r="M93" s="33"/>
      <c r="N93" s="33"/>
      <c r="O93" s="33"/>
      <c r="P93" s="33"/>
      <c r="Q93" s="33"/>
      <c r="R93" s="33"/>
      <c r="S93" s="33"/>
      <c r="T93" s="33"/>
      <c r="U93" s="127"/>
      <c r="V93" s="33"/>
      <c r="W93" s="33"/>
      <c r="X93" s="33"/>
      <c r="Y93" s="33"/>
      <c r="Z93" s="33"/>
      <c r="AA93" s="33"/>
      <c r="AB93" s="33"/>
      <c r="AC93" s="33"/>
      <c r="AD93" s="33"/>
    </row>
    <row r="94" spans="2:30" x14ac:dyDescent="0.2">
      <c r="B94" s="33"/>
      <c r="C94" s="125"/>
      <c r="F94" s="126"/>
      <c r="G94" s="33"/>
      <c r="H94" s="33"/>
      <c r="I94" s="33"/>
      <c r="J94" s="33"/>
      <c r="K94" s="33"/>
      <c r="L94" s="33"/>
      <c r="M94" s="33"/>
      <c r="N94" s="33"/>
      <c r="O94" s="33"/>
      <c r="P94" s="33"/>
      <c r="Q94" s="33"/>
      <c r="R94" s="33"/>
      <c r="S94" s="33"/>
      <c r="T94" s="33"/>
      <c r="U94" s="127"/>
      <c r="V94" s="33"/>
      <c r="W94" s="33"/>
      <c r="X94" s="33"/>
      <c r="Y94" s="33"/>
      <c r="Z94" s="33"/>
      <c r="AA94" s="33"/>
      <c r="AB94" s="33"/>
      <c r="AC94" s="33"/>
      <c r="AD94" s="33"/>
    </row>
    <row r="95" spans="2:30" x14ac:dyDescent="0.2">
      <c r="B95" s="33"/>
      <c r="C95" s="125"/>
      <c r="F95" s="126"/>
      <c r="G95" s="33"/>
      <c r="H95" s="33"/>
      <c r="I95" s="33"/>
      <c r="J95" s="33"/>
      <c r="K95" s="33"/>
      <c r="L95" s="33"/>
      <c r="M95" s="33"/>
      <c r="N95" s="33"/>
      <c r="O95" s="33"/>
      <c r="P95" s="33"/>
      <c r="Q95" s="33"/>
      <c r="R95" s="33"/>
      <c r="S95" s="33"/>
      <c r="T95" s="33"/>
      <c r="U95" s="127"/>
      <c r="V95" s="33"/>
      <c r="W95" s="33"/>
      <c r="X95" s="33"/>
      <c r="Y95" s="33"/>
      <c r="Z95" s="33"/>
      <c r="AA95" s="33"/>
      <c r="AB95" s="33"/>
      <c r="AC95" s="33"/>
      <c r="AD95" s="33"/>
    </row>
    <row r="96" spans="2:30" x14ac:dyDescent="0.2">
      <c r="B96" s="33"/>
      <c r="C96" s="125"/>
      <c r="F96" s="126"/>
      <c r="G96" s="33"/>
      <c r="H96" s="33"/>
      <c r="I96" s="33"/>
      <c r="J96" s="33"/>
      <c r="K96" s="33"/>
      <c r="L96" s="33"/>
      <c r="M96" s="33"/>
      <c r="N96" s="33"/>
      <c r="O96" s="33"/>
      <c r="P96" s="33"/>
      <c r="Q96" s="33"/>
      <c r="R96" s="33"/>
      <c r="S96" s="33"/>
      <c r="T96" s="33"/>
      <c r="U96" s="127"/>
      <c r="V96" s="33"/>
      <c r="W96" s="33"/>
      <c r="X96" s="33"/>
      <c r="Y96" s="33"/>
      <c r="Z96" s="33"/>
      <c r="AA96" s="33"/>
      <c r="AB96" s="33"/>
      <c r="AC96" s="33"/>
      <c r="AD96" s="33"/>
    </row>
    <row r="97" spans="2:30" x14ac:dyDescent="0.2">
      <c r="B97" s="33"/>
      <c r="C97" s="125"/>
      <c r="F97" s="126"/>
      <c r="G97" s="33"/>
      <c r="H97" s="33"/>
      <c r="I97" s="33"/>
      <c r="J97" s="33"/>
      <c r="K97" s="33"/>
      <c r="L97" s="33"/>
      <c r="M97" s="33"/>
      <c r="N97" s="33"/>
      <c r="O97" s="33"/>
      <c r="P97" s="33"/>
      <c r="Q97" s="33"/>
      <c r="R97" s="33"/>
      <c r="S97" s="33"/>
      <c r="T97" s="33"/>
      <c r="U97" s="127"/>
      <c r="V97" s="33"/>
      <c r="W97" s="33"/>
      <c r="X97" s="33"/>
      <c r="Y97" s="33"/>
      <c r="Z97" s="33"/>
      <c r="AA97" s="33"/>
      <c r="AB97" s="33"/>
      <c r="AC97" s="33"/>
      <c r="AD97" s="33"/>
    </row>
    <row r="98" spans="2:30" x14ac:dyDescent="0.2">
      <c r="B98" s="33"/>
      <c r="C98" s="125"/>
      <c r="F98" s="126"/>
      <c r="G98" s="33"/>
      <c r="H98" s="33"/>
      <c r="I98" s="33"/>
      <c r="J98" s="33"/>
      <c r="K98" s="33"/>
      <c r="L98" s="33"/>
      <c r="M98" s="33"/>
      <c r="N98" s="33"/>
      <c r="O98" s="33"/>
      <c r="P98" s="33"/>
      <c r="Q98" s="33"/>
      <c r="R98" s="33"/>
      <c r="S98" s="33"/>
      <c r="T98" s="33"/>
      <c r="U98" s="127"/>
      <c r="V98" s="33"/>
      <c r="W98" s="33"/>
      <c r="X98" s="33"/>
      <c r="Y98" s="33"/>
      <c r="Z98" s="33"/>
      <c r="AA98" s="33"/>
      <c r="AB98" s="33"/>
      <c r="AC98" s="33"/>
      <c r="AD98" s="33"/>
    </row>
    <row r="99" spans="2:30" x14ac:dyDescent="0.2">
      <c r="B99" s="33"/>
      <c r="C99" s="125"/>
      <c r="F99" s="126"/>
      <c r="G99" s="33"/>
      <c r="H99" s="33"/>
      <c r="I99" s="33"/>
      <c r="J99" s="33"/>
      <c r="K99" s="33"/>
      <c r="L99" s="33"/>
      <c r="M99" s="33"/>
      <c r="N99" s="33"/>
      <c r="O99" s="33"/>
      <c r="P99" s="33"/>
      <c r="Q99" s="33"/>
      <c r="R99" s="33"/>
      <c r="S99" s="33"/>
      <c r="T99" s="33"/>
      <c r="U99" s="127"/>
      <c r="V99" s="33"/>
      <c r="W99" s="33"/>
      <c r="X99" s="33"/>
      <c r="Y99" s="33"/>
      <c r="Z99" s="33"/>
      <c r="AA99" s="33"/>
      <c r="AB99" s="33"/>
      <c r="AC99" s="33"/>
      <c r="AD99" s="33"/>
    </row>
    <row r="100" spans="2:30" x14ac:dyDescent="0.2">
      <c r="B100" s="33"/>
      <c r="C100" s="125"/>
      <c r="F100" s="126"/>
      <c r="G100" s="33"/>
      <c r="H100" s="33"/>
      <c r="I100" s="33"/>
      <c r="J100" s="33"/>
      <c r="K100" s="33"/>
      <c r="L100" s="33"/>
      <c r="M100" s="33"/>
      <c r="N100" s="33"/>
      <c r="O100" s="33"/>
      <c r="P100" s="33"/>
      <c r="Q100" s="33"/>
      <c r="R100" s="33"/>
      <c r="S100" s="33"/>
      <c r="T100" s="33"/>
      <c r="U100" s="127"/>
      <c r="V100" s="33"/>
      <c r="W100" s="33"/>
      <c r="X100" s="33"/>
      <c r="Y100" s="33"/>
      <c r="Z100" s="33"/>
      <c r="AA100" s="33"/>
      <c r="AB100" s="33"/>
      <c r="AC100" s="33"/>
      <c r="AD100" s="33"/>
    </row>
    <row r="101" spans="2:30" x14ac:dyDescent="0.2">
      <c r="B101" s="33"/>
      <c r="C101" s="125"/>
      <c r="F101" s="126"/>
      <c r="G101" s="33"/>
      <c r="H101" s="33"/>
      <c r="I101" s="33"/>
      <c r="J101" s="33"/>
      <c r="K101" s="33"/>
      <c r="L101" s="33"/>
      <c r="M101" s="33"/>
      <c r="N101" s="33"/>
      <c r="O101" s="33"/>
      <c r="P101" s="33"/>
      <c r="Q101" s="33"/>
      <c r="R101" s="33"/>
      <c r="S101" s="33"/>
      <c r="T101" s="33"/>
      <c r="U101" s="127"/>
      <c r="V101" s="33"/>
      <c r="W101" s="33"/>
      <c r="X101" s="33"/>
      <c r="Y101" s="33"/>
      <c r="Z101" s="33"/>
      <c r="AA101" s="33"/>
      <c r="AB101" s="33"/>
      <c r="AC101" s="33"/>
      <c r="AD101" s="33"/>
    </row>
    <row r="102" spans="2:30" x14ac:dyDescent="0.2">
      <c r="B102" s="33"/>
      <c r="C102" s="125"/>
      <c r="F102" s="126"/>
      <c r="G102" s="33"/>
      <c r="H102" s="33"/>
      <c r="I102" s="33"/>
      <c r="J102" s="33"/>
      <c r="K102" s="33"/>
      <c r="L102" s="33"/>
      <c r="M102" s="33"/>
      <c r="N102" s="33"/>
      <c r="O102" s="33"/>
      <c r="P102" s="33"/>
      <c r="Q102" s="33"/>
      <c r="R102" s="33"/>
      <c r="S102" s="33"/>
      <c r="T102" s="33"/>
      <c r="U102" s="127"/>
      <c r="V102" s="33"/>
      <c r="W102" s="33"/>
      <c r="X102" s="33"/>
      <c r="Y102" s="33"/>
      <c r="Z102" s="33"/>
      <c r="AA102" s="33"/>
      <c r="AB102" s="33"/>
      <c r="AC102" s="33"/>
      <c r="AD102" s="33"/>
    </row>
    <row r="103" spans="2:30" x14ac:dyDescent="0.2">
      <c r="B103" s="33"/>
      <c r="C103" s="125"/>
      <c r="F103" s="126"/>
      <c r="G103" s="33"/>
      <c r="H103" s="33"/>
      <c r="I103" s="33"/>
      <c r="J103" s="33"/>
      <c r="K103" s="33"/>
      <c r="L103" s="33"/>
      <c r="M103" s="33"/>
      <c r="N103" s="33"/>
      <c r="O103" s="33"/>
      <c r="P103" s="33"/>
      <c r="Q103" s="33"/>
      <c r="R103" s="33"/>
      <c r="S103" s="33"/>
      <c r="T103" s="33"/>
      <c r="U103" s="127"/>
      <c r="V103" s="33"/>
      <c r="W103" s="33"/>
      <c r="X103" s="33"/>
      <c r="Y103" s="33"/>
      <c r="Z103" s="33"/>
      <c r="AA103" s="33"/>
      <c r="AB103" s="33"/>
      <c r="AC103" s="33"/>
      <c r="AD103" s="33"/>
    </row>
    <row r="104" spans="2:30" x14ac:dyDescent="0.2">
      <c r="B104" s="33"/>
      <c r="C104" s="125"/>
      <c r="F104" s="126"/>
      <c r="G104" s="33"/>
      <c r="H104" s="33"/>
      <c r="I104" s="33"/>
      <c r="J104" s="33"/>
      <c r="K104" s="33"/>
      <c r="L104" s="33"/>
      <c r="M104" s="33"/>
      <c r="N104" s="33"/>
      <c r="O104" s="33"/>
      <c r="P104" s="33"/>
      <c r="Q104" s="33"/>
      <c r="R104" s="33"/>
      <c r="S104" s="33"/>
      <c r="T104" s="33"/>
      <c r="U104" s="127"/>
      <c r="V104" s="33"/>
      <c r="W104" s="33"/>
      <c r="X104" s="33"/>
      <c r="Y104" s="33"/>
      <c r="Z104" s="33"/>
      <c r="AA104" s="33"/>
      <c r="AB104" s="33"/>
      <c r="AC104" s="33"/>
      <c r="AD104" s="33"/>
    </row>
    <row r="105" spans="2:30" x14ac:dyDescent="0.2">
      <c r="B105" s="33"/>
      <c r="C105" s="125"/>
      <c r="F105" s="126"/>
      <c r="G105" s="33"/>
      <c r="H105" s="33"/>
      <c r="I105" s="33"/>
      <c r="J105" s="33"/>
      <c r="K105" s="33"/>
      <c r="L105" s="33"/>
      <c r="M105" s="33"/>
      <c r="N105" s="33"/>
      <c r="O105" s="33"/>
      <c r="P105" s="33"/>
      <c r="Q105" s="33"/>
      <c r="R105" s="33"/>
      <c r="S105" s="33"/>
      <c r="T105" s="33"/>
      <c r="U105" s="127"/>
      <c r="V105" s="33"/>
      <c r="W105" s="33"/>
      <c r="X105" s="33"/>
      <c r="Y105" s="33"/>
      <c r="Z105" s="33"/>
      <c r="AA105" s="33"/>
      <c r="AB105" s="33"/>
      <c r="AC105" s="33"/>
      <c r="AD105" s="33"/>
    </row>
    <row r="106" spans="2:30" x14ac:dyDescent="0.2">
      <c r="B106" s="33"/>
      <c r="C106" s="125"/>
      <c r="F106" s="126"/>
      <c r="G106" s="33"/>
      <c r="H106" s="33"/>
      <c r="I106" s="33"/>
      <c r="J106" s="33"/>
      <c r="K106" s="33"/>
      <c r="L106" s="33"/>
      <c r="M106" s="33"/>
      <c r="N106" s="33"/>
      <c r="O106" s="33"/>
      <c r="P106" s="33"/>
      <c r="Q106" s="33"/>
      <c r="R106" s="33"/>
      <c r="S106" s="33"/>
      <c r="T106" s="33"/>
      <c r="U106" s="127"/>
      <c r="V106" s="33"/>
      <c r="W106" s="33"/>
      <c r="X106" s="33"/>
      <c r="Y106" s="33"/>
      <c r="Z106" s="33"/>
      <c r="AA106" s="33"/>
      <c r="AB106" s="33"/>
      <c r="AC106" s="33"/>
      <c r="AD106" s="33"/>
    </row>
    <row r="107" spans="2:30" x14ac:dyDescent="0.2">
      <c r="B107" s="33"/>
      <c r="C107" s="125"/>
      <c r="F107" s="126"/>
      <c r="G107" s="33"/>
      <c r="H107" s="33"/>
      <c r="I107" s="33"/>
      <c r="J107" s="33"/>
      <c r="K107" s="33"/>
      <c r="L107" s="33"/>
      <c r="M107" s="33"/>
      <c r="N107" s="33"/>
      <c r="O107" s="33"/>
      <c r="P107" s="33"/>
      <c r="Q107" s="33"/>
      <c r="R107" s="33"/>
      <c r="S107" s="33"/>
      <c r="T107" s="33"/>
      <c r="U107" s="127"/>
      <c r="V107" s="33"/>
      <c r="W107" s="33"/>
      <c r="X107" s="33"/>
      <c r="Y107" s="33"/>
      <c r="Z107" s="33"/>
      <c r="AA107" s="33"/>
      <c r="AB107" s="33"/>
      <c r="AC107" s="33"/>
      <c r="AD107" s="33"/>
    </row>
    <row r="108" spans="2:30" x14ac:dyDescent="0.2">
      <c r="B108" s="33"/>
      <c r="C108" s="125"/>
      <c r="F108" s="126"/>
      <c r="G108" s="33"/>
      <c r="H108" s="33"/>
      <c r="I108" s="33"/>
      <c r="J108" s="33"/>
      <c r="K108" s="33"/>
      <c r="L108" s="33"/>
      <c r="M108" s="33"/>
      <c r="N108" s="33"/>
      <c r="O108" s="33"/>
      <c r="P108" s="33"/>
      <c r="Q108" s="33"/>
      <c r="R108" s="33"/>
      <c r="S108" s="33"/>
      <c r="T108" s="33"/>
      <c r="U108" s="127"/>
      <c r="V108" s="33"/>
      <c r="W108" s="33"/>
      <c r="X108" s="33"/>
      <c r="Y108" s="33"/>
      <c r="Z108" s="33"/>
      <c r="AA108" s="33"/>
      <c r="AB108" s="33"/>
      <c r="AC108" s="33"/>
      <c r="AD108" s="33"/>
    </row>
    <row r="109" spans="2:30" x14ac:dyDescent="0.2">
      <c r="B109" s="33"/>
      <c r="C109" s="125"/>
      <c r="F109" s="126"/>
      <c r="G109" s="33"/>
      <c r="H109" s="33"/>
      <c r="I109" s="33"/>
      <c r="J109" s="33"/>
      <c r="K109" s="33"/>
      <c r="L109" s="33"/>
      <c r="M109" s="33"/>
      <c r="N109" s="33"/>
      <c r="O109" s="33"/>
      <c r="P109" s="33"/>
      <c r="Q109" s="33"/>
      <c r="R109" s="33"/>
      <c r="S109" s="33"/>
      <c r="T109" s="33"/>
      <c r="U109" s="127"/>
      <c r="V109" s="33"/>
      <c r="W109" s="33"/>
      <c r="X109" s="33"/>
      <c r="Y109" s="33"/>
      <c r="Z109" s="33"/>
      <c r="AA109" s="33"/>
      <c r="AB109" s="33"/>
      <c r="AC109" s="33"/>
      <c r="AD109" s="33"/>
    </row>
    <row r="110" spans="2:30" x14ac:dyDescent="0.2">
      <c r="B110" s="33"/>
      <c r="C110" s="125"/>
      <c r="F110" s="126"/>
      <c r="G110" s="33"/>
      <c r="H110" s="33"/>
      <c r="I110" s="33"/>
      <c r="J110" s="33"/>
      <c r="K110" s="33"/>
      <c r="L110" s="33"/>
      <c r="M110" s="33"/>
      <c r="N110" s="33"/>
      <c r="O110" s="33"/>
      <c r="P110" s="33"/>
      <c r="Q110" s="33"/>
      <c r="R110" s="33"/>
      <c r="S110" s="33"/>
      <c r="T110" s="33"/>
      <c r="U110" s="127"/>
      <c r="V110" s="33"/>
      <c r="W110" s="33"/>
      <c r="X110" s="33"/>
      <c r="Y110" s="33"/>
      <c r="Z110" s="33"/>
      <c r="AA110" s="33"/>
      <c r="AB110" s="33"/>
      <c r="AC110" s="33"/>
      <c r="AD110" s="33"/>
    </row>
    <row r="111" spans="2:30" x14ac:dyDescent="0.2">
      <c r="B111" s="33"/>
      <c r="C111" s="125"/>
      <c r="F111" s="126"/>
      <c r="G111" s="33"/>
      <c r="H111" s="33"/>
      <c r="I111" s="33"/>
      <c r="J111" s="33"/>
      <c r="K111" s="33"/>
      <c r="L111" s="33"/>
      <c r="M111" s="33"/>
      <c r="N111" s="33"/>
      <c r="O111" s="33"/>
      <c r="P111" s="33"/>
      <c r="Q111" s="33"/>
      <c r="R111" s="33"/>
      <c r="S111" s="33"/>
      <c r="T111" s="33"/>
      <c r="U111" s="127"/>
      <c r="V111" s="33"/>
      <c r="W111" s="33"/>
      <c r="X111" s="33"/>
      <c r="Y111" s="33"/>
      <c r="Z111" s="33"/>
      <c r="AA111" s="33"/>
      <c r="AB111" s="33"/>
      <c r="AC111" s="33"/>
      <c r="AD111" s="33"/>
    </row>
    <row r="112" spans="2:30" x14ac:dyDescent="0.2">
      <c r="B112" s="33"/>
      <c r="C112" s="125"/>
      <c r="F112" s="126"/>
      <c r="G112" s="33"/>
      <c r="H112" s="33"/>
      <c r="I112" s="33"/>
      <c r="J112" s="33"/>
      <c r="K112" s="33"/>
      <c r="L112" s="33"/>
      <c r="M112" s="33"/>
      <c r="N112" s="33"/>
      <c r="O112" s="33"/>
      <c r="P112" s="33"/>
      <c r="Q112" s="33"/>
      <c r="R112" s="33"/>
      <c r="S112" s="33"/>
      <c r="T112" s="33"/>
      <c r="U112" s="127"/>
      <c r="V112" s="33"/>
      <c r="W112" s="33"/>
      <c r="X112" s="33"/>
      <c r="Y112" s="33"/>
      <c r="Z112" s="33"/>
      <c r="AA112" s="33"/>
      <c r="AB112" s="33"/>
      <c r="AC112" s="33"/>
      <c r="AD112" s="33"/>
    </row>
    <row r="113" spans="1:30" x14ac:dyDescent="0.2">
      <c r="B113" s="33"/>
      <c r="C113" s="125"/>
      <c r="F113" s="126"/>
      <c r="G113" s="33"/>
      <c r="H113" s="33"/>
      <c r="I113" s="33"/>
      <c r="J113" s="33"/>
      <c r="K113" s="33"/>
      <c r="L113" s="33"/>
      <c r="M113" s="33"/>
      <c r="N113" s="33"/>
      <c r="O113" s="33"/>
      <c r="P113" s="33"/>
      <c r="Q113" s="33"/>
      <c r="R113" s="33"/>
      <c r="S113" s="33"/>
      <c r="T113" s="33"/>
      <c r="U113" s="127"/>
      <c r="V113" s="33"/>
      <c r="W113" s="33"/>
      <c r="X113" s="33"/>
      <c r="Y113" s="33"/>
      <c r="Z113" s="33"/>
      <c r="AA113" s="33"/>
      <c r="AB113" s="33"/>
      <c r="AC113" s="33"/>
      <c r="AD113" s="33"/>
    </row>
    <row r="114" spans="1:30" x14ac:dyDescent="0.2">
      <c r="B114" s="33"/>
      <c r="C114" s="125"/>
      <c r="F114" s="126"/>
      <c r="G114" s="33"/>
      <c r="H114" s="33"/>
      <c r="I114" s="33"/>
      <c r="J114" s="33"/>
      <c r="K114" s="33"/>
      <c r="L114" s="33"/>
      <c r="M114" s="33"/>
      <c r="N114" s="33"/>
      <c r="O114" s="33"/>
      <c r="P114" s="33"/>
      <c r="Q114" s="33"/>
      <c r="R114" s="33"/>
      <c r="S114" s="33"/>
      <c r="T114" s="33"/>
      <c r="U114" s="127"/>
      <c r="V114" s="33"/>
      <c r="W114" s="33"/>
      <c r="X114" s="33"/>
      <c r="Y114" s="33"/>
      <c r="Z114" s="33"/>
      <c r="AA114" s="33"/>
      <c r="AB114" s="33"/>
      <c r="AC114" s="33"/>
      <c r="AD114" s="33"/>
    </row>
    <row r="115" spans="1:30" x14ac:dyDescent="0.2">
      <c r="B115" s="33"/>
      <c r="C115" s="125"/>
      <c r="F115" s="126"/>
      <c r="G115" s="33"/>
      <c r="H115" s="33"/>
      <c r="I115" s="33"/>
      <c r="J115" s="33"/>
      <c r="K115" s="33"/>
      <c r="L115" s="33"/>
      <c r="M115" s="33"/>
      <c r="N115" s="33"/>
      <c r="O115" s="33"/>
      <c r="P115" s="33"/>
      <c r="Q115" s="33"/>
      <c r="R115" s="33"/>
      <c r="S115" s="33"/>
      <c r="T115" s="33"/>
      <c r="U115" s="127"/>
      <c r="V115" s="33"/>
      <c r="W115" s="33"/>
      <c r="X115" s="33"/>
      <c r="Y115" s="33"/>
      <c r="Z115" s="33"/>
      <c r="AA115" s="33"/>
      <c r="AB115" s="33"/>
      <c r="AC115" s="33"/>
      <c r="AD115" s="33"/>
    </row>
    <row r="116" spans="1:30" x14ac:dyDescent="0.2">
      <c r="C116" s="125"/>
      <c r="F116" s="126"/>
      <c r="G116" s="33"/>
      <c r="H116" s="33"/>
      <c r="I116" s="33"/>
      <c r="J116" s="33"/>
      <c r="K116" s="33"/>
      <c r="L116" s="33"/>
      <c r="O116" s="33"/>
      <c r="P116" s="33"/>
      <c r="Q116" s="33"/>
      <c r="R116" s="33"/>
      <c r="S116" s="33"/>
      <c r="T116" s="33"/>
      <c r="U116" s="127"/>
      <c r="V116" s="33"/>
      <c r="W116" s="33"/>
      <c r="X116" s="33"/>
      <c r="Y116" s="33"/>
      <c r="Z116" s="33"/>
      <c r="AA116" s="33"/>
      <c r="AB116" s="33"/>
      <c r="AC116" s="33"/>
      <c r="AD116" s="33"/>
    </row>
    <row r="117" spans="1:30" x14ac:dyDescent="0.2">
      <c r="AB117" s="33"/>
      <c r="AC117" s="33"/>
    </row>
    <row r="118" spans="1:30" x14ac:dyDescent="0.2">
      <c r="A118" s="92" t="s">
        <v>127</v>
      </c>
      <c r="B118" s="26"/>
      <c r="AC118" s="33"/>
    </row>
    <row r="119" spans="1:30" x14ac:dyDescent="0.2">
      <c r="A119" s="93" t="s">
        <v>106</v>
      </c>
      <c r="B119" s="26"/>
      <c r="AC119" s="33"/>
    </row>
    <row r="120" spans="1:30" x14ac:dyDescent="0.2">
      <c r="A120" s="28" t="s">
        <v>107</v>
      </c>
      <c r="B120" s="26"/>
    </row>
    <row r="121" spans="1:30" x14ac:dyDescent="0.2">
      <c r="A121" s="93" t="s">
        <v>108</v>
      </c>
      <c r="B121" s="26" t="s">
        <v>110</v>
      </c>
    </row>
    <row r="122" spans="1:30" x14ac:dyDescent="0.2">
      <c r="A122" s="28" t="s">
        <v>109</v>
      </c>
      <c r="B122" s="26" t="s">
        <v>110</v>
      </c>
    </row>
    <row r="123" spans="1:30" x14ac:dyDescent="0.2">
      <c r="A123" s="28" t="s">
        <v>111</v>
      </c>
      <c r="B123" s="26" t="s">
        <v>113</v>
      </c>
    </row>
    <row r="124" spans="1:30" x14ac:dyDescent="0.2">
      <c r="A124" s="28" t="s">
        <v>112</v>
      </c>
      <c r="B124" s="26" t="s">
        <v>115</v>
      </c>
    </row>
    <row r="125" spans="1:30" x14ac:dyDescent="0.2">
      <c r="A125" s="28" t="s">
        <v>114</v>
      </c>
      <c r="B125" s="26" t="s">
        <v>117</v>
      </c>
      <c r="AB125" s="29"/>
    </row>
    <row r="126" spans="1:30" x14ac:dyDescent="0.2">
      <c r="A126" s="28" t="s">
        <v>116</v>
      </c>
      <c r="B126" s="26" t="s">
        <v>119</v>
      </c>
      <c r="AB126" s="29"/>
    </row>
    <row r="127" spans="1:30" x14ac:dyDescent="0.2">
      <c r="A127" s="28" t="s">
        <v>118</v>
      </c>
      <c r="B127" s="26" t="s">
        <v>121</v>
      </c>
      <c r="AB127" s="29"/>
      <c r="AC127" s="29"/>
    </row>
    <row r="128" spans="1:30" x14ac:dyDescent="0.2">
      <c r="A128" s="28" t="s">
        <v>120</v>
      </c>
      <c r="B128" s="94"/>
      <c r="AC128" s="29"/>
    </row>
    <row r="129" spans="1:33" x14ac:dyDescent="0.2">
      <c r="A129" s="93" t="s">
        <v>122</v>
      </c>
      <c r="B129" s="26" t="s">
        <v>124</v>
      </c>
      <c r="C129" s="31"/>
      <c r="AC129" s="29"/>
    </row>
    <row r="130" spans="1:33" x14ac:dyDescent="0.2">
      <c r="A130" s="28" t="s">
        <v>123</v>
      </c>
      <c r="B130" s="26" t="s">
        <v>126</v>
      </c>
    </row>
    <row r="131" spans="1:33" x14ac:dyDescent="0.2">
      <c r="A131" s="28" t="s">
        <v>125</v>
      </c>
      <c r="AE131" s="31"/>
      <c r="AF131" s="31"/>
      <c r="AG131" s="31"/>
    </row>
    <row r="134" spans="1:33" x14ac:dyDescent="0.2">
      <c r="AE134" s="27"/>
      <c r="AF134" s="27"/>
    </row>
    <row r="135" spans="1:33" x14ac:dyDescent="0.2">
      <c r="AE135" s="27"/>
      <c r="AF135" s="27"/>
    </row>
    <row r="136" spans="1:33" x14ac:dyDescent="0.2">
      <c r="AE136" s="27"/>
      <c r="AF136" s="27"/>
    </row>
    <row r="137" spans="1:33" x14ac:dyDescent="0.2">
      <c r="AC137" s="29"/>
    </row>
    <row r="138" spans="1:33" x14ac:dyDescent="0.2">
      <c r="AC138" s="2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2"/>
  <sheetViews>
    <sheetView topLeftCell="A10" workbookViewId="0">
      <selection activeCell="A25" sqref="A25"/>
    </sheetView>
  </sheetViews>
  <sheetFormatPr defaultColWidth="8.7109375" defaultRowHeight="15" x14ac:dyDescent="0.25"/>
  <cols>
    <col min="1" max="1" width="6.42578125" bestFit="1" customWidth="1"/>
    <col min="2" max="2" width="86.42578125" bestFit="1" customWidth="1"/>
    <col min="3" max="3" width="46.42578125" bestFit="1" customWidth="1"/>
    <col min="4" max="4" width="12.42578125" bestFit="1" customWidth="1"/>
    <col min="5" max="5" width="56.42578125" bestFit="1" customWidth="1"/>
  </cols>
  <sheetData>
    <row r="1" spans="1:5" x14ac:dyDescent="0.25">
      <c r="A1" s="1" t="s">
        <v>0</v>
      </c>
      <c r="B1" s="2" t="s">
        <v>1</v>
      </c>
      <c r="C1" s="21" t="s">
        <v>133</v>
      </c>
      <c r="D1" s="3"/>
      <c r="E1" s="3"/>
    </row>
    <row r="2" spans="1:5" x14ac:dyDescent="0.25">
      <c r="A2" s="3">
        <v>1</v>
      </c>
      <c r="B2" s="22" t="s">
        <v>8</v>
      </c>
      <c r="C2" s="3"/>
      <c r="D2" s="3"/>
      <c r="E2" s="3"/>
    </row>
    <row r="3" spans="1:5" x14ac:dyDescent="0.25">
      <c r="A3" s="3"/>
      <c r="B3" s="23" t="s">
        <v>153</v>
      </c>
      <c r="C3" s="3" t="s">
        <v>136</v>
      </c>
      <c r="D3" s="3" t="s">
        <v>137</v>
      </c>
      <c r="E3" s="3" t="s">
        <v>127</v>
      </c>
    </row>
    <row r="4" spans="1:5" ht="30" x14ac:dyDescent="0.25">
      <c r="A4" s="3">
        <v>2</v>
      </c>
      <c r="B4" s="22" t="s">
        <v>138</v>
      </c>
      <c r="C4" s="3" t="s">
        <v>134</v>
      </c>
      <c r="D4" s="3" t="s">
        <v>148</v>
      </c>
      <c r="E4" s="3" t="s">
        <v>149</v>
      </c>
    </row>
    <row r="5" spans="1:5" ht="30" x14ac:dyDescent="0.25">
      <c r="A5" s="3">
        <v>3</v>
      </c>
      <c r="B5" s="22" t="s">
        <v>139</v>
      </c>
      <c r="C5" s="3" t="s">
        <v>134</v>
      </c>
      <c r="D5" s="3" t="s">
        <v>148</v>
      </c>
      <c r="E5" s="3" t="s">
        <v>149</v>
      </c>
    </row>
    <row r="6" spans="1:5" ht="30" x14ac:dyDescent="0.25">
      <c r="A6" s="3">
        <v>4</v>
      </c>
      <c r="B6" s="22" t="s">
        <v>143</v>
      </c>
      <c r="C6" s="3" t="s">
        <v>134</v>
      </c>
      <c r="D6" s="3" t="s">
        <v>148</v>
      </c>
      <c r="E6" s="3" t="s">
        <v>149</v>
      </c>
    </row>
    <row r="7" spans="1:5" ht="30" x14ac:dyDescent="0.25">
      <c r="A7" s="3">
        <v>5</v>
      </c>
      <c r="B7" s="22" t="s">
        <v>152</v>
      </c>
      <c r="C7" s="3" t="s">
        <v>134</v>
      </c>
      <c r="D7" s="3" t="s">
        <v>148</v>
      </c>
      <c r="E7" s="3" t="s">
        <v>149</v>
      </c>
    </row>
    <row r="8" spans="1:5" x14ac:dyDescent="0.25">
      <c r="A8" s="3">
        <v>6</v>
      </c>
      <c r="B8" s="22" t="s">
        <v>141</v>
      </c>
      <c r="C8" s="3" t="s">
        <v>134</v>
      </c>
      <c r="D8" s="3" t="s">
        <v>148</v>
      </c>
      <c r="E8" s="3" t="s">
        <v>149</v>
      </c>
    </row>
    <row r="9" spans="1:5" x14ac:dyDescent="0.25">
      <c r="A9" s="3">
        <v>7</v>
      </c>
      <c r="B9" s="22" t="s">
        <v>142</v>
      </c>
      <c r="C9" s="3" t="s">
        <v>134</v>
      </c>
      <c r="D9" s="3" t="s">
        <v>148</v>
      </c>
      <c r="E9" s="3" t="s">
        <v>149</v>
      </c>
    </row>
    <row r="10" spans="1:5" ht="30" x14ac:dyDescent="0.25">
      <c r="A10" s="3">
        <v>8</v>
      </c>
      <c r="B10" s="22" t="s">
        <v>150</v>
      </c>
      <c r="C10" s="3" t="s">
        <v>134</v>
      </c>
      <c r="D10" s="3" t="s">
        <v>144</v>
      </c>
      <c r="E10" s="3" t="s">
        <v>149</v>
      </c>
    </row>
    <row r="11" spans="1:5" ht="30" x14ac:dyDescent="0.25">
      <c r="A11" s="3">
        <v>9</v>
      </c>
      <c r="B11" s="22" t="s">
        <v>145</v>
      </c>
      <c r="C11" s="3" t="s">
        <v>140</v>
      </c>
      <c r="D11" s="3" t="s">
        <v>144</v>
      </c>
      <c r="E11" s="3" t="s">
        <v>149</v>
      </c>
    </row>
    <row r="12" spans="1:5" ht="30" x14ac:dyDescent="0.25">
      <c r="A12" s="3">
        <v>10</v>
      </c>
      <c r="B12" s="22" t="s">
        <v>151</v>
      </c>
      <c r="C12" s="3" t="s">
        <v>134</v>
      </c>
      <c r="D12" s="3" t="s">
        <v>147</v>
      </c>
      <c r="E12" s="3" t="s">
        <v>149</v>
      </c>
    </row>
    <row r="13" spans="1:5" ht="30" x14ac:dyDescent="0.25">
      <c r="A13" s="3">
        <v>11</v>
      </c>
      <c r="B13" s="22" t="s">
        <v>146</v>
      </c>
      <c r="C13" s="3" t="s">
        <v>140</v>
      </c>
      <c r="D13" s="3" t="s">
        <v>147</v>
      </c>
      <c r="E13" s="3" t="s">
        <v>149</v>
      </c>
    </row>
    <row r="14" spans="1:5" x14ac:dyDescent="0.25">
      <c r="A14" s="3"/>
      <c r="B14" s="23" t="s">
        <v>154</v>
      </c>
      <c r="C14" s="3"/>
      <c r="D14" s="3"/>
      <c r="E14" s="3"/>
    </row>
    <row r="15" spans="1:5" ht="30" x14ac:dyDescent="0.25">
      <c r="A15" s="3">
        <v>12</v>
      </c>
      <c r="B15" s="22" t="s">
        <v>155</v>
      </c>
      <c r="C15" s="3" t="s">
        <v>135</v>
      </c>
      <c r="D15" s="3" t="s">
        <v>148</v>
      </c>
      <c r="E15" s="3" t="s">
        <v>149</v>
      </c>
    </row>
    <row r="16" spans="1:5" ht="30" x14ac:dyDescent="0.25">
      <c r="A16" s="3">
        <v>13</v>
      </c>
      <c r="B16" s="22" t="s">
        <v>156</v>
      </c>
      <c r="C16" s="3" t="s">
        <v>135</v>
      </c>
      <c r="D16" s="3" t="s">
        <v>148</v>
      </c>
      <c r="E16" s="3" t="s">
        <v>149</v>
      </c>
    </row>
    <row r="17" spans="1:5" ht="30" x14ac:dyDescent="0.25">
      <c r="A17" s="3">
        <v>14</v>
      </c>
      <c r="B17" s="22" t="s">
        <v>157</v>
      </c>
      <c r="C17" s="3" t="s">
        <v>135</v>
      </c>
      <c r="D17" s="3" t="s">
        <v>148</v>
      </c>
      <c r="E17" s="3" t="s">
        <v>149</v>
      </c>
    </row>
    <row r="18" spans="1:5" ht="30" x14ac:dyDescent="0.25">
      <c r="A18" s="3">
        <v>15</v>
      </c>
      <c r="B18" s="22" t="s">
        <v>158</v>
      </c>
      <c r="C18" s="3" t="s">
        <v>135</v>
      </c>
      <c r="D18" s="3" t="s">
        <v>148</v>
      </c>
      <c r="E18" s="3" t="s">
        <v>149</v>
      </c>
    </row>
    <row r="19" spans="1:5" x14ac:dyDescent="0.25">
      <c r="A19" s="3">
        <v>16</v>
      </c>
      <c r="B19" s="22" t="s">
        <v>159</v>
      </c>
      <c r="C19" s="3"/>
      <c r="D19" s="3"/>
      <c r="E19" s="3"/>
    </row>
    <row r="20" spans="1:5" x14ac:dyDescent="0.25">
      <c r="A20" s="3">
        <v>17</v>
      </c>
      <c r="B20" s="22" t="s">
        <v>160</v>
      </c>
      <c r="C20" s="3"/>
      <c r="D20" s="3"/>
      <c r="E20" s="3"/>
    </row>
    <row r="21" spans="1:5" ht="30" x14ac:dyDescent="0.25">
      <c r="A21" s="3">
        <v>18</v>
      </c>
      <c r="B21" s="22" t="s">
        <v>161</v>
      </c>
      <c r="C21" s="3" t="s">
        <v>135</v>
      </c>
      <c r="D21" s="3" t="s">
        <v>144</v>
      </c>
      <c r="E21" s="3" t="s">
        <v>149</v>
      </c>
    </row>
    <row r="22" spans="1:5" ht="30" x14ac:dyDescent="0.25">
      <c r="A22" s="3">
        <v>19</v>
      </c>
      <c r="B22" s="22" t="s">
        <v>162</v>
      </c>
      <c r="C22" s="3" t="s">
        <v>135</v>
      </c>
      <c r="D22" s="3" t="s">
        <v>144</v>
      </c>
      <c r="E22" s="3" t="s">
        <v>149</v>
      </c>
    </row>
    <row r="23" spans="1:5" ht="30" x14ac:dyDescent="0.25">
      <c r="A23" s="24">
        <v>20</v>
      </c>
      <c r="B23" s="22" t="s">
        <v>163</v>
      </c>
      <c r="C23" s="3" t="s">
        <v>135</v>
      </c>
      <c r="D23" s="3" t="s">
        <v>147</v>
      </c>
      <c r="E23" s="3" t="s">
        <v>149</v>
      </c>
    </row>
    <row r="24" spans="1:5" ht="30" x14ac:dyDescent="0.25">
      <c r="A24" s="24">
        <v>21</v>
      </c>
      <c r="B24" s="22" t="s">
        <v>164</v>
      </c>
      <c r="C24" s="3" t="s">
        <v>135</v>
      </c>
      <c r="D24" s="3" t="s">
        <v>147</v>
      </c>
      <c r="E24" s="3" t="s">
        <v>149</v>
      </c>
    </row>
    <row r="42" spans="11:11" x14ac:dyDescent="0.25">
      <c r="K42">
        <v>15</v>
      </c>
    </row>
  </sheetData>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C000"/>
  </sheetPr>
  <dimension ref="A1:AG32"/>
  <sheetViews>
    <sheetView zoomScale="55" zoomScaleNormal="55" workbookViewId="0">
      <selection activeCell="AK171" sqref="AK171:AK173"/>
    </sheetView>
  </sheetViews>
  <sheetFormatPr defaultColWidth="8.7109375" defaultRowHeight="15" x14ac:dyDescent="0.25"/>
  <cols>
    <col min="1" max="1" width="8.42578125" customWidth="1"/>
    <col min="2" max="2" width="73.42578125" customWidth="1"/>
    <col min="3" max="5" width="9.42578125" customWidth="1"/>
    <col min="6" max="7" width="5.42578125" customWidth="1"/>
    <col min="8" max="8" width="9.42578125" customWidth="1"/>
    <col min="9" max="9" width="7.42578125" customWidth="1"/>
    <col min="10" max="10" width="9.42578125" customWidth="1"/>
    <col min="11" max="11" width="15.42578125" customWidth="1"/>
    <col min="12" max="15" width="9.42578125" customWidth="1"/>
    <col min="16" max="16" width="10.42578125" customWidth="1"/>
    <col min="17" max="17" width="9.42578125" customWidth="1"/>
    <col min="18" max="18" width="8.42578125" customWidth="1"/>
    <col min="19" max="21" width="9.42578125" customWidth="1"/>
    <col min="23" max="23" width="11.42578125" customWidth="1"/>
    <col min="24" max="24" width="10.42578125" customWidth="1"/>
    <col min="25" max="26" width="18.42578125" customWidth="1"/>
    <col min="27" max="27" width="15.42578125" customWidth="1"/>
    <col min="28" max="29" width="16.42578125" customWidth="1"/>
    <col min="30" max="30" width="14.42578125" customWidth="1"/>
  </cols>
  <sheetData>
    <row r="1" spans="1:33" x14ac:dyDescent="0.25">
      <c r="A1" s="758" t="s">
        <v>292</v>
      </c>
      <c r="B1" s="759"/>
      <c r="C1" s="759"/>
      <c r="D1" s="168"/>
      <c r="E1" s="86"/>
      <c r="F1" s="86"/>
      <c r="G1" s="86"/>
      <c r="H1" s="86"/>
      <c r="I1" s="86"/>
      <c r="J1" s="86"/>
      <c r="K1" s="86"/>
      <c r="L1" s="86"/>
      <c r="M1" s="86"/>
      <c r="N1" s="86"/>
      <c r="O1" s="86"/>
      <c r="P1" s="86"/>
      <c r="Q1" s="86"/>
      <c r="R1" s="86"/>
      <c r="S1" s="86"/>
      <c r="T1" s="86"/>
      <c r="U1" s="86"/>
      <c r="V1" s="86"/>
      <c r="W1" s="86"/>
      <c r="X1" s="86"/>
      <c r="Y1" s="86"/>
      <c r="Z1" s="86"/>
      <c r="AA1" s="86"/>
      <c r="AB1" s="86"/>
      <c r="AC1" s="86"/>
      <c r="AD1" s="86"/>
    </row>
    <row r="2" spans="1:33" x14ac:dyDescent="0.25">
      <c r="A2" s="86"/>
      <c r="B2" s="86"/>
      <c r="C2" s="86"/>
      <c r="D2" s="86"/>
      <c r="E2" s="86"/>
      <c r="F2" s="86"/>
      <c r="G2" s="86"/>
      <c r="H2" s="86"/>
      <c r="I2" s="86"/>
      <c r="J2" s="86"/>
      <c r="K2" s="86"/>
      <c r="L2" s="86"/>
      <c r="M2" s="86"/>
      <c r="N2" s="86"/>
      <c r="O2" s="86"/>
      <c r="P2" s="86"/>
      <c r="Q2" s="86"/>
      <c r="R2" s="86"/>
      <c r="S2" s="86"/>
      <c r="T2" s="86"/>
      <c r="U2" s="86"/>
      <c r="V2" s="86"/>
      <c r="W2" s="86"/>
      <c r="X2" s="86"/>
      <c r="Y2" s="86"/>
      <c r="Z2" s="86"/>
      <c r="AA2" s="86"/>
      <c r="AB2" s="86"/>
      <c r="AC2" s="86"/>
      <c r="AD2" s="86"/>
    </row>
    <row r="3" spans="1:33" ht="39" x14ac:dyDescent="0.25">
      <c r="A3" s="82" t="s">
        <v>25</v>
      </c>
      <c r="B3" s="82" t="s">
        <v>264</v>
      </c>
      <c r="C3" s="82" t="s">
        <v>265</v>
      </c>
      <c r="D3" s="82" t="s">
        <v>495</v>
      </c>
      <c r="E3" s="82" t="s">
        <v>26</v>
      </c>
      <c r="F3" s="135" t="s">
        <v>371</v>
      </c>
      <c r="G3" s="135" t="s">
        <v>385</v>
      </c>
      <c r="H3" s="135" t="s">
        <v>372</v>
      </c>
      <c r="I3" s="135" t="s">
        <v>374</v>
      </c>
      <c r="J3" s="135" t="s">
        <v>373</v>
      </c>
      <c r="K3" s="82" t="s">
        <v>268</v>
      </c>
      <c r="L3" s="82" t="s">
        <v>282</v>
      </c>
      <c r="M3" s="82" t="s">
        <v>184</v>
      </c>
      <c r="N3" s="82" t="s">
        <v>30</v>
      </c>
      <c r="O3" s="135" t="s">
        <v>498</v>
      </c>
      <c r="P3" s="82" t="s">
        <v>499</v>
      </c>
      <c r="Q3" s="30" t="s">
        <v>358</v>
      </c>
      <c r="R3" s="82" t="s">
        <v>283</v>
      </c>
      <c r="S3" s="82" t="s">
        <v>32</v>
      </c>
      <c r="T3" s="82" t="s">
        <v>284</v>
      </c>
      <c r="U3" s="82" t="s">
        <v>34</v>
      </c>
      <c r="V3" s="82" t="s">
        <v>285</v>
      </c>
      <c r="W3" s="82" t="s">
        <v>286</v>
      </c>
      <c r="X3" s="82" t="s">
        <v>167</v>
      </c>
      <c r="Y3" s="82" t="s">
        <v>364</v>
      </c>
      <c r="Z3" s="82" t="s">
        <v>365</v>
      </c>
      <c r="AA3" s="82" t="s">
        <v>287</v>
      </c>
      <c r="AB3" s="82" t="s">
        <v>288</v>
      </c>
      <c r="AC3" s="82" t="s">
        <v>289</v>
      </c>
      <c r="AD3" s="82" t="s">
        <v>290</v>
      </c>
      <c r="AE3" s="186" t="s">
        <v>1178</v>
      </c>
      <c r="AF3" s="186" t="s">
        <v>1179</v>
      </c>
      <c r="AG3" s="186" t="s">
        <v>1180</v>
      </c>
    </row>
    <row r="4" spans="1:33" x14ac:dyDescent="0.25">
      <c r="A4" s="87"/>
      <c r="B4" s="87" t="s">
        <v>501</v>
      </c>
      <c r="C4" s="87">
        <v>998.30100000000004</v>
      </c>
      <c r="D4" s="87"/>
      <c r="E4" s="87" t="s">
        <v>24</v>
      </c>
      <c r="F4" s="133">
        <v>2</v>
      </c>
      <c r="G4" s="138" t="s">
        <v>493</v>
      </c>
      <c r="H4" s="138" t="s">
        <v>493</v>
      </c>
      <c r="I4" s="133"/>
      <c r="J4" s="133"/>
      <c r="K4" s="133" t="s">
        <v>279</v>
      </c>
      <c r="L4" s="87">
        <v>11</v>
      </c>
      <c r="M4" s="87" t="s">
        <v>58</v>
      </c>
      <c r="N4" s="87" t="s">
        <v>49</v>
      </c>
      <c r="O4" s="87">
        <v>9</v>
      </c>
      <c r="P4" s="87">
        <v>8</v>
      </c>
      <c r="Q4" s="87">
        <v>-85</v>
      </c>
      <c r="R4" s="87" t="s">
        <v>263</v>
      </c>
      <c r="S4" s="87" t="s">
        <v>263</v>
      </c>
      <c r="T4" s="87" t="s">
        <v>247</v>
      </c>
      <c r="U4" s="28" t="s">
        <v>386</v>
      </c>
      <c r="V4" s="87">
        <v>60</v>
      </c>
      <c r="W4" s="87">
        <v>3</v>
      </c>
      <c r="X4" s="87" t="s">
        <v>168</v>
      </c>
      <c r="Y4" s="150">
        <v>310000</v>
      </c>
      <c r="Z4" s="150">
        <v>19000</v>
      </c>
      <c r="AA4" s="87" t="s">
        <v>360</v>
      </c>
      <c r="AB4" s="87" t="s">
        <v>360</v>
      </c>
      <c r="AC4" s="87" t="s">
        <v>360</v>
      </c>
      <c r="AD4" s="87" t="s">
        <v>361</v>
      </c>
    </row>
    <row r="5" spans="1:33" x14ac:dyDescent="0.25">
      <c r="A5" s="87"/>
      <c r="B5" s="87" t="s">
        <v>502</v>
      </c>
      <c r="C5" s="87">
        <v>998.30200000000002</v>
      </c>
      <c r="D5" s="87"/>
      <c r="E5" s="87" t="s">
        <v>24</v>
      </c>
      <c r="F5" s="133">
        <v>4</v>
      </c>
      <c r="G5" s="138" t="s">
        <v>493</v>
      </c>
      <c r="H5" s="138" t="s">
        <v>493</v>
      </c>
      <c r="I5" s="133"/>
      <c r="J5" s="133"/>
      <c r="K5" s="133" t="s">
        <v>279</v>
      </c>
      <c r="L5" s="87">
        <v>11</v>
      </c>
      <c r="M5" s="87" t="s">
        <v>62</v>
      </c>
      <c r="N5" s="87" t="s">
        <v>46</v>
      </c>
      <c r="O5" s="87">
        <v>9</v>
      </c>
      <c r="P5" s="87">
        <v>8</v>
      </c>
      <c r="Q5" s="87">
        <v>-85</v>
      </c>
      <c r="R5" s="87" t="s">
        <v>263</v>
      </c>
      <c r="S5" s="87" t="s">
        <v>263</v>
      </c>
      <c r="T5" s="87" t="s">
        <v>43</v>
      </c>
      <c r="U5" s="28" t="s">
        <v>386</v>
      </c>
      <c r="V5" s="87">
        <v>60</v>
      </c>
      <c r="W5" s="87">
        <v>3</v>
      </c>
      <c r="X5" s="87" t="s">
        <v>168</v>
      </c>
      <c r="Y5" s="150">
        <v>310000</v>
      </c>
      <c r="Z5" s="150"/>
      <c r="AA5" s="87" t="s">
        <v>360</v>
      </c>
      <c r="AB5" s="87" t="s">
        <v>360</v>
      </c>
      <c r="AC5" s="87" t="s">
        <v>360</v>
      </c>
      <c r="AD5" s="87" t="s">
        <v>362</v>
      </c>
    </row>
    <row r="6" spans="1:33" x14ac:dyDescent="0.25">
      <c r="A6" s="87"/>
      <c r="B6" s="87" t="s">
        <v>503</v>
      </c>
      <c r="C6" s="87">
        <v>998.303</v>
      </c>
      <c r="D6" s="87"/>
      <c r="E6" s="87" t="s">
        <v>24</v>
      </c>
      <c r="F6" s="138" t="s">
        <v>435</v>
      </c>
      <c r="G6" s="138" t="s">
        <v>493</v>
      </c>
      <c r="H6" s="138" t="s">
        <v>493</v>
      </c>
      <c r="I6" s="133"/>
      <c r="J6" s="133"/>
      <c r="K6" s="133" t="s">
        <v>279</v>
      </c>
      <c r="L6" s="87">
        <v>11</v>
      </c>
      <c r="M6" s="87" t="s">
        <v>62</v>
      </c>
      <c r="N6" s="87" t="s">
        <v>49</v>
      </c>
      <c r="O6" s="87">
        <v>9</v>
      </c>
      <c r="P6" s="87">
        <v>8</v>
      </c>
      <c r="Q6" s="87">
        <v>-85</v>
      </c>
      <c r="R6" s="87">
        <v>20</v>
      </c>
      <c r="S6" s="87" t="s">
        <v>47</v>
      </c>
      <c r="T6" s="87" t="s">
        <v>66</v>
      </c>
      <c r="U6" s="28" t="s">
        <v>386</v>
      </c>
      <c r="V6" s="87">
        <v>60</v>
      </c>
      <c r="W6" s="87">
        <v>3</v>
      </c>
      <c r="X6" s="87" t="s">
        <v>168</v>
      </c>
      <c r="Y6" s="150">
        <v>160000</v>
      </c>
      <c r="Z6" s="150"/>
      <c r="AA6" s="87" t="s">
        <v>363</v>
      </c>
      <c r="AB6" s="87" t="s">
        <v>363</v>
      </c>
      <c r="AC6" s="87" t="s">
        <v>363</v>
      </c>
      <c r="AD6" s="87" t="s">
        <v>362</v>
      </c>
    </row>
    <row r="7" spans="1:33" x14ac:dyDescent="0.25">
      <c r="A7" s="87"/>
      <c r="B7" s="87" t="s">
        <v>504</v>
      </c>
      <c r="C7" s="87">
        <v>998.30399999999997</v>
      </c>
      <c r="D7" s="87"/>
      <c r="E7" s="87" t="s">
        <v>24</v>
      </c>
      <c r="F7" s="133">
        <v>4</v>
      </c>
      <c r="G7" s="138" t="s">
        <v>493</v>
      </c>
      <c r="H7" s="138" t="s">
        <v>493</v>
      </c>
      <c r="I7" s="133"/>
      <c r="J7" s="133"/>
      <c r="K7" s="133" t="s">
        <v>280</v>
      </c>
      <c r="L7" s="87">
        <v>11</v>
      </c>
      <c r="M7" s="87" t="s">
        <v>54</v>
      </c>
      <c r="N7" s="87" t="s">
        <v>46</v>
      </c>
      <c r="O7" s="87">
        <v>9</v>
      </c>
      <c r="P7" s="87">
        <v>8</v>
      </c>
      <c r="Q7" s="87">
        <v>-85</v>
      </c>
      <c r="R7" s="87">
        <v>10</v>
      </c>
      <c r="S7" s="87" t="s">
        <v>47</v>
      </c>
      <c r="T7" s="87" t="s">
        <v>43</v>
      </c>
      <c r="U7" s="28" t="s">
        <v>386</v>
      </c>
      <c r="V7" s="87">
        <v>60</v>
      </c>
      <c r="W7" s="87">
        <v>3</v>
      </c>
      <c r="X7" s="87" t="s">
        <v>168</v>
      </c>
      <c r="Y7" s="150">
        <v>75000</v>
      </c>
      <c r="Z7" s="150"/>
      <c r="AA7" s="87" t="s">
        <v>363</v>
      </c>
      <c r="AB7" s="87" t="s">
        <v>363</v>
      </c>
      <c r="AC7" s="87" t="s">
        <v>363</v>
      </c>
      <c r="AD7" s="87" t="s">
        <v>362</v>
      </c>
    </row>
    <row r="8" spans="1:33" x14ac:dyDescent="0.25">
      <c r="A8" s="87"/>
      <c r="B8" s="87" t="s">
        <v>505</v>
      </c>
      <c r="C8" s="87">
        <v>998.30499999999995</v>
      </c>
      <c r="D8" s="87"/>
      <c r="E8" s="87" t="s">
        <v>24</v>
      </c>
      <c r="F8" s="133">
        <v>4</v>
      </c>
      <c r="G8" s="138" t="s">
        <v>494</v>
      </c>
      <c r="H8" s="138"/>
      <c r="I8" s="133"/>
      <c r="J8" s="133"/>
      <c r="K8" s="133" t="s">
        <v>280</v>
      </c>
      <c r="L8" s="87">
        <v>11</v>
      </c>
      <c r="M8" s="87" t="s">
        <v>58</v>
      </c>
      <c r="N8" s="87" t="s">
        <v>49</v>
      </c>
      <c r="O8" s="87">
        <v>9</v>
      </c>
      <c r="P8" s="87">
        <v>8</v>
      </c>
      <c r="Q8" s="87">
        <v>-85</v>
      </c>
      <c r="R8" s="87" t="s">
        <v>263</v>
      </c>
      <c r="S8" s="87" t="s">
        <v>263</v>
      </c>
      <c r="T8" s="87" t="s">
        <v>43</v>
      </c>
      <c r="U8" s="28" t="s">
        <v>386</v>
      </c>
      <c r="V8" s="87">
        <v>60</v>
      </c>
      <c r="W8" s="87">
        <v>3</v>
      </c>
      <c r="X8" s="87" t="s">
        <v>168</v>
      </c>
      <c r="Y8" s="150">
        <v>350056</v>
      </c>
      <c r="Z8" s="150"/>
      <c r="AA8" s="87" t="s">
        <v>360</v>
      </c>
      <c r="AB8" s="87" t="s">
        <v>360</v>
      </c>
      <c r="AC8" s="87" t="s">
        <v>360</v>
      </c>
      <c r="AD8" s="87" t="s">
        <v>362</v>
      </c>
    </row>
    <row r="9" spans="1:33" x14ac:dyDescent="0.25">
      <c r="A9" s="87"/>
      <c r="B9" s="87" t="s">
        <v>506</v>
      </c>
      <c r="C9" s="87">
        <v>998.30600000000004</v>
      </c>
      <c r="D9" s="87"/>
      <c r="E9" s="87" t="s">
        <v>24</v>
      </c>
      <c r="F9" s="133">
        <v>2</v>
      </c>
      <c r="G9" s="138" t="s">
        <v>494</v>
      </c>
      <c r="H9" s="138"/>
      <c r="I9" s="133"/>
      <c r="J9" s="133"/>
      <c r="K9" s="133" t="s">
        <v>280</v>
      </c>
      <c r="L9" s="87">
        <v>11</v>
      </c>
      <c r="M9" s="87" t="s">
        <v>58</v>
      </c>
      <c r="N9" s="87" t="s">
        <v>49</v>
      </c>
      <c r="O9" s="87">
        <v>9</v>
      </c>
      <c r="P9" s="87">
        <v>8</v>
      </c>
      <c r="Q9" s="87">
        <v>-85</v>
      </c>
      <c r="R9" s="87">
        <v>20</v>
      </c>
      <c r="S9" s="87" t="s">
        <v>47</v>
      </c>
      <c r="T9" s="87" t="s">
        <v>66</v>
      </c>
      <c r="U9" s="28" t="s">
        <v>386</v>
      </c>
      <c r="V9" s="87">
        <v>60</v>
      </c>
      <c r="W9" s="87">
        <v>3</v>
      </c>
      <c r="X9" s="87" t="s">
        <v>168</v>
      </c>
      <c r="Y9" s="150">
        <v>175028</v>
      </c>
      <c r="Z9" s="150"/>
      <c r="AA9" s="87" t="s">
        <v>363</v>
      </c>
      <c r="AB9" s="87" t="s">
        <v>363</v>
      </c>
      <c r="AC9" s="87" t="s">
        <v>363</v>
      </c>
      <c r="AD9" s="87" t="s">
        <v>362</v>
      </c>
    </row>
    <row r="10" spans="1:33" x14ac:dyDescent="0.25">
      <c r="A10" s="87"/>
      <c r="B10" s="87" t="s">
        <v>507</v>
      </c>
      <c r="C10" s="87">
        <v>998.30700000000002</v>
      </c>
      <c r="D10" s="87"/>
      <c r="E10" s="87" t="s">
        <v>24</v>
      </c>
      <c r="F10" s="138" t="s">
        <v>435</v>
      </c>
      <c r="G10" s="138" t="s">
        <v>494</v>
      </c>
      <c r="H10" s="138"/>
      <c r="I10" s="133"/>
      <c r="J10" s="133"/>
      <c r="K10" s="133" t="s">
        <v>280</v>
      </c>
      <c r="L10" s="87">
        <v>11</v>
      </c>
      <c r="M10" s="87" t="s">
        <v>58</v>
      </c>
      <c r="N10" s="87" t="s">
        <v>46</v>
      </c>
      <c r="O10" s="87">
        <v>9</v>
      </c>
      <c r="P10" s="87">
        <v>8</v>
      </c>
      <c r="Q10" s="87">
        <v>-85</v>
      </c>
      <c r="R10" s="87" t="s">
        <v>263</v>
      </c>
      <c r="S10" s="87" t="s">
        <v>263</v>
      </c>
      <c r="T10" s="87" t="s">
        <v>246</v>
      </c>
      <c r="U10" s="28" t="s">
        <v>386</v>
      </c>
      <c r="V10" s="87">
        <v>60</v>
      </c>
      <c r="W10" s="87">
        <v>3</v>
      </c>
      <c r="X10" s="87" t="s">
        <v>168</v>
      </c>
      <c r="Y10" s="150">
        <v>350056</v>
      </c>
      <c r="Z10" s="150">
        <v>30000</v>
      </c>
      <c r="AA10" s="87" t="s">
        <v>360</v>
      </c>
      <c r="AB10" s="87" t="s">
        <v>360</v>
      </c>
      <c r="AC10" s="87" t="s">
        <v>360</v>
      </c>
      <c r="AD10" s="87" t="s">
        <v>361</v>
      </c>
    </row>
    <row r="11" spans="1:33" x14ac:dyDescent="0.25">
      <c r="A11" s="87"/>
      <c r="B11" s="87" t="s">
        <v>504</v>
      </c>
      <c r="C11" s="87">
        <v>998.30799999999999</v>
      </c>
      <c r="D11" s="87"/>
      <c r="E11" s="87" t="s">
        <v>24</v>
      </c>
      <c r="F11" s="133">
        <v>4</v>
      </c>
      <c r="G11" s="138" t="s">
        <v>493</v>
      </c>
      <c r="H11" s="138" t="s">
        <v>493</v>
      </c>
      <c r="I11" s="133"/>
      <c r="J11" s="133"/>
      <c r="K11" s="133" t="s">
        <v>281</v>
      </c>
      <c r="L11" s="87">
        <v>11</v>
      </c>
      <c r="M11" s="87" t="s">
        <v>54</v>
      </c>
      <c r="N11" s="87" t="s">
        <v>49</v>
      </c>
      <c r="O11" s="87">
        <v>9</v>
      </c>
      <c r="P11" s="87">
        <v>8</v>
      </c>
      <c r="Q11" s="87">
        <v>-85</v>
      </c>
      <c r="R11" s="87">
        <v>10</v>
      </c>
      <c r="S11" s="87" t="s">
        <v>47</v>
      </c>
      <c r="T11" s="87" t="s">
        <v>43</v>
      </c>
      <c r="U11" s="28" t="s">
        <v>386</v>
      </c>
      <c r="V11" s="87">
        <v>60</v>
      </c>
      <c r="W11" s="87">
        <v>3</v>
      </c>
      <c r="X11" s="87" t="s">
        <v>168</v>
      </c>
      <c r="Y11" s="150">
        <v>80000</v>
      </c>
      <c r="Z11" s="150"/>
      <c r="AA11" s="87" t="s">
        <v>363</v>
      </c>
      <c r="AB11" s="87" t="s">
        <v>363</v>
      </c>
      <c r="AC11" s="87" t="s">
        <v>363</v>
      </c>
      <c r="AD11" s="87" t="s">
        <v>362</v>
      </c>
    </row>
    <row r="12" spans="1:33" x14ac:dyDescent="0.25">
      <c r="A12" s="87"/>
      <c r="B12" s="87" t="s">
        <v>503</v>
      </c>
      <c r="C12" s="87">
        <v>998.30899999999997</v>
      </c>
      <c r="D12" s="87"/>
      <c r="E12" s="87" t="s">
        <v>24</v>
      </c>
      <c r="F12" s="133">
        <v>2</v>
      </c>
      <c r="G12" s="138" t="s">
        <v>493</v>
      </c>
      <c r="H12" s="138" t="s">
        <v>493</v>
      </c>
      <c r="I12" s="133"/>
      <c r="J12" s="133"/>
      <c r="K12" s="133" t="s">
        <v>281</v>
      </c>
      <c r="L12" s="87"/>
      <c r="M12" s="87" t="s">
        <v>62</v>
      </c>
      <c r="N12" s="87" t="s">
        <v>46</v>
      </c>
      <c r="O12" s="87">
        <v>9</v>
      </c>
      <c r="P12" s="87">
        <v>8</v>
      </c>
      <c r="Q12" s="87">
        <v>-85</v>
      </c>
      <c r="R12" s="87">
        <v>20</v>
      </c>
      <c r="S12" s="87" t="s">
        <v>47</v>
      </c>
      <c r="T12" s="87" t="s">
        <v>66</v>
      </c>
      <c r="U12" s="28" t="s">
        <v>386</v>
      </c>
      <c r="V12" s="87">
        <v>60</v>
      </c>
      <c r="W12" s="87">
        <v>3</v>
      </c>
      <c r="X12" s="87" t="s">
        <v>168</v>
      </c>
      <c r="Y12" s="150">
        <v>190000</v>
      </c>
      <c r="Z12" s="150"/>
      <c r="AA12" s="87" t="s">
        <v>363</v>
      </c>
      <c r="AB12" s="87" t="s">
        <v>363</v>
      </c>
      <c r="AC12" s="87" t="s">
        <v>363</v>
      </c>
      <c r="AD12" s="87" t="s">
        <v>362</v>
      </c>
    </row>
    <row r="13" spans="1:33" x14ac:dyDescent="0.25">
      <c r="A13" s="87"/>
      <c r="B13" s="87" t="s">
        <v>508</v>
      </c>
      <c r="C13" s="87">
        <v>998.31</v>
      </c>
      <c r="D13" s="87"/>
      <c r="E13" s="87" t="s">
        <v>24</v>
      </c>
      <c r="F13" s="138" t="s">
        <v>435</v>
      </c>
      <c r="G13" s="138" t="s">
        <v>493</v>
      </c>
      <c r="H13" s="138" t="s">
        <v>493</v>
      </c>
      <c r="I13" s="133"/>
      <c r="J13" s="133"/>
      <c r="K13" s="133" t="s">
        <v>281</v>
      </c>
      <c r="L13" s="87">
        <v>11</v>
      </c>
      <c r="M13" s="87" t="s">
        <v>62</v>
      </c>
      <c r="N13" s="87" t="s">
        <v>49</v>
      </c>
      <c r="O13" s="87">
        <v>9</v>
      </c>
      <c r="P13" s="87">
        <v>8</v>
      </c>
      <c r="Q13" s="87">
        <v>-85</v>
      </c>
      <c r="R13" s="87">
        <v>20</v>
      </c>
      <c r="S13" s="87" t="s">
        <v>47</v>
      </c>
      <c r="T13" s="87" t="s">
        <v>43</v>
      </c>
      <c r="U13" s="28" t="s">
        <v>386</v>
      </c>
      <c r="V13" s="87">
        <v>60</v>
      </c>
      <c r="W13" s="87">
        <v>3</v>
      </c>
      <c r="X13" s="87" t="s">
        <v>168</v>
      </c>
      <c r="Y13" s="150">
        <v>190000</v>
      </c>
      <c r="Z13" s="150"/>
      <c r="AA13" s="87" t="s">
        <v>363</v>
      </c>
      <c r="AB13" s="87" t="s">
        <v>363</v>
      </c>
      <c r="AC13" s="87" t="s">
        <v>363</v>
      </c>
      <c r="AD13" s="87" t="s">
        <v>362</v>
      </c>
    </row>
    <row r="14" spans="1:33" x14ac:dyDescent="0.25">
      <c r="A14" s="87"/>
      <c r="B14" s="87" t="s">
        <v>509</v>
      </c>
      <c r="C14" s="87">
        <v>998.33100000000002</v>
      </c>
      <c r="D14" s="87">
        <v>1</v>
      </c>
      <c r="E14" s="87" t="s">
        <v>24</v>
      </c>
      <c r="F14" s="133">
        <v>4</v>
      </c>
      <c r="G14" s="138" t="s">
        <v>494</v>
      </c>
      <c r="H14" s="138"/>
      <c r="I14" s="133"/>
      <c r="J14" s="133"/>
      <c r="K14" s="133" t="s">
        <v>281</v>
      </c>
      <c r="L14" s="87">
        <v>11</v>
      </c>
      <c r="M14" s="87" t="s">
        <v>58</v>
      </c>
      <c r="N14" s="87" t="s">
        <v>46</v>
      </c>
      <c r="O14" s="87">
        <v>9</v>
      </c>
      <c r="P14" s="87">
        <v>8</v>
      </c>
      <c r="Q14" s="87">
        <v>-85</v>
      </c>
      <c r="R14" s="87">
        <v>25</v>
      </c>
      <c r="S14" s="87" t="s">
        <v>47</v>
      </c>
      <c r="T14" s="87" t="s">
        <v>66</v>
      </c>
      <c r="U14" s="28" t="s">
        <v>307</v>
      </c>
      <c r="V14" s="87">
        <v>180</v>
      </c>
      <c r="W14" s="87">
        <v>1</v>
      </c>
      <c r="X14" s="87" t="s">
        <v>168</v>
      </c>
      <c r="Y14" s="150">
        <v>200000</v>
      </c>
      <c r="Z14" s="150"/>
      <c r="AA14" s="87" t="s">
        <v>363</v>
      </c>
      <c r="AB14" s="87" t="s">
        <v>363</v>
      </c>
      <c r="AC14" s="87" t="s">
        <v>363</v>
      </c>
      <c r="AD14" s="87" t="s">
        <v>362</v>
      </c>
    </row>
    <row r="15" spans="1:33" x14ac:dyDescent="0.25">
      <c r="A15" s="87"/>
      <c r="B15" s="87" t="s">
        <v>509</v>
      </c>
      <c r="C15" s="87">
        <v>998.33100000000002</v>
      </c>
      <c r="D15" s="87">
        <v>2</v>
      </c>
      <c r="E15" s="87" t="s">
        <v>24</v>
      </c>
      <c r="F15" s="133">
        <v>4</v>
      </c>
      <c r="G15" s="138" t="s">
        <v>494</v>
      </c>
      <c r="H15" s="138"/>
      <c r="I15" s="133"/>
      <c r="J15" s="133"/>
      <c r="K15" s="133" t="s">
        <v>281</v>
      </c>
      <c r="L15" s="87">
        <v>11</v>
      </c>
      <c r="M15" s="138" t="s">
        <v>62</v>
      </c>
      <c r="N15" s="87" t="s">
        <v>46</v>
      </c>
      <c r="O15" s="87">
        <v>9</v>
      </c>
      <c r="P15" s="87">
        <v>8</v>
      </c>
      <c r="Q15" s="87">
        <v>-87</v>
      </c>
      <c r="R15" s="87">
        <v>25</v>
      </c>
      <c r="S15" s="87" t="s">
        <v>47</v>
      </c>
      <c r="T15" s="87" t="s">
        <v>66</v>
      </c>
      <c r="U15" s="28" t="s">
        <v>307</v>
      </c>
      <c r="V15" s="87">
        <v>180</v>
      </c>
      <c r="W15" s="87">
        <v>1</v>
      </c>
      <c r="X15" s="87" t="s">
        <v>168</v>
      </c>
      <c r="Y15" s="150">
        <v>200000</v>
      </c>
      <c r="Z15" s="150"/>
      <c r="AA15" s="87" t="s">
        <v>363</v>
      </c>
      <c r="AB15" s="87" t="s">
        <v>363</v>
      </c>
      <c r="AC15" s="87" t="s">
        <v>363</v>
      </c>
      <c r="AD15" s="87" t="s">
        <v>362</v>
      </c>
    </row>
    <row r="16" spans="1:33" x14ac:dyDescent="0.25">
      <c r="A16" s="87"/>
      <c r="B16" s="87" t="s">
        <v>509</v>
      </c>
      <c r="C16" s="87">
        <v>998.33100000000002</v>
      </c>
      <c r="D16" s="87">
        <v>3</v>
      </c>
      <c r="E16" s="87" t="s">
        <v>24</v>
      </c>
      <c r="F16" s="133">
        <v>4</v>
      </c>
      <c r="G16" s="138" t="s">
        <v>494</v>
      </c>
      <c r="H16" s="138"/>
      <c r="I16" s="133"/>
      <c r="J16" s="133"/>
      <c r="K16" s="133" t="s">
        <v>281</v>
      </c>
      <c r="L16" s="87"/>
      <c r="M16" s="138" t="s">
        <v>62</v>
      </c>
      <c r="N16" s="87" t="s">
        <v>46</v>
      </c>
      <c r="O16" s="87">
        <v>9</v>
      </c>
      <c r="P16" s="87">
        <v>8</v>
      </c>
      <c r="Q16" s="87">
        <v>-89</v>
      </c>
      <c r="R16" s="87">
        <v>25</v>
      </c>
      <c r="S16" s="87" t="s">
        <v>47</v>
      </c>
      <c r="T16" s="87" t="s">
        <v>66</v>
      </c>
      <c r="U16" s="28" t="s">
        <v>307</v>
      </c>
      <c r="V16" s="87">
        <v>180</v>
      </c>
      <c r="W16" s="87">
        <v>1</v>
      </c>
      <c r="X16" s="87" t="s">
        <v>168</v>
      </c>
      <c r="Y16" s="150">
        <v>200000</v>
      </c>
      <c r="Z16" s="150"/>
      <c r="AA16" s="87" t="s">
        <v>363</v>
      </c>
      <c r="AB16" s="87" t="s">
        <v>363</v>
      </c>
      <c r="AC16" s="87" t="s">
        <v>363</v>
      </c>
      <c r="AD16" s="87" t="s">
        <v>362</v>
      </c>
    </row>
    <row r="17" spans="1:30" x14ac:dyDescent="0.25">
      <c r="A17" s="87"/>
      <c r="B17" s="87" t="s">
        <v>509</v>
      </c>
      <c r="C17" s="87">
        <v>998.33100000000002</v>
      </c>
      <c r="D17" s="87">
        <v>4</v>
      </c>
      <c r="E17" s="87" t="s">
        <v>24</v>
      </c>
      <c r="F17" s="133">
        <v>4</v>
      </c>
      <c r="G17" s="138" t="s">
        <v>494</v>
      </c>
      <c r="H17" s="138"/>
      <c r="I17" s="133"/>
      <c r="J17" s="133"/>
      <c r="K17" s="133" t="s">
        <v>281</v>
      </c>
      <c r="L17" s="87">
        <v>11</v>
      </c>
      <c r="M17" s="138" t="s">
        <v>62</v>
      </c>
      <c r="N17" s="87" t="s">
        <v>46</v>
      </c>
      <c r="O17" s="87">
        <v>9</v>
      </c>
      <c r="P17" s="87">
        <v>8</v>
      </c>
      <c r="Q17" s="87">
        <v>-91</v>
      </c>
      <c r="R17" s="87">
        <v>25</v>
      </c>
      <c r="S17" s="87" t="s">
        <v>47</v>
      </c>
      <c r="T17" s="87" t="s">
        <v>66</v>
      </c>
      <c r="U17" s="28" t="s">
        <v>307</v>
      </c>
      <c r="V17" s="87">
        <v>180</v>
      </c>
      <c r="W17" s="87">
        <v>1</v>
      </c>
      <c r="X17" s="87" t="s">
        <v>168</v>
      </c>
      <c r="Y17" s="150">
        <v>200000</v>
      </c>
      <c r="Z17" s="150"/>
      <c r="AA17" s="87" t="s">
        <v>363</v>
      </c>
      <c r="AB17" s="87" t="s">
        <v>363</v>
      </c>
      <c r="AC17" s="87" t="s">
        <v>363</v>
      </c>
      <c r="AD17" s="87" t="s">
        <v>362</v>
      </c>
    </row>
    <row r="18" spans="1:30" x14ac:dyDescent="0.25">
      <c r="A18" s="87"/>
      <c r="B18" s="87" t="s">
        <v>509</v>
      </c>
      <c r="C18" s="87">
        <v>998.33100000000002</v>
      </c>
      <c r="D18" s="87">
        <v>5</v>
      </c>
      <c r="E18" s="87" t="s">
        <v>24</v>
      </c>
      <c r="F18" s="133">
        <v>4</v>
      </c>
      <c r="G18" s="138" t="s">
        <v>494</v>
      </c>
      <c r="H18" s="138"/>
      <c r="I18" s="133"/>
      <c r="J18" s="133"/>
      <c r="K18" s="133" t="s">
        <v>281</v>
      </c>
      <c r="L18" s="87">
        <v>11</v>
      </c>
      <c r="M18" s="138" t="s">
        <v>62</v>
      </c>
      <c r="N18" s="87" t="s">
        <v>46</v>
      </c>
      <c r="O18" s="87">
        <v>9</v>
      </c>
      <c r="P18" s="87">
        <v>8</v>
      </c>
      <c r="Q18" s="87">
        <v>-93</v>
      </c>
      <c r="R18" s="87">
        <v>25</v>
      </c>
      <c r="S18" s="87" t="s">
        <v>47</v>
      </c>
      <c r="T18" s="87" t="s">
        <v>66</v>
      </c>
      <c r="U18" s="28" t="s">
        <v>307</v>
      </c>
      <c r="V18" s="87">
        <v>180</v>
      </c>
      <c r="W18" s="87">
        <v>1</v>
      </c>
      <c r="X18" s="87" t="s">
        <v>168</v>
      </c>
      <c r="Y18" s="150">
        <v>200000</v>
      </c>
      <c r="Z18" s="150"/>
      <c r="AA18" s="87" t="s">
        <v>363</v>
      </c>
      <c r="AB18" s="87" t="s">
        <v>363</v>
      </c>
      <c r="AC18" s="87" t="s">
        <v>363</v>
      </c>
      <c r="AD18" s="87" t="s">
        <v>362</v>
      </c>
    </row>
    <row r="19" spans="1:30" x14ac:dyDescent="0.25">
      <c r="A19" s="87"/>
      <c r="B19" s="87" t="s">
        <v>509</v>
      </c>
      <c r="C19" s="87">
        <v>998.33100000000002</v>
      </c>
      <c r="D19" s="87">
        <v>6</v>
      </c>
      <c r="E19" s="87" t="s">
        <v>24</v>
      </c>
      <c r="F19" s="133">
        <v>4</v>
      </c>
      <c r="G19" s="138" t="s">
        <v>494</v>
      </c>
      <c r="H19" s="138"/>
      <c r="I19" s="133"/>
      <c r="J19" s="133"/>
      <c r="K19" s="133" t="s">
        <v>281</v>
      </c>
      <c r="L19" s="87">
        <v>11</v>
      </c>
      <c r="M19" s="138" t="s">
        <v>62</v>
      </c>
      <c r="N19" s="87" t="s">
        <v>46</v>
      </c>
      <c r="O19" s="87">
        <v>9</v>
      </c>
      <c r="P19" s="87">
        <v>8</v>
      </c>
      <c r="Q19" s="87">
        <v>-95</v>
      </c>
      <c r="R19" s="87">
        <v>25</v>
      </c>
      <c r="S19" s="87" t="s">
        <v>47</v>
      </c>
      <c r="T19" s="87" t="s">
        <v>66</v>
      </c>
      <c r="U19" s="28" t="s">
        <v>307</v>
      </c>
      <c r="V19" s="87">
        <v>180</v>
      </c>
      <c r="W19" s="87">
        <v>1</v>
      </c>
      <c r="X19" s="87" t="s">
        <v>168</v>
      </c>
      <c r="Y19" s="150">
        <v>200000</v>
      </c>
      <c r="Z19" s="150"/>
      <c r="AA19" s="87" t="s">
        <v>363</v>
      </c>
      <c r="AB19" s="87" t="s">
        <v>363</v>
      </c>
      <c r="AC19" s="87" t="s">
        <v>363</v>
      </c>
      <c r="AD19" s="87" t="s">
        <v>362</v>
      </c>
    </row>
    <row r="20" spans="1:30" x14ac:dyDescent="0.25">
      <c r="A20" s="87"/>
      <c r="B20" s="87" t="s">
        <v>509</v>
      </c>
      <c r="C20" s="87">
        <v>998.33100000000002</v>
      </c>
      <c r="D20" s="87">
        <v>7</v>
      </c>
      <c r="E20" s="87" t="s">
        <v>24</v>
      </c>
      <c r="F20" s="133">
        <v>4</v>
      </c>
      <c r="G20" s="138" t="s">
        <v>494</v>
      </c>
      <c r="H20" s="138"/>
      <c r="I20" s="133"/>
      <c r="J20" s="133"/>
      <c r="K20" s="133" t="s">
        <v>281</v>
      </c>
      <c r="L20" s="87">
        <v>11</v>
      </c>
      <c r="M20" s="138" t="s">
        <v>62</v>
      </c>
      <c r="N20" s="87" t="s">
        <v>46</v>
      </c>
      <c r="O20" s="87">
        <v>9</v>
      </c>
      <c r="P20" s="87">
        <v>8</v>
      </c>
      <c r="Q20" s="87">
        <v>-97</v>
      </c>
      <c r="R20" s="87">
        <v>25</v>
      </c>
      <c r="S20" s="87" t="s">
        <v>47</v>
      </c>
      <c r="T20" s="87" t="s">
        <v>66</v>
      </c>
      <c r="U20" s="28" t="s">
        <v>307</v>
      </c>
      <c r="V20" s="87">
        <v>180</v>
      </c>
      <c r="W20" s="87">
        <v>1</v>
      </c>
      <c r="X20" s="87" t="s">
        <v>168</v>
      </c>
      <c r="Y20" s="150">
        <v>200000</v>
      </c>
      <c r="Z20" s="150"/>
      <c r="AA20" s="87" t="s">
        <v>363</v>
      </c>
      <c r="AB20" s="87" t="s">
        <v>363</v>
      </c>
      <c r="AC20" s="87" t="s">
        <v>363</v>
      </c>
      <c r="AD20" s="87" t="s">
        <v>362</v>
      </c>
    </row>
    <row r="21" spans="1:30" x14ac:dyDescent="0.25">
      <c r="A21" s="87"/>
      <c r="B21" s="87" t="s">
        <v>509</v>
      </c>
      <c r="C21" s="87">
        <v>998.33100000000002</v>
      </c>
      <c r="D21" s="87">
        <v>8</v>
      </c>
      <c r="E21" s="87" t="s">
        <v>24</v>
      </c>
      <c r="F21" s="133">
        <v>4</v>
      </c>
      <c r="G21" s="138" t="s">
        <v>494</v>
      </c>
      <c r="H21" s="138"/>
      <c r="I21" s="133"/>
      <c r="J21" s="133"/>
      <c r="K21" s="133" t="s">
        <v>281</v>
      </c>
      <c r="L21" s="87">
        <v>11</v>
      </c>
      <c r="M21" s="138" t="s">
        <v>62</v>
      </c>
      <c r="N21" s="87" t="s">
        <v>46</v>
      </c>
      <c r="O21" s="87">
        <v>9</v>
      </c>
      <c r="P21" s="87">
        <v>8</v>
      </c>
      <c r="Q21" s="87">
        <v>-99</v>
      </c>
      <c r="R21" s="87">
        <v>25</v>
      </c>
      <c r="S21" s="87" t="s">
        <v>47</v>
      </c>
      <c r="T21" s="87" t="s">
        <v>66</v>
      </c>
      <c r="U21" s="28" t="s">
        <v>307</v>
      </c>
      <c r="V21" s="87">
        <v>180</v>
      </c>
      <c r="W21" s="87">
        <v>1</v>
      </c>
      <c r="X21" s="87" t="s">
        <v>168</v>
      </c>
      <c r="Y21" s="150">
        <v>190000</v>
      </c>
      <c r="Z21" s="150"/>
      <c r="AA21" s="87" t="s">
        <v>363</v>
      </c>
      <c r="AB21" s="87" t="s">
        <v>363</v>
      </c>
      <c r="AC21" s="87" t="s">
        <v>363</v>
      </c>
      <c r="AD21" s="87" t="s">
        <v>362</v>
      </c>
    </row>
    <row r="22" spans="1:30" x14ac:dyDescent="0.25">
      <c r="A22" s="87"/>
      <c r="B22" s="87" t="s">
        <v>509</v>
      </c>
      <c r="C22" s="87">
        <v>998.33100000000002</v>
      </c>
      <c r="D22" s="87">
        <v>9</v>
      </c>
      <c r="E22" s="87" t="s">
        <v>24</v>
      </c>
      <c r="F22" s="133">
        <v>4</v>
      </c>
      <c r="G22" s="138" t="s">
        <v>494</v>
      </c>
      <c r="H22" s="138"/>
      <c r="I22" s="133"/>
      <c r="J22" s="133"/>
      <c r="K22" s="133" t="s">
        <v>281</v>
      </c>
      <c r="L22" s="87">
        <v>11</v>
      </c>
      <c r="M22" s="138" t="s">
        <v>62</v>
      </c>
      <c r="N22" s="87" t="s">
        <v>46</v>
      </c>
      <c r="O22" s="87">
        <v>9</v>
      </c>
      <c r="P22" s="87">
        <v>8</v>
      </c>
      <c r="Q22" s="87">
        <v>-101</v>
      </c>
      <c r="R22" s="87">
        <v>24</v>
      </c>
      <c r="S22" s="87" t="s">
        <v>47</v>
      </c>
      <c r="T22" s="87" t="s">
        <v>66</v>
      </c>
      <c r="U22" s="28" t="s">
        <v>307</v>
      </c>
      <c r="V22" s="87">
        <v>180</v>
      </c>
      <c r="W22" s="87">
        <v>1</v>
      </c>
      <c r="X22" s="87" t="s">
        <v>168</v>
      </c>
      <c r="Y22" s="150">
        <v>180000</v>
      </c>
      <c r="Z22" s="150"/>
      <c r="AA22" s="87" t="s">
        <v>363</v>
      </c>
      <c r="AB22" s="87" t="s">
        <v>363</v>
      </c>
      <c r="AC22" s="87" t="s">
        <v>363</v>
      </c>
      <c r="AD22" s="87" t="s">
        <v>362</v>
      </c>
    </row>
    <row r="23" spans="1:30" x14ac:dyDescent="0.25">
      <c r="A23" s="87"/>
      <c r="B23" s="87" t="s">
        <v>509</v>
      </c>
      <c r="C23" s="87">
        <v>998.33100000000002</v>
      </c>
      <c r="D23" s="87">
        <v>10</v>
      </c>
      <c r="E23" s="87" t="s">
        <v>24</v>
      </c>
      <c r="F23" s="133">
        <v>4</v>
      </c>
      <c r="G23" s="138" t="s">
        <v>494</v>
      </c>
      <c r="H23" s="138"/>
      <c r="I23" s="133"/>
      <c r="J23" s="133"/>
      <c r="K23" s="133" t="s">
        <v>281</v>
      </c>
      <c r="L23" s="87">
        <v>11</v>
      </c>
      <c r="M23" s="138" t="s">
        <v>62</v>
      </c>
      <c r="N23" s="87" t="s">
        <v>46</v>
      </c>
      <c r="O23" s="87">
        <v>9</v>
      </c>
      <c r="P23" s="87">
        <v>8</v>
      </c>
      <c r="Q23" s="87">
        <v>-103</v>
      </c>
      <c r="R23" s="87">
        <v>22</v>
      </c>
      <c r="S23" s="87" t="s">
        <v>47</v>
      </c>
      <c r="T23" s="87" t="s">
        <v>66</v>
      </c>
      <c r="U23" s="28" t="s">
        <v>307</v>
      </c>
      <c r="V23" s="87">
        <v>180</v>
      </c>
      <c r="W23" s="87">
        <v>1</v>
      </c>
      <c r="X23" s="87" t="s">
        <v>168</v>
      </c>
      <c r="Y23" s="150">
        <v>170000</v>
      </c>
      <c r="Z23" s="150"/>
      <c r="AA23" s="87" t="s">
        <v>363</v>
      </c>
      <c r="AB23" s="87" t="s">
        <v>363</v>
      </c>
      <c r="AC23" s="87" t="s">
        <v>363</v>
      </c>
      <c r="AD23" s="87" t="s">
        <v>362</v>
      </c>
    </row>
    <row r="24" spans="1:30" x14ac:dyDescent="0.25">
      <c r="A24" s="87"/>
      <c r="B24" s="87" t="s">
        <v>509</v>
      </c>
      <c r="C24" s="87">
        <v>998.33100000000002</v>
      </c>
      <c r="D24" s="87">
        <v>11</v>
      </c>
      <c r="E24" s="87" t="s">
        <v>24</v>
      </c>
      <c r="F24" s="133">
        <v>4</v>
      </c>
      <c r="G24" s="138" t="s">
        <v>494</v>
      </c>
      <c r="H24" s="138"/>
      <c r="I24" s="133"/>
      <c r="J24" s="133"/>
      <c r="K24" s="133" t="s">
        <v>281</v>
      </c>
      <c r="L24" s="87">
        <v>11</v>
      </c>
      <c r="M24" s="138" t="s">
        <v>62</v>
      </c>
      <c r="N24" s="87" t="s">
        <v>46</v>
      </c>
      <c r="O24" s="87">
        <v>9</v>
      </c>
      <c r="P24" s="87">
        <v>8</v>
      </c>
      <c r="Q24" s="87">
        <v>-105</v>
      </c>
      <c r="R24" s="87">
        <v>20</v>
      </c>
      <c r="S24" s="87" t="s">
        <v>47</v>
      </c>
      <c r="T24" s="87" t="s">
        <v>66</v>
      </c>
      <c r="U24" s="28" t="s">
        <v>307</v>
      </c>
      <c r="V24" s="87">
        <v>180</v>
      </c>
      <c r="W24" s="87">
        <v>1</v>
      </c>
      <c r="X24" s="87" t="s">
        <v>168</v>
      </c>
      <c r="Y24" s="150">
        <v>150000</v>
      </c>
      <c r="Z24" s="150"/>
      <c r="AA24" s="87" t="s">
        <v>363</v>
      </c>
      <c r="AB24" s="87" t="s">
        <v>363</v>
      </c>
      <c r="AC24" s="87" t="s">
        <v>363</v>
      </c>
      <c r="AD24" s="87" t="s">
        <v>362</v>
      </c>
    </row>
    <row r="25" spans="1:30" x14ac:dyDescent="0.25">
      <c r="A25" s="87"/>
      <c r="B25" s="87" t="s">
        <v>509</v>
      </c>
      <c r="C25" s="87">
        <v>998.33100000000002</v>
      </c>
      <c r="D25" s="87">
        <v>12</v>
      </c>
      <c r="E25" s="87" t="s">
        <v>24</v>
      </c>
      <c r="F25" s="133">
        <v>4</v>
      </c>
      <c r="G25" s="138" t="s">
        <v>494</v>
      </c>
      <c r="H25" s="138"/>
      <c r="I25" s="133"/>
      <c r="J25" s="133"/>
      <c r="K25" s="133" t="s">
        <v>281</v>
      </c>
      <c r="L25" s="87"/>
      <c r="M25" s="138" t="s">
        <v>62</v>
      </c>
      <c r="N25" s="87" t="s">
        <v>46</v>
      </c>
      <c r="O25" s="87">
        <v>9</v>
      </c>
      <c r="P25" s="87">
        <v>8</v>
      </c>
      <c r="Q25" s="87">
        <v>-107</v>
      </c>
      <c r="R25" s="87">
        <v>18</v>
      </c>
      <c r="S25" s="87" t="s">
        <v>47</v>
      </c>
      <c r="T25" s="87" t="s">
        <v>66</v>
      </c>
      <c r="U25" s="28" t="s">
        <v>307</v>
      </c>
      <c r="V25" s="87">
        <v>180</v>
      </c>
      <c r="W25" s="87">
        <v>1</v>
      </c>
      <c r="X25" s="87" t="s">
        <v>168</v>
      </c>
      <c r="Y25" s="150">
        <v>130000</v>
      </c>
      <c r="Z25" s="150"/>
      <c r="AA25" s="87" t="s">
        <v>363</v>
      </c>
      <c r="AB25" s="87" t="s">
        <v>363</v>
      </c>
      <c r="AC25" s="87" t="s">
        <v>363</v>
      </c>
      <c r="AD25" s="87" t="s">
        <v>362</v>
      </c>
    </row>
    <row r="26" spans="1:30" x14ac:dyDescent="0.25">
      <c r="A26" s="87"/>
      <c r="B26" s="87" t="s">
        <v>509</v>
      </c>
      <c r="C26" s="87">
        <v>998.33100000000002</v>
      </c>
      <c r="D26" s="87">
        <v>13</v>
      </c>
      <c r="E26" s="87" t="s">
        <v>24</v>
      </c>
      <c r="F26" s="133">
        <v>4</v>
      </c>
      <c r="G26" s="138" t="s">
        <v>494</v>
      </c>
      <c r="H26" s="138"/>
      <c r="I26" s="133"/>
      <c r="J26" s="133"/>
      <c r="K26" s="133" t="s">
        <v>281</v>
      </c>
      <c r="L26" s="87">
        <v>11</v>
      </c>
      <c r="M26" s="138" t="s">
        <v>62</v>
      </c>
      <c r="N26" s="87" t="s">
        <v>46</v>
      </c>
      <c r="O26" s="87">
        <v>9</v>
      </c>
      <c r="P26" s="87">
        <v>8</v>
      </c>
      <c r="Q26" s="87">
        <v>-109</v>
      </c>
      <c r="R26" s="87">
        <v>16</v>
      </c>
      <c r="S26" s="87" t="s">
        <v>47</v>
      </c>
      <c r="T26" s="87" t="s">
        <v>66</v>
      </c>
      <c r="U26" s="28" t="s">
        <v>307</v>
      </c>
      <c r="V26" s="87">
        <v>180</v>
      </c>
      <c r="W26" s="87">
        <v>1</v>
      </c>
      <c r="X26" s="87" t="s">
        <v>168</v>
      </c>
      <c r="Y26" s="150">
        <v>110000</v>
      </c>
      <c r="Z26" s="150"/>
      <c r="AA26" s="87" t="s">
        <v>363</v>
      </c>
      <c r="AB26" s="87" t="s">
        <v>363</v>
      </c>
      <c r="AC26" s="87" t="s">
        <v>363</v>
      </c>
      <c r="AD26" s="87" t="s">
        <v>362</v>
      </c>
    </row>
    <row r="27" spans="1:30" x14ac:dyDescent="0.25">
      <c r="A27" s="87"/>
      <c r="B27" s="87" t="s">
        <v>509</v>
      </c>
      <c r="C27" s="87">
        <v>998.33100000000002</v>
      </c>
      <c r="D27" s="87">
        <v>14</v>
      </c>
      <c r="E27" s="87" t="s">
        <v>24</v>
      </c>
      <c r="F27" s="133">
        <v>4</v>
      </c>
      <c r="G27" s="138" t="s">
        <v>494</v>
      </c>
      <c r="H27" s="138"/>
      <c r="I27" s="133"/>
      <c r="J27" s="133"/>
      <c r="K27" s="133" t="s">
        <v>281</v>
      </c>
      <c r="L27" s="87">
        <v>11</v>
      </c>
      <c r="M27" s="138" t="s">
        <v>62</v>
      </c>
      <c r="N27" s="87" t="s">
        <v>46</v>
      </c>
      <c r="O27" s="87">
        <v>9</v>
      </c>
      <c r="P27" s="87">
        <v>8</v>
      </c>
      <c r="Q27" s="87">
        <v>-111</v>
      </c>
      <c r="R27" s="87">
        <v>14</v>
      </c>
      <c r="S27" s="87" t="s">
        <v>47</v>
      </c>
      <c r="T27" s="87" t="s">
        <v>66</v>
      </c>
      <c r="U27" s="28" t="s">
        <v>307</v>
      </c>
      <c r="V27" s="87">
        <v>180</v>
      </c>
      <c r="W27" s="87">
        <v>1</v>
      </c>
      <c r="X27" s="87" t="s">
        <v>168</v>
      </c>
      <c r="Y27" s="150">
        <v>90000</v>
      </c>
      <c r="Z27" s="150"/>
      <c r="AA27" s="87" t="s">
        <v>363</v>
      </c>
      <c r="AB27" s="87" t="s">
        <v>363</v>
      </c>
      <c r="AC27" s="87" t="s">
        <v>363</v>
      </c>
      <c r="AD27" s="87" t="s">
        <v>362</v>
      </c>
    </row>
    <row r="28" spans="1:30" x14ac:dyDescent="0.25">
      <c r="A28" s="87"/>
      <c r="B28" s="87" t="s">
        <v>509</v>
      </c>
      <c r="C28" s="87">
        <v>998.33100000000002</v>
      </c>
      <c r="D28" s="87">
        <v>15</v>
      </c>
      <c r="E28" s="87" t="s">
        <v>24</v>
      </c>
      <c r="F28" s="133">
        <v>4</v>
      </c>
      <c r="G28" s="138" t="s">
        <v>494</v>
      </c>
      <c r="H28" s="138"/>
      <c r="I28" s="133"/>
      <c r="J28" s="133"/>
      <c r="K28" s="133" t="s">
        <v>281</v>
      </c>
      <c r="L28" s="87">
        <v>11</v>
      </c>
      <c r="M28" s="138" t="s">
        <v>62</v>
      </c>
      <c r="N28" s="87" t="s">
        <v>46</v>
      </c>
      <c r="O28" s="87">
        <v>9</v>
      </c>
      <c r="P28" s="87">
        <v>8</v>
      </c>
      <c r="Q28" s="87">
        <v>-113</v>
      </c>
      <c r="R28" s="87">
        <v>12</v>
      </c>
      <c r="S28" s="87" t="s">
        <v>47</v>
      </c>
      <c r="T28" s="87" t="s">
        <v>66</v>
      </c>
      <c r="U28" s="28" t="s">
        <v>307</v>
      </c>
      <c r="V28" s="87">
        <v>180</v>
      </c>
      <c r="W28" s="87">
        <v>1</v>
      </c>
      <c r="X28" s="87" t="s">
        <v>168</v>
      </c>
      <c r="Y28" s="150">
        <v>80000</v>
      </c>
      <c r="Z28" s="150"/>
      <c r="AA28" s="87" t="s">
        <v>363</v>
      </c>
      <c r="AB28" s="87" t="s">
        <v>363</v>
      </c>
      <c r="AC28" s="87" t="s">
        <v>363</v>
      </c>
      <c r="AD28" s="87" t="s">
        <v>362</v>
      </c>
    </row>
    <row r="29" spans="1:30" x14ac:dyDescent="0.25">
      <c r="A29" s="87"/>
      <c r="B29" s="87" t="s">
        <v>509</v>
      </c>
      <c r="C29" s="87">
        <v>998.33100000000002</v>
      </c>
      <c r="D29" s="87">
        <v>16</v>
      </c>
      <c r="E29" s="87" t="s">
        <v>24</v>
      </c>
      <c r="F29" s="133">
        <v>4</v>
      </c>
      <c r="G29" s="138" t="s">
        <v>494</v>
      </c>
      <c r="H29" s="138"/>
      <c r="I29" s="133"/>
      <c r="J29" s="133"/>
      <c r="K29" s="133" t="s">
        <v>281</v>
      </c>
      <c r="L29" s="87">
        <v>11</v>
      </c>
      <c r="M29" s="138" t="s">
        <v>62</v>
      </c>
      <c r="N29" s="87" t="s">
        <v>46</v>
      </c>
      <c r="O29" s="87">
        <v>9</v>
      </c>
      <c r="P29" s="87">
        <v>8</v>
      </c>
      <c r="Q29" s="87">
        <v>-115</v>
      </c>
      <c r="R29" s="87">
        <v>10</v>
      </c>
      <c r="S29" s="87" t="s">
        <v>47</v>
      </c>
      <c r="T29" s="87" t="s">
        <v>66</v>
      </c>
      <c r="U29" s="28" t="s">
        <v>307</v>
      </c>
      <c r="V29" s="87">
        <v>180</v>
      </c>
      <c r="W29" s="87">
        <v>1</v>
      </c>
      <c r="X29" s="87" t="s">
        <v>168</v>
      </c>
      <c r="Y29" s="150">
        <v>70000</v>
      </c>
      <c r="Z29" s="150"/>
      <c r="AA29" s="87" t="s">
        <v>363</v>
      </c>
      <c r="AB29" s="87" t="s">
        <v>363</v>
      </c>
      <c r="AC29" s="87" t="s">
        <v>363</v>
      </c>
      <c r="AD29" s="87" t="s">
        <v>362</v>
      </c>
    </row>
    <row r="30" spans="1:30" x14ac:dyDescent="0.25">
      <c r="A30" s="87"/>
      <c r="B30" s="87" t="s">
        <v>509</v>
      </c>
      <c r="C30" s="87">
        <v>998.33100000000002</v>
      </c>
      <c r="D30" s="87">
        <v>17</v>
      </c>
      <c r="E30" s="87" t="s">
        <v>24</v>
      </c>
      <c r="F30" s="133">
        <v>4</v>
      </c>
      <c r="G30" s="138" t="s">
        <v>494</v>
      </c>
      <c r="H30" s="138"/>
      <c r="I30" s="133"/>
      <c r="J30" s="133"/>
      <c r="K30" s="133" t="s">
        <v>281</v>
      </c>
      <c r="L30" s="87">
        <v>11</v>
      </c>
      <c r="M30" s="138" t="s">
        <v>62</v>
      </c>
      <c r="N30" s="87" t="s">
        <v>46</v>
      </c>
      <c r="O30" s="87">
        <v>9</v>
      </c>
      <c r="P30" s="87">
        <v>8</v>
      </c>
      <c r="Q30" s="87">
        <v>-117</v>
      </c>
      <c r="R30" s="87">
        <v>8</v>
      </c>
      <c r="S30" s="87" t="s">
        <v>47</v>
      </c>
      <c r="T30" s="87" t="s">
        <v>66</v>
      </c>
      <c r="U30" s="28" t="s">
        <v>307</v>
      </c>
      <c r="V30" s="87">
        <v>180</v>
      </c>
      <c r="W30" s="87">
        <v>1</v>
      </c>
      <c r="X30" s="87" t="s">
        <v>168</v>
      </c>
      <c r="Y30" s="150">
        <v>50000</v>
      </c>
      <c r="Z30" s="150"/>
      <c r="AA30" s="87" t="s">
        <v>363</v>
      </c>
      <c r="AB30" s="87" t="s">
        <v>363</v>
      </c>
      <c r="AC30" s="87" t="s">
        <v>363</v>
      </c>
      <c r="AD30" s="87" t="s">
        <v>362</v>
      </c>
    </row>
    <row r="31" spans="1:30" x14ac:dyDescent="0.25">
      <c r="A31" s="87"/>
      <c r="B31" s="87" t="s">
        <v>509</v>
      </c>
      <c r="C31" s="87">
        <v>998.33100000000002</v>
      </c>
      <c r="D31" s="87">
        <v>18</v>
      </c>
      <c r="E31" s="87" t="s">
        <v>24</v>
      </c>
      <c r="F31" s="133">
        <v>4</v>
      </c>
      <c r="G31" s="138" t="s">
        <v>494</v>
      </c>
      <c r="H31" s="138"/>
      <c r="I31" s="133"/>
      <c r="J31" s="133"/>
      <c r="K31" s="133" t="s">
        <v>281</v>
      </c>
      <c r="L31" s="87">
        <v>11</v>
      </c>
      <c r="M31" s="138" t="s">
        <v>62</v>
      </c>
      <c r="N31" s="87" t="s">
        <v>46</v>
      </c>
      <c r="O31" s="87">
        <v>9</v>
      </c>
      <c r="P31" s="87">
        <v>8</v>
      </c>
      <c r="Q31" s="87">
        <v>-119</v>
      </c>
      <c r="R31" s="87">
        <v>6</v>
      </c>
      <c r="S31" s="87" t="s">
        <v>47</v>
      </c>
      <c r="T31" s="87" t="s">
        <v>66</v>
      </c>
      <c r="U31" s="28" t="s">
        <v>307</v>
      </c>
      <c r="V31" s="87">
        <v>180</v>
      </c>
      <c r="W31" s="87">
        <v>1</v>
      </c>
      <c r="X31" s="87" t="s">
        <v>168</v>
      </c>
      <c r="Y31" s="150">
        <v>40000</v>
      </c>
      <c r="Z31" s="150"/>
      <c r="AA31" s="87" t="s">
        <v>363</v>
      </c>
      <c r="AB31" s="87" t="s">
        <v>363</v>
      </c>
      <c r="AC31" s="87" t="s">
        <v>363</v>
      </c>
      <c r="AD31" s="87" t="s">
        <v>362</v>
      </c>
    </row>
    <row r="32" spans="1:30" x14ac:dyDescent="0.25">
      <c r="A32" s="87"/>
      <c r="B32" s="87" t="s">
        <v>509</v>
      </c>
      <c r="C32" s="87">
        <v>998.33100000000002</v>
      </c>
      <c r="D32" s="87">
        <v>19</v>
      </c>
      <c r="E32" s="87" t="s">
        <v>24</v>
      </c>
      <c r="F32" s="133">
        <v>4</v>
      </c>
      <c r="G32" s="138" t="s">
        <v>494</v>
      </c>
      <c r="H32" s="138"/>
      <c r="I32" s="133"/>
      <c r="J32" s="133"/>
      <c r="K32" s="133" t="s">
        <v>281</v>
      </c>
      <c r="L32" s="87">
        <v>11</v>
      </c>
      <c r="M32" s="138" t="s">
        <v>62</v>
      </c>
      <c r="N32" s="87" t="s">
        <v>46</v>
      </c>
      <c r="O32" s="87">
        <v>9</v>
      </c>
      <c r="P32" s="87">
        <v>8</v>
      </c>
      <c r="Q32" s="87">
        <v>-121</v>
      </c>
      <c r="R32" s="87">
        <v>4</v>
      </c>
      <c r="S32" s="87" t="s">
        <v>47</v>
      </c>
      <c r="T32" s="87" t="s">
        <v>66</v>
      </c>
      <c r="U32" s="28" t="s">
        <v>307</v>
      </c>
      <c r="V32" s="87">
        <v>180</v>
      </c>
      <c r="W32" s="87">
        <v>1</v>
      </c>
      <c r="X32" s="87" t="s">
        <v>168</v>
      </c>
      <c r="Y32" s="150">
        <v>30000</v>
      </c>
      <c r="Z32" s="150"/>
      <c r="AA32" s="87" t="s">
        <v>363</v>
      </c>
      <c r="AB32" s="87" t="s">
        <v>363</v>
      </c>
      <c r="AC32" s="87" t="s">
        <v>363</v>
      </c>
      <c r="AD32" s="87" t="s">
        <v>362</v>
      </c>
    </row>
  </sheetData>
  <mergeCells count="1">
    <mergeCell ref="A1:C1"/>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C000"/>
  </sheetPr>
  <dimension ref="A1:AB32"/>
  <sheetViews>
    <sheetView zoomScale="55" zoomScaleNormal="55" workbookViewId="0">
      <selection activeCell="AK171" sqref="AK171:AK173"/>
    </sheetView>
  </sheetViews>
  <sheetFormatPr defaultColWidth="8.7109375" defaultRowHeight="15" x14ac:dyDescent="0.25"/>
  <cols>
    <col min="1" max="1" width="8.42578125" customWidth="1"/>
    <col min="2" max="2" width="73.42578125" customWidth="1"/>
    <col min="3" max="5" width="9.42578125" customWidth="1"/>
    <col min="6" max="7" width="5.42578125" customWidth="1"/>
    <col min="8" max="8" width="15.42578125" customWidth="1"/>
    <col min="9" max="9" width="11.42578125" customWidth="1"/>
    <col min="10" max="11" width="9.42578125" customWidth="1"/>
    <col min="12" max="12" width="10.42578125" customWidth="1"/>
    <col min="13" max="13" width="9.42578125" customWidth="1"/>
    <col min="14" max="14" width="8.42578125" customWidth="1"/>
    <col min="19" max="19" width="11.42578125" customWidth="1"/>
    <col min="20" max="20" width="10.42578125" customWidth="1"/>
    <col min="21" max="22" width="18.42578125" customWidth="1"/>
    <col min="23" max="23" width="15.42578125" customWidth="1"/>
    <col min="24" max="24" width="16.42578125" customWidth="1"/>
    <col min="25" max="25" width="14.42578125" customWidth="1"/>
  </cols>
  <sheetData>
    <row r="1" spans="1:28" x14ac:dyDescent="0.25">
      <c r="A1" s="758" t="s">
        <v>292</v>
      </c>
      <c r="B1" s="759"/>
      <c r="C1" s="759"/>
      <c r="D1" s="168"/>
      <c r="E1" s="86"/>
      <c r="F1" s="86"/>
      <c r="G1" s="86"/>
      <c r="H1" s="86"/>
      <c r="I1" s="86"/>
      <c r="J1" s="86"/>
      <c r="K1" s="86"/>
      <c r="L1" s="86"/>
      <c r="M1" s="86"/>
      <c r="N1" s="86"/>
      <c r="O1" s="86"/>
      <c r="P1" s="86"/>
      <c r="Q1" s="86"/>
      <c r="R1" s="86"/>
      <c r="S1" s="86"/>
      <c r="T1" s="86"/>
      <c r="U1" s="86"/>
      <c r="V1" s="86"/>
      <c r="W1" s="86"/>
      <c r="X1" s="86"/>
      <c r="Y1" s="86"/>
    </row>
    <row r="2" spans="1:28" x14ac:dyDescent="0.25">
      <c r="A2" s="86"/>
      <c r="B2" s="86"/>
      <c r="C2" s="86"/>
      <c r="D2" s="86"/>
      <c r="E2" s="86"/>
      <c r="F2" s="86"/>
      <c r="G2" s="86"/>
      <c r="H2" s="86"/>
      <c r="I2" s="86"/>
      <c r="J2" s="86"/>
      <c r="K2" s="86"/>
      <c r="L2" s="86"/>
      <c r="M2" s="86"/>
      <c r="N2" s="86"/>
      <c r="O2" s="86"/>
      <c r="P2" s="86"/>
      <c r="Q2" s="86"/>
      <c r="R2" s="86"/>
      <c r="S2" s="86"/>
      <c r="T2" s="86"/>
      <c r="U2" s="86"/>
      <c r="V2" s="86"/>
      <c r="W2" s="86"/>
      <c r="X2" s="86"/>
      <c r="Y2" s="86"/>
    </row>
    <row r="3" spans="1:28" ht="39" x14ac:dyDescent="0.25">
      <c r="A3" s="82" t="s">
        <v>25</v>
      </c>
      <c r="B3" s="82" t="s">
        <v>264</v>
      </c>
      <c r="C3" s="82" t="s">
        <v>265</v>
      </c>
      <c r="D3" s="82" t="s">
        <v>495</v>
      </c>
      <c r="E3" s="82" t="s">
        <v>26</v>
      </c>
      <c r="F3" s="135" t="s">
        <v>371</v>
      </c>
      <c r="G3" s="135" t="s">
        <v>385</v>
      </c>
      <c r="H3" s="82" t="s">
        <v>268</v>
      </c>
      <c r="I3" s="82" t="s">
        <v>184</v>
      </c>
      <c r="J3" s="82" t="s">
        <v>30</v>
      </c>
      <c r="K3" s="135" t="s">
        <v>498</v>
      </c>
      <c r="L3" s="82" t="s">
        <v>499</v>
      </c>
      <c r="M3" s="30" t="s">
        <v>358</v>
      </c>
      <c r="N3" s="82" t="s">
        <v>283</v>
      </c>
      <c r="O3" s="82" t="s">
        <v>32</v>
      </c>
      <c r="P3" s="82" t="s">
        <v>284</v>
      </c>
      <c r="Q3" s="82" t="s">
        <v>34</v>
      </c>
      <c r="R3" s="82" t="s">
        <v>285</v>
      </c>
      <c r="S3" s="82" t="s">
        <v>286</v>
      </c>
      <c r="T3" s="82" t="s">
        <v>167</v>
      </c>
      <c r="U3" s="82" t="s">
        <v>364</v>
      </c>
      <c r="V3" s="82" t="s">
        <v>365</v>
      </c>
      <c r="W3" s="82" t="s">
        <v>287</v>
      </c>
      <c r="X3" s="82" t="s">
        <v>288</v>
      </c>
      <c r="Y3" s="82" t="s">
        <v>290</v>
      </c>
      <c r="Z3" s="186" t="s">
        <v>1178</v>
      </c>
      <c r="AA3" s="186" t="s">
        <v>1179</v>
      </c>
      <c r="AB3" s="186" t="s">
        <v>1180</v>
      </c>
    </row>
    <row r="4" spans="1:28" x14ac:dyDescent="0.25">
      <c r="A4" s="87"/>
      <c r="B4" s="87" t="s">
        <v>501</v>
      </c>
      <c r="C4" s="87">
        <v>998.40099999999995</v>
      </c>
      <c r="D4" s="87"/>
      <c r="E4" s="87" t="s">
        <v>24</v>
      </c>
      <c r="F4" s="133">
        <v>2</v>
      </c>
      <c r="G4" s="138" t="s">
        <v>500</v>
      </c>
      <c r="H4" s="133" t="s">
        <v>279</v>
      </c>
      <c r="I4" s="87" t="s">
        <v>58</v>
      </c>
      <c r="J4" s="87" t="s">
        <v>49</v>
      </c>
      <c r="K4" s="87">
        <v>9</v>
      </c>
      <c r="L4" s="87">
        <v>8</v>
      </c>
      <c r="M4" s="87">
        <v>-85</v>
      </c>
      <c r="N4" s="87" t="s">
        <v>263</v>
      </c>
      <c r="O4" s="87" t="s">
        <v>263</v>
      </c>
      <c r="P4" s="87" t="s">
        <v>247</v>
      </c>
      <c r="Q4" s="28" t="s">
        <v>386</v>
      </c>
      <c r="R4" s="87">
        <v>60</v>
      </c>
      <c r="S4" s="87">
        <v>3</v>
      </c>
      <c r="T4" s="87" t="s">
        <v>168</v>
      </c>
      <c r="U4" s="170">
        <v>417000</v>
      </c>
      <c r="V4" s="112">
        <v>20000</v>
      </c>
      <c r="W4" s="87" t="s">
        <v>360</v>
      </c>
      <c r="X4" s="87" t="s">
        <v>360</v>
      </c>
      <c r="Y4" s="87" t="s">
        <v>361</v>
      </c>
    </row>
    <row r="5" spans="1:28" x14ac:dyDescent="0.25">
      <c r="A5" s="87"/>
      <c r="B5" s="87" t="s">
        <v>502</v>
      </c>
      <c r="C5" s="87">
        <v>998.40200000000004</v>
      </c>
      <c r="D5" s="87"/>
      <c r="E5" s="87" t="s">
        <v>24</v>
      </c>
      <c r="F5" s="133">
        <v>4</v>
      </c>
      <c r="G5" s="138" t="s">
        <v>500</v>
      </c>
      <c r="H5" s="133" t="s">
        <v>279</v>
      </c>
      <c r="I5" s="87" t="s">
        <v>62</v>
      </c>
      <c r="J5" s="87" t="s">
        <v>46</v>
      </c>
      <c r="K5" s="87">
        <v>9</v>
      </c>
      <c r="L5" s="87">
        <v>8</v>
      </c>
      <c r="M5" s="87">
        <v>-85</v>
      </c>
      <c r="N5" s="87" t="s">
        <v>263</v>
      </c>
      <c r="O5" s="87" t="s">
        <v>263</v>
      </c>
      <c r="P5" s="87" t="s">
        <v>43</v>
      </c>
      <c r="Q5" s="28" t="s">
        <v>386</v>
      </c>
      <c r="R5" s="87">
        <v>60</v>
      </c>
      <c r="S5" s="87">
        <v>3</v>
      </c>
      <c r="T5" s="87" t="s">
        <v>168</v>
      </c>
      <c r="U5" s="3">
        <v>439000</v>
      </c>
      <c r="V5" s="112"/>
      <c r="W5" s="87" t="s">
        <v>360</v>
      </c>
      <c r="X5" s="87" t="s">
        <v>360</v>
      </c>
      <c r="Y5" s="87" t="s">
        <v>362</v>
      </c>
    </row>
    <row r="6" spans="1:28" x14ac:dyDescent="0.25">
      <c r="A6" s="87"/>
      <c r="B6" s="87" t="s">
        <v>503</v>
      </c>
      <c r="C6" s="87">
        <v>998.40300000000002</v>
      </c>
      <c r="D6" s="87"/>
      <c r="E6" s="87" t="s">
        <v>24</v>
      </c>
      <c r="F6" s="138" t="s">
        <v>435</v>
      </c>
      <c r="G6" s="138" t="s">
        <v>500</v>
      </c>
      <c r="H6" s="133" t="s">
        <v>279</v>
      </c>
      <c r="I6" s="87" t="s">
        <v>62</v>
      </c>
      <c r="J6" s="87" t="s">
        <v>49</v>
      </c>
      <c r="K6" s="87">
        <v>9</v>
      </c>
      <c r="L6" s="87">
        <v>8</v>
      </c>
      <c r="M6" s="87">
        <v>-85</v>
      </c>
      <c r="N6" s="87">
        <v>20</v>
      </c>
      <c r="O6" s="87" t="s">
        <v>47</v>
      </c>
      <c r="P6" s="87" t="s">
        <v>66</v>
      </c>
      <c r="Q6" s="28" t="s">
        <v>386</v>
      </c>
      <c r="R6" s="87">
        <v>60</v>
      </c>
      <c r="S6" s="87">
        <v>3</v>
      </c>
      <c r="T6" s="87" t="s">
        <v>168</v>
      </c>
      <c r="U6" s="3">
        <v>219000</v>
      </c>
      <c r="V6" s="112"/>
      <c r="W6" s="87" t="s">
        <v>363</v>
      </c>
      <c r="X6" s="87" t="s">
        <v>363</v>
      </c>
      <c r="Y6" s="87" t="s">
        <v>362</v>
      </c>
    </row>
    <row r="7" spans="1:28" x14ac:dyDescent="0.25">
      <c r="A7" s="87"/>
      <c r="B7" s="87" t="s">
        <v>504</v>
      </c>
      <c r="C7" s="87">
        <v>998.404</v>
      </c>
      <c r="D7" s="87"/>
      <c r="E7" s="87" t="s">
        <v>24</v>
      </c>
      <c r="F7" s="133">
        <v>4</v>
      </c>
      <c r="G7" s="138" t="s">
        <v>500</v>
      </c>
      <c r="H7" s="133" t="s">
        <v>280</v>
      </c>
      <c r="I7" s="87" t="s">
        <v>54</v>
      </c>
      <c r="J7" s="87" t="s">
        <v>46</v>
      </c>
      <c r="K7" s="87">
        <v>9</v>
      </c>
      <c r="L7" s="87">
        <v>8</v>
      </c>
      <c r="M7" s="87">
        <v>-85</v>
      </c>
      <c r="N7" s="87">
        <v>10</v>
      </c>
      <c r="O7" s="87" t="s">
        <v>47</v>
      </c>
      <c r="P7" s="87" t="s">
        <v>43</v>
      </c>
      <c r="Q7" s="28" t="s">
        <v>386</v>
      </c>
      <c r="R7" s="87">
        <v>60</v>
      </c>
      <c r="S7" s="87">
        <v>3</v>
      </c>
      <c r="T7" s="87" t="s">
        <v>168</v>
      </c>
      <c r="U7" s="3">
        <v>99000</v>
      </c>
      <c r="V7" s="112"/>
      <c r="W7" s="87" t="s">
        <v>363</v>
      </c>
      <c r="X7" s="87" t="s">
        <v>363</v>
      </c>
      <c r="Y7" s="87" t="s">
        <v>362</v>
      </c>
    </row>
    <row r="8" spans="1:28" x14ac:dyDescent="0.25">
      <c r="A8" s="87"/>
      <c r="B8" s="87" t="s">
        <v>505</v>
      </c>
      <c r="C8" s="87">
        <v>998.40499999999997</v>
      </c>
      <c r="D8" s="87"/>
      <c r="E8" s="87" t="s">
        <v>24</v>
      </c>
      <c r="F8" s="133">
        <v>4</v>
      </c>
      <c r="G8" s="138" t="s">
        <v>500</v>
      </c>
      <c r="H8" s="133" t="s">
        <v>280</v>
      </c>
      <c r="I8" s="87" t="s">
        <v>58</v>
      </c>
      <c r="J8" s="87" t="s">
        <v>49</v>
      </c>
      <c r="K8" s="87">
        <v>9</v>
      </c>
      <c r="L8" s="87">
        <v>8</v>
      </c>
      <c r="M8" s="87">
        <v>-85</v>
      </c>
      <c r="N8" s="87" t="s">
        <v>263</v>
      </c>
      <c r="O8" s="87" t="s">
        <v>263</v>
      </c>
      <c r="P8" s="87" t="s">
        <v>43</v>
      </c>
      <c r="Q8" s="28" t="s">
        <v>386</v>
      </c>
      <c r="R8" s="87">
        <v>60</v>
      </c>
      <c r="S8" s="87">
        <v>3</v>
      </c>
      <c r="T8" s="87" t="s">
        <v>168</v>
      </c>
      <c r="U8" s="3">
        <v>473000</v>
      </c>
      <c r="V8" s="112"/>
      <c r="W8" s="87" t="s">
        <v>360</v>
      </c>
      <c r="X8" s="87" t="s">
        <v>360</v>
      </c>
      <c r="Y8" s="87" t="s">
        <v>362</v>
      </c>
    </row>
    <row r="9" spans="1:28" x14ac:dyDescent="0.25">
      <c r="A9" s="87"/>
      <c r="B9" s="87" t="s">
        <v>506</v>
      </c>
      <c r="C9" s="87">
        <v>998.40599999999995</v>
      </c>
      <c r="D9" s="87"/>
      <c r="E9" s="87" t="s">
        <v>24</v>
      </c>
      <c r="F9" s="133">
        <v>2</v>
      </c>
      <c r="G9" s="138" t="s">
        <v>500</v>
      </c>
      <c r="H9" s="133" t="s">
        <v>280</v>
      </c>
      <c r="I9" s="87" t="s">
        <v>58</v>
      </c>
      <c r="J9" s="87" t="s">
        <v>49</v>
      </c>
      <c r="K9" s="87">
        <v>9</v>
      </c>
      <c r="L9" s="87">
        <v>8</v>
      </c>
      <c r="M9" s="87">
        <v>-85</v>
      </c>
      <c r="N9" s="87">
        <v>20</v>
      </c>
      <c r="O9" s="87" t="s">
        <v>47</v>
      </c>
      <c r="P9" s="87" t="s">
        <v>66</v>
      </c>
      <c r="Q9" s="28" t="s">
        <v>386</v>
      </c>
      <c r="R9" s="87">
        <v>60</v>
      </c>
      <c r="S9" s="87">
        <v>3</v>
      </c>
      <c r="T9" s="87" t="s">
        <v>168</v>
      </c>
      <c r="U9" s="138">
        <v>236000</v>
      </c>
      <c r="V9" s="112"/>
      <c r="W9" s="87" t="s">
        <v>363</v>
      </c>
      <c r="X9" s="87" t="s">
        <v>363</v>
      </c>
      <c r="Y9" s="87" t="s">
        <v>362</v>
      </c>
    </row>
    <row r="10" spans="1:28" x14ac:dyDescent="0.25">
      <c r="A10" s="87"/>
      <c r="B10" s="87" t="s">
        <v>507</v>
      </c>
      <c r="C10" s="87">
        <v>998.40700000000004</v>
      </c>
      <c r="D10" s="87"/>
      <c r="E10" s="87" t="s">
        <v>24</v>
      </c>
      <c r="F10" s="138" t="s">
        <v>435</v>
      </c>
      <c r="G10" s="138" t="s">
        <v>500</v>
      </c>
      <c r="H10" s="133" t="s">
        <v>280</v>
      </c>
      <c r="I10" s="87" t="s">
        <v>58</v>
      </c>
      <c r="J10" s="87" t="s">
        <v>46</v>
      </c>
      <c r="K10" s="87">
        <v>9</v>
      </c>
      <c r="L10" s="87">
        <v>8</v>
      </c>
      <c r="M10" s="87">
        <v>-85</v>
      </c>
      <c r="N10" s="87" t="s">
        <v>263</v>
      </c>
      <c r="O10" s="87" t="s">
        <v>263</v>
      </c>
      <c r="P10" s="87" t="s">
        <v>246</v>
      </c>
      <c r="Q10" s="28" t="s">
        <v>386</v>
      </c>
      <c r="R10" s="87">
        <v>60</v>
      </c>
      <c r="S10" s="87">
        <v>3</v>
      </c>
      <c r="T10" s="87" t="s">
        <v>168</v>
      </c>
      <c r="U10" s="138">
        <v>449000</v>
      </c>
      <c r="V10" s="112">
        <v>30000</v>
      </c>
      <c r="W10" s="87" t="s">
        <v>360</v>
      </c>
      <c r="X10" s="87" t="s">
        <v>360</v>
      </c>
      <c r="Y10" s="87" t="s">
        <v>361</v>
      </c>
    </row>
    <row r="11" spans="1:28" x14ac:dyDescent="0.25">
      <c r="A11" s="87"/>
      <c r="B11" s="87" t="s">
        <v>504</v>
      </c>
      <c r="C11" s="87">
        <v>998.40800000000104</v>
      </c>
      <c r="D11" s="87"/>
      <c r="E11" s="87" t="s">
        <v>24</v>
      </c>
      <c r="F11" s="133">
        <v>4</v>
      </c>
      <c r="G11" s="138" t="s">
        <v>500</v>
      </c>
      <c r="H11" s="133" t="s">
        <v>281</v>
      </c>
      <c r="I11" s="87" t="s">
        <v>54</v>
      </c>
      <c r="J11" s="87" t="s">
        <v>49</v>
      </c>
      <c r="K11" s="87">
        <v>9</v>
      </c>
      <c r="L11" s="87">
        <v>8</v>
      </c>
      <c r="M11" s="87">
        <v>-85</v>
      </c>
      <c r="N11" s="87">
        <v>10</v>
      </c>
      <c r="O11" s="87" t="s">
        <v>47</v>
      </c>
      <c r="P11" s="87" t="s">
        <v>43</v>
      </c>
      <c r="Q11" s="28" t="s">
        <v>386</v>
      </c>
      <c r="R11" s="87">
        <v>60</v>
      </c>
      <c r="S11" s="87">
        <v>3</v>
      </c>
      <c r="T11" s="87" t="s">
        <v>168</v>
      </c>
      <c r="U11" s="138">
        <v>111000</v>
      </c>
      <c r="V11" s="112"/>
      <c r="W11" s="87" t="s">
        <v>363</v>
      </c>
      <c r="X11" s="87" t="s">
        <v>363</v>
      </c>
      <c r="Y11" s="87" t="s">
        <v>362</v>
      </c>
    </row>
    <row r="12" spans="1:28" x14ac:dyDescent="0.25">
      <c r="A12" s="87"/>
      <c r="B12" s="87" t="s">
        <v>503</v>
      </c>
      <c r="C12" s="87">
        <v>998.40900000000101</v>
      </c>
      <c r="D12" s="87"/>
      <c r="E12" s="87" t="s">
        <v>24</v>
      </c>
      <c r="F12" s="133">
        <v>2</v>
      </c>
      <c r="G12" s="138" t="s">
        <v>500</v>
      </c>
      <c r="H12" s="133" t="s">
        <v>281</v>
      </c>
      <c r="I12" s="87" t="s">
        <v>62</v>
      </c>
      <c r="J12" s="87" t="s">
        <v>46</v>
      </c>
      <c r="K12" s="87">
        <v>9</v>
      </c>
      <c r="L12" s="87">
        <v>8</v>
      </c>
      <c r="M12" s="87">
        <v>-85</v>
      </c>
      <c r="N12" s="87">
        <v>20</v>
      </c>
      <c r="O12" s="87" t="s">
        <v>47</v>
      </c>
      <c r="P12" s="87" t="s">
        <v>66</v>
      </c>
      <c r="Q12" s="28" t="s">
        <v>386</v>
      </c>
      <c r="R12" s="87">
        <v>60</v>
      </c>
      <c r="S12" s="87">
        <v>3</v>
      </c>
      <c r="T12" s="87" t="s">
        <v>168</v>
      </c>
      <c r="U12" s="138">
        <v>180000</v>
      </c>
      <c r="V12" s="112"/>
      <c r="W12" s="87" t="s">
        <v>363</v>
      </c>
      <c r="X12" s="87" t="s">
        <v>363</v>
      </c>
      <c r="Y12" s="87" t="s">
        <v>362</v>
      </c>
    </row>
    <row r="13" spans="1:28" x14ac:dyDescent="0.25">
      <c r="A13" s="87"/>
      <c r="B13" s="87" t="s">
        <v>508</v>
      </c>
      <c r="C13" s="87">
        <v>998.41000000000099</v>
      </c>
      <c r="D13" s="87"/>
      <c r="E13" s="87" t="s">
        <v>24</v>
      </c>
      <c r="F13" s="138" t="s">
        <v>435</v>
      </c>
      <c r="G13" s="138" t="s">
        <v>500</v>
      </c>
      <c r="H13" s="133" t="s">
        <v>281</v>
      </c>
      <c r="I13" s="87" t="s">
        <v>62</v>
      </c>
      <c r="J13" s="87" t="s">
        <v>49</v>
      </c>
      <c r="K13" s="87">
        <v>9</v>
      </c>
      <c r="L13" s="87">
        <v>8</v>
      </c>
      <c r="M13" s="87">
        <v>-85</v>
      </c>
      <c r="N13" s="87">
        <v>20</v>
      </c>
      <c r="O13" s="87" t="s">
        <v>47</v>
      </c>
      <c r="P13" s="87" t="s">
        <v>43</v>
      </c>
      <c r="Q13" s="28" t="s">
        <v>386</v>
      </c>
      <c r="R13" s="87">
        <v>60</v>
      </c>
      <c r="S13" s="87">
        <v>3</v>
      </c>
      <c r="T13" s="87" t="s">
        <v>168</v>
      </c>
      <c r="U13" s="138">
        <v>255000</v>
      </c>
      <c r="V13" s="112"/>
      <c r="W13" s="87" t="s">
        <v>363</v>
      </c>
      <c r="X13" s="87" t="s">
        <v>363</v>
      </c>
      <c r="Y13" s="87" t="s">
        <v>362</v>
      </c>
    </row>
    <row r="14" spans="1:28" x14ac:dyDescent="0.25">
      <c r="A14" s="87"/>
      <c r="B14" s="87" t="s">
        <v>509</v>
      </c>
      <c r="C14" s="87">
        <v>998.41099999999994</v>
      </c>
      <c r="D14" s="87">
        <v>1</v>
      </c>
      <c r="E14" s="87" t="s">
        <v>24</v>
      </c>
      <c r="F14" s="133">
        <v>4</v>
      </c>
      <c r="G14" s="138" t="s">
        <v>500</v>
      </c>
      <c r="H14" s="133" t="s">
        <v>281</v>
      </c>
      <c r="I14" s="138" t="s">
        <v>62</v>
      </c>
      <c r="J14" s="87" t="s">
        <v>46</v>
      </c>
      <c r="K14" s="87">
        <v>9</v>
      </c>
      <c r="L14" s="87">
        <v>8</v>
      </c>
      <c r="M14" s="87">
        <v>-85</v>
      </c>
      <c r="N14" s="87">
        <v>25</v>
      </c>
      <c r="O14" s="87" t="s">
        <v>47</v>
      </c>
      <c r="P14" s="87" t="s">
        <v>66</v>
      </c>
      <c r="Q14" s="28" t="s">
        <v>307</v>
      </c>
      <c r="R14" s="87">
        <v>180</v>
      </c>
      <c r="S14" s="87">
        <v>1</v>
      </c>
      <c r="T14" s="87" t="s">
        <v>168</v>
      </c>
      <c r="U14" s="112">
        <v>221000</v>
      </c>
      <c r="V14" s="112"/>
      <c r="W14" s="87" t="s">
        <v>363</v>
      </c>
      <c r="X14" s="87" t="s">
        <v>363</v>
      </c>
      <c r="Y14" s="87" t="s">
        <v>362</v>
      </c>
    </row>
    <row r="15" spans="1:28" x14ac:dyDescent="0.25">
      <c r="A15" s="87"/>
      <c r="B15" s="87" t="s">
        <v>509</v>
      </c>
      <c r="C15" s="87">
        <v>998.41099999999994</v>
      </c>
      <c r="D15" s="87">
        <v>2</v>
      </c>
      <c r="E15" s="87" t="s">
        <v>24</v>
      </c>
      <c r="F15" s="133">
        <v>4</v>
      </c>
      <c r="G15" s="138" t="s">
        <v>500</v>
      </c>
      <c r="H15" s="133" t="s">
        <v>281</v>
      </c>
      <c r="I15" s="138" t="s">
        <v>62</v>
      </c>
      <c r="J15" s="87" t="s">
        <v>46</v>
      </c>
      <c r="K15" s="87">
        <v>9</v>
      </c>
      <c r="L15" s="87">
        <v>8</v>
      </c>
      <c r="M15" s="87">
        <v>-87</v>
      </c>
      <c r="N15" s="87">
        <v>25</v>
      </c>
      <c r="O15" s="87" t="s">
        <v>47</v>
      </c>
      <c r="P15" s="87" t="s">
        <v>66</v>
      </c>
      <c r="Q15" s="28" t="s">
        <v>307</v>
      </c>
      <c r="R15" s="87">
        <v>180</v>
      </c>
      <c r="S15" s="87">
        <v>1</v>
      </c>
      <c r="T15" s="87" t="s">
        <v>168</v>
      </c>
      <c r="U15" s="112">
        <v>221000</v>
      </c>
      <c r="V15" s="112"/>
      <c r="W15" s="87" t="s">
        <v>363</v>
      </c>
      <c r="X15" s="87" t="s">
        <v>363</v>
      </c>
      <c r="Y15" s="87" t="s">
        <v>362</v>
      </c>
    </row>
    <row r="16" spans="1:28" x14ac:dyDescent="0.25">
      <c r="A16" s="87"/>
      <c r="B16" s="87" t="s">
        <v>509</v>
      </c>
      <c r="C16" s="87">
        <v>998.41099999999994</v>
      </c>
      <c r="D16" s="87">
        <v>3</v>
      </c>
      <c r="E16" s="87" t="s">
        <v>24</v>
      </c>
      <c r="F16" s="133">
        <v>4</v>
      </c>
      <c r="G16" s="138" t="s">
        <v>500</v>
      </c>
      <c r="H16" s="133" t="s">
        <v>281</v>
      </c>
      <c r="I16" s="138" t="s">
        <v>62</v>
      </c>
      <c r="J16" s="87" t="s">
        <v>46</v>
      </c>
      <c r="K16" s="87">
        <v>9</v>
      </c>
      <c r="L16" s="87">
        <v>8</v>
      </c>
      <c r="M16" s="87">
        <v>-89</v>
      </c>
      <c r="N16" s="87">
        <v>25</v>
      </c>
      <c r="O16" s="87" t="s">
        <v>47</v>
      </c>
      <c r="P16" s="87" t="s">
        <v>66</v>
      </c>
      <c r="Q16" s="28" t="s">
        <v>307</v>
      </c>
      <c r="R16" s="87">
        <v>180</v>
      </c>
      <c r="S16" s="87">
        <v>1</v>
      </c>
      <c r="T16" s="87" t="s">
        <v>168</v>
      </c>
      <c r="U16" s="112">
        <v>221000</v>
      </c>
      <c r="V16" s="112"/>
      <c r="W16" s="87" t="s">
        <v>363</v>
      </c>
      <c r="X16" s="87" t="s">
        <v>363</v>
      </c>
      <c r="Y16" s="87" t="s">
        <v>362</v>
      </c>
    </row>
    <row r="17" spans="1:25" x14ac:dyDescent="0.25">
      <c r="A17" s="87"/>
      <c r="B17" s="87" t="s">
        <v>509</v>
      </c>
      <c r="C17" s="87">
        <v>998.41099999999994</v>
      </c>
      <c r="D17" s="87">
        <v>4</v>
      </c>
      <c r="E17" s="87" t="s">
        <v>24</v>
      </c>
      <c r="F17" s="133">
        <v>4</v>
      </c>
      <c r="G17" s="138" t="s">
        <v>500</v>
      </c>
      <c r="H17" s="133" t="s">
        <v>281</v>
      </c>
      <c r="I17" s="138" t="s">
        <v>62</v>
      </c>
      <c r="J17" s="87" t="s">
        <v>46</v>
      </c>
      <c r="K17" s="87">
        <v>9</v>
      </c>
      <c r="L17" s="87">
        <v>8</v>
      </c>
      <c r="M17" s="87">
        <v>-91</v>
      </c>
      <c r="N17" s="87">
        <v>25</v>
      </c>
      <c r="O17" s="87" t="s">
        <v>47</v>
      </c>
      <c r="P17" s="87" t="s">
        <v>66</v>
      </c>
      <c r="Q17" s="28" t="s">
        <v>307</v>
      </c>
      <c r="R17" s="87">
        <v>180</v>
      </c>
      <c r="S17" s="87">
        <v>1</v>
      </c>
      <c r="T17" s="87" t="s">
        <v>168</v>
      </c>
      <c r="U17" s="112">
        <v>219000</v>
      </c>
      <c r="V17" s="112"/>
      <c r="W17" s="87" t="s">
        <v>363</v>
      </c>
      <c r="X17" s="87" t="s">
        <v>363</v>
      </c>
      <c r="Y17" s="87" t="s">
        <v>362</v>
      </c>
    </row>
    <row r="18" spans="1:25" x14ac:dyDescent="0.25">
      <c r="A18" s="87"/>
      <c r="B18" s="87" t="s">
        <v>509</v>
      </c>
      <c r="C18" s="87">
        <v>998.41099999999994</v>
      </c>
      <c r="D18" s="87">
        <v>5</v>
      </c>
      <c r="E18" s="87" t="s">
        <v>24</v>
      </c>
      <c r="F18" s="133">
        <v>4</v>
      </c>
      <c r="G18" s="138" t="s">
        <v>500</v>
      </c>
      <c r="H18" s="133" t="s">
        <v>281</v>
      </c>
      <c r="I18" s="138" t="s">
        <v>62</v>
      </c>
      <c r="J18" s="87" t="s">
        <v>46</v>
      </c>
      <c r="K18" s="87">
        <v>9</v>
      </c>
      <c r="L18" s="87">
        <v>8</v>
      </c>
      <c r="M18" s="87">
        <v>-93</v>
      </c>
      <c r="N18" s="87">
        <v>25</v>
      </c>
      <c r="O18" s="87" t="s">
        <v>47</v>
      </c>
      <c r="P18" s="87" t="s">
        <v>66</v>
      </c>
      <c r="Q18" s="28" t="s">
        <v>307</v>
      </c>
      <c r="R18" s="87">
        <v>180</v>
      </c>
      <c r="S18" s="87">
        <v>1</v>
      </c>
      <c r="T18" s="87" t="s">
        <v>168</v>
      </c>
      <c r="U18" s="112">
        <v>219000</v>
      </c>
      <c r="V18" s="112"/>
      <c r="W18" s="87" t="s">
        <v>363</v>
      </c>
      <c r="X18" s="87" t="s">
        <v>363</v>
      </c>
      <c r="Y18" s="87" t="s">
        <v>362</v>
      </c>
    </row>
    <row r="19" spans="1:25" x14ac:dyDescent="0.25">
      <c r="A19" s="87"/>
      <c r="B19" s="87" t="s">
        <v>509</v>
      </c>
      <c r="C19" s="87">
        <v>998.41099999999994</v>
      </c>
      <c r="D19" s="87">
        <v>6</v>
      </c>
      <c r="E19" s="87" t="s">
        <v>24</v>
      </c>
      <c r="F19" s="133">
        <v>4</v>
      </c>
      <c r="G19" s="138" t="s">
        <v>500</v>
      </c>
      <c r="H19" s="133" t="s">
        <v>281</v>
      </c>
      <c r="I19" s="138" t="s">
        <v>62</v>
      </c>
      <c r="J19" s="87" t="s">
        <v>46</v>
      </c>
      <c r="K19" s="87">
        <v>9</v>
      </c>
      <c r="L19" s="87">
        <v>8</v>
      </c>
      <c r="M19" s="87">
        <v>-95</v>
      </c>
      <c r="N19" s="87">
        <v>25</v>
      </c>
      <c r="O19" s="87" t="s">
        <v>47</v>
      </c>
      <c r="P19" s="87" t="s">
        <v>66</v>
      </c>
      <c r="Q19" s="28" t="s">
        <v>307</v>
      </c>
      <c r="R19" s="87">
        <v>180</v>
      </c>
      <c r="S19" s="87">
        <v>1</v>
      </c>
      <c r="T19" s="87" t="s">
        <v>168</v>
      </c>
      <c r="U19" s="112">
        <v>219000</v>
      </c>
      <c r="V19" s="112"/>
      <c r="W19" s="87" t="s">
        <v>363</v>
      </c>
      <c r="X19" s="87" t="s">
        <v>363</v>
      </c>
      <c r="Y19" s="87" t="s">
        <v>362</v>
      </c>
    </row>
    <row r="20" spans="1:25" x14ac:dyDescent="0.25">
      <c r="A20" s="87"/>
      <c r="B20" s="87" t="s">
        <v>509</v>
      </c>
      <c r="C20" s="87">
        <v>998.41099999999994</v>
      </c>
      <c r="D20" s="87">
        <v>7</v>
      </c>
      <c r="E20" s="87" t="s">
        <v>24</v>
      </c>
      <c r="F20" s="133">
        <v>4</v>
      </c>
      <c r="G20" s="138" t="s">
        <v>500</v>
      </c>
      <c r="H20" s="133" t="s">
        <v>281</v>
      </c>
      <c r="I20" s="138" t="s">
        <v>62</v>
      </c>
      <c r="J20" s="87" t="s">
        <v>46</v>
      </c>
      <c r="K20" s="87">
        <v>9</v>
      </c>
      <c r="L20" s="87">
        <v>8</v>
      </c>
      <c r="M20" s="87">
        <v>-97</v>
      </c>
      <c r="N20" s="87">
        <v>25</v>
      </c>
      <c r="O20" s="87" t="s">
        <v>47</v>
      </c>
      <c r="P20" s="87" t="s">
        <v>66</v>
      </c>
      <c r="Q20" s="28" t="s">
        <v>307</v>
      </c>
      <c r="R20" s="87">
        <v>180</v>
      </c>
      <c r="S20" s="87">
        <v>1</v>
      </c>
      <c r="T20" s="87" t="s">
        <v>168</v>
      </c>
      <c r="U20" s="112">
        <v>202000</v>
      </c>
      <c r="V20" s="112"/>
      <c r="W20" s="87" t="s">
        <v>363</v>
      </c>
      <c r="X20" s="87" t="s">
        <v>363</v>
      </c>
      <c r="Y20" s="87" t="s">
        <v>362</v>
      </c>
    </row>
    <row r="21" spans="1:25" x14ac:dyDescent="0.25">
      <c r="A21" s="87"/>
      <c r="B21" s="87" t="s">
        <v>509</v>
      </c>
      <c r="C21" s="87">
        <v>998.41099999999994</v>
      </c>
      <c r="D21" s="87">
        <v>8</v>
      </c>
      <c r="E21" s="87" t="s">
        <v>24</v>
      </c>
      <c r="F21" s="133">
        <v>4</v>
      </c>
      <c r="G21" s="138" t="s">
        <v>500</v>
      </c>
      <c r="H21" s="133" t="s">
        <v>281</v>
      </c>
      <c r="I21" s="138" t="s">
        <v>62</v>
      </c>
      <c r="J21" s="87" t="s">
        <v>46</v>
      </c>
      <c r="K21" s="87">
        <v>9</v>
      </c>
      <c r="L21" s="87">
        <v>8</v>
      </c>
      <c r="M21" s="87">
        <v>-99</v>
      </c>
      <c r="N21" s="87">
        <v>25</v>
      </c>
      <c r="O21" s="87" t="s">
        <v>47</v>
      </c>
      <c r="P21" s="87" t="s">
        <v>66</v>
      </c>
      <c r="Q21" s="28" t="s">
        <v>307</v>
      </c>
      <c r="R21" s="87">
        <v>180</v>
      </c>
      <c r="S21" s="87">
        <v>1</v>
      </c>
      <c r="T21" s="87" t="s">
        <v>168</v>
      </c>
      <c r="U21" s="112">
        <v>202000</v>
      </c>
      <c r="V21" s="112"/>
      <c r="W21" s="87" t="s">
        <v>363</v>
      </c>
      <c r="X21" s="87" t="s">
        <v>363</v>
      </c>
      <c r="Y21" s="87" t="s">
        <v>362</v>
      </c>
    </row>
    <row r="22" spans="1:25" x14ac:dyDescent="0.25">
      <c r="A22" s="87"/>
      <c r="B22" s="87" t="s">
        <v>509</v>
      </c>
      <c r="C22" s="87">
        <v>998.41099999999994</v>
      </c>
      <c r="D22" s="87">
        <v>9</v>
      </c>
      <c r="E22" s="87" t="s">
        <v>24</v>
      </c>
      <c r="F22" s="133">
        <v>4</v>
      </c>
      <c r="G22" s="138" t="s">
        <v>500</v>
      </c>
      <c r="H22" s="133" t="s">
        <v>281</v>
      </c>
      <c r="I22" s="138" t="s">
        <v>62</v>
      </c>
      <c r="J22" s="87" t="s">
        <v>46</v>
      </c>
      <c r="K22" s="87">
        <v>9</v>
      </c>
      <c r="L22" s="87">
        <v>8</v>
      </c>
      <c r="M22" s="87">
        <v>-101</v>
      </c>
      <c r="N22" s="87">
        <v>24</v>
      </c>
      <c r="O22" s="87" t="s">
        <v>47</v>
      </c>
      <c r="P22" s="87" t="s">
        <v>66</v>
      </c>
      <c r="Q22" s="28" t="s">
        <v>307</v>
      </c>
      <c r="R22" s="87">
        <v>180</v>
      </c>
      <c r="S22" s="87">
        <v>1</v>
      </c>
      <c r="T22" s="87" t="s">
        <v>168</v>
      </c>
      <c r="U22" s="112">
        <v>196000</v>
      </c>
      <c r="V22" s="112"/>
      <c r="W22" s="87" t="s">
        <v>363</v>
      </c>
      <c r="X22" s="87" t="s">
        <v>363</v>
      </c>
      <c r="Y22" s="87" t="s">
        <v>362</v>
      </c>
    </row>
    <row r="23" spans="1:25" x14ac:dyDescent="0.25">
      <c r="A23" s="87"/>
      <c r="B23" s="87" t="s">
        <v>509</v>
      </c>
      <c r="C23" s="87">
        <v>998.41099999999994</v>
      </c>
      <c r="D23" s="87">
        <v>10</v>
      </c>
      <c r="E23" s="87" t="s">
        <v>24</v>
      </c>
      <c r="F23" s="133">
        <v>4</v>
      </c>
      <c r="G23" s="138" t="s">
        <v>500</v>
      </c>
      <c r="H23" s="133" t="s">
        <v>281</v>
      </c>
      <c r="I23" s="138" t="s">
        <v>62</v>
      </c>
      <c r="J23" s="87" t="s">
        <v>46</v>
      </c>
      <c r="K23" s="87">
        <v>9</v>
      </c>
      <c r="L23" s="87">
        <v>8</v>
      </c>
      <c r="M23" s="87">
        <v>-103</v>
      </c>
      <c r="N23" s="87">
        <v>22</v>
      </c>
      <c r="O23" s="87" t="s">
        <v>47</v>
      </c>
      <c r="P23" s="87" t="s">
        <v>66</v>
      </c>
      <c r="Q23" s="28" t="s">
        <v>307</v>
      </c>
      <c r="R23" s="87">
        <v>180</v>
      </c>
      <c r="S23" s="87">
        <v>1</v>
      </c>
      <c r="T23" s="87" t="s">
        <v>168</v>
      </c>
      <c r="U23" s="112">
        <v>184000</v>
      </c>
      <c r="V23" s="112"/>
      <c r="W23" s="87" t="s">
        <v>363</v>
      </c>
      <c r="X23" s="87" t="s">
        <v>363</v>
      </c>
      <c r="Y23" s="87" t="s">
        <v>362</v>
      </c>
    </row>
    <row r="24" spans="1:25" x14ac:dyDescent="0.25">
      <c r="A24" s="87"/>
      <c r="B24" s="87" t="s">
        <v>509</v>
      </c>
      <c r="C24" s="87">
        <v>998.41099999999994</v>
      </c>
      <c r="D24" s="87">
        <v>11</v>
      </c>
      <c r="E24" s="87" t="s">
        <v>24</v>
      </c>
      <c r="F24" s="133">
        <v>4</v>
      </c>
      <c r="G24" s="138" t="s">
        <v>500</v>
      </c>
      <c r="H24" s="133" t="s">
        <v>281</v>
      </c>
      <c r="I24" s="138" t="s">
        <v>62</v>
      </c>
      <c r="J24" s="87" t="s">
        <v>46</v>
      </c>
      <c r="K24" s="87">
        <v>9</v>
      </c>
      <c r="L24" s="87">
        <v>8</v>
      </c>
      <c r="M24" s="87">
        <v>-105</v>
      </c>
      <c r="N24" s="87">
        <v>20</v>
      </c>
      <c r="O24" s="87" t="s">
        <v>47</v>
      </c>
      <c r="P24" s="87" t="s">
        <v>66</v>
      </c>
      <c r="Q24" s="28" t="s">
        <v>307</v>
      </c>
      <c r="R24" s="87">
        <v>180</v>
      </c>
      <c r="S24" s="87">
        <v>1</v>
      </c>
      <c r="T24" s="87" t="s">
        <v>168</v>
      </c>
      <c r="U24" s="112">
        <v>170000</v>
      </c>
      <c r="V24" s="112"/>
      <c r="W24" s="87" t="s">
        <v>363</v>
      </c>
      <c r="X24" s="87" t="s">
        <v>363</v>
      </c>
      <c r="Y24" s="87" t="s">
        <v>362</v>
      </c>
    </row>
    <row r="25" spans="1:25" x14ac:dyDescent="0.25">
      <c r="A25" s="87"/>
      <c r="B25" s="87" t="s">
        <v>509</v>
      </c>
      <c r="C25" s="87">
        <v>998.41099999999994</v>
      </c>
      <c r="D25" s="87">
        <v>12</v>
      </c>
      <c r="E25" s="87" t="s">
        <v>24</v>
      </c>
      <c r="F25" s="133">
        <v>4</v>
      </c>
      <c r="G25" s="138" t="s">
        <v>500</v>
      </c>
      <c r="H25" s="133" t="s">
        <v>281</v>
      </c>
      <c r="I25" s="138" t="s">
        <v>62</v>
      </c>
      <c r="J25" s="87" t="s">
        <v>46</v>
      </c>
      <c r="K25" s="87">
        <v>9</v>
      </c>
      <c r="L25" s="87">
        <v>8</v>
      </c>
      <c r="M25" s="87">
        <v>-107</v>
      </c>
      <c r="N25" s="87">
        <v>18</v>
      </c>
      <c r="O25" s="87" t="s">
        <v>47</v>
      </c>
      <c r="P25" s="87" t="s">
        <v>66</v>
      </c>
      <c r="Q25" s="28" t="s">
        <v>307</v>
      </c>
      <c r="R25" s="87">
        <v>180</v>
      </c>
      <c r="S25" s="87">
        <v>1</v>
      </c>
      <c r="T25" s="87" t="s">
        <v>168</v>
      </c>
      <c r="U25" s="112">
        <v>156000</v>
      </c>
      <c r="V25" s="112"/>
      <c r="W25" s="87" t="s">
        <v>363</v>
      </c>
      <c r="X25" s="87" t="s">
        <v>363</v>
      </c>
      <c r="Y25" s="87" t="s">
        <v>362</v>
      </c>
    </row>
    <row r="26" spans="1:25" x14ac:dyDescent="0.25">
      <c r="A26" s="87"/>
      <c r="B26" s="87" t="s">
        <v>509</v>
      </c>
      <c r="C26" s="87">
        <v>998.41099999999994</v>
      </c>
      <c r="D26" s="87">
        <v>13</v>
      </c>
      <c r="E26" s="87" t="s">
        <v>24</v>
      </c>
      <c r="F26" s="133">
        <v>4</v>
      </c>
      <c r="G26" s="138" t="s">
        <v>500</v>
      </c>
      <c r="H26" s="133" t="s">
        <v>281</v>
      </c>
      <c r="I26" s="138" t="s">
        <v>62</v>
      </c>
      <c r="J26" s="87" t="s">
        <v>46</v>
      </c>
      <c r="K26" s="87">
        <v>9</v>
      </c>
      <c r="L26" s="87">
        <v>8</v>
      </c>
      <c r="M26" s="87">
        <v>-109</v>
      </c>
      <c r="N26" s="87">
        <v>16</v>
      </c>
      <c r="O26" s="87" t="s">
        <v>47</v>
      </c>
      <c r="P26" s="87" t="s">
        <v>66</v>
      </c>
      <c r="Q26" s="28" t="s">
        <v>307</v>
      </c>
      <c r="R26" s="87">
        <v>180</v>
      </c>
      <c r="S26" s="87">
        <v>1</v>
      </c>
      <c r="T26" s="87" t="s">
        <v>168</v>
      </c>
      <c r="U26" s="112">
        <v>146000</v>
      </c>
      <c r="V26" s="112"/>
      <c r="W26" s="87" t="s">
        <v>363</v>
      </c>
      <c r="X26" s="87" t="s">
        <v>363</v>
      </c>
      <c r="Y26" s="87" t="s">
        <v>362</v>
      </c>
    </row>
    <row r="27" spans="1:25" x14ac:dyDescent="0.25">
      <c r="A27" s="87"/>
      <c r="B27" s="87" t="s">
        <v>509</v>
      </c>
      <c r="C27" s="87">
        <v>998.41099999999994</v>
      </c>
      <c r="D27" s="87">
        <v>14</v>
      </c>
      <c r="E27" s="87" t="s">
        <v>24</v>
      </c>
      <c r="F27" s="133">
        <v>4</v>
      </c>
      <c r="G27" s="138" t="s">
        <v>500</v>
      </c>
      <c r="H27" s="133" t="s">
        <v>281</v>
      </c>
      <c r="I27" s="138" t="s">
        <v>62</v>
      </c>
      <c r="J27" s="87" t="s">
        <v>46</v>
      </c>
      <c r="K27" s="87">
        <v>9</v>
      </c>
      <c r="L27" s="87">
        <v>8</v>
      </c>
      <c r="M27" s="87">
        <v>-111</v>
      </c>
      <c r="N27" s="87">
        <v>14</v>
      </c>
      <c r="O27" s="87" t="s">
        <v>47</v>
      </c>
      <c r="P27" s="87" t="s">
        <v>66</v>
      </c>
      <c r="Q27" s="28" t="s">
        <v>307</v>
      </c>
      <c r="R27" s="87">
        <v>180</v>
      </c>
      <c r="S27" s="87">
        <v>1</v>
      </c>
      <c r="T27" s="87" t="s">
        <v>168</v>
      </c>
      <c r="U27" s="112">
        <v>130000</v>
      </c>
      <c r="V27" s="112"/>
      <c r="W27" s="87" t="s">
        <v>363</v>
      </c>
      <c r="X27" s="87" t="s">
        <v>363</v>
      </c>
      <c r="Y27" s="87" t="s">
        <v>362</v>
      </c>
    </row>
    <row r="28" spans="1:25" x14ac:dyDescent="0.25">
      <c r="A28" s="87"/>
      <c r="B28" s="87" t="s">
        <v>509</v>
      </c>
      <c r="C28" s="87">
        <v>998.41099999999994</v>
      </c>
      <c r="D28" s="87">
        <v>15</v>
      </c>
      <c r="E28" s="87" t="s">
        <v>24</v>
      </c>
      <c r="F28" s="133">
        <v>4</v>
      </c>
      <c r="G28" s="138" t="s">
        <v>500</v>
      </c>
      <c r="H28" s="133" t="s">
        <v>281</v>
      </c>
      <c r="I28" s="138" t="s">
        <v>62</v>
      </c>
      <c r="J28" s="87" t="s">
        <v>46</v>
      </c>
      <c r="K28" s="87">
        <v>9</v>
      </c>
      <c r="L28" s="87">
        <v>8</v>
      </c>
      <c r="M28" s="87">
        <v>-113</v>
      </c>
      <c r="N28" s="87">
        <v>12</v>
      </c>
      <c r="O28" s="87" t="s">
        <v>47</v>
      </c>
      <c r="P28" s="87" t="s">
        <v>66</v>
      </c>
      <c r="Q28" s="28" t="s">
        <v>307</v>
      </c>
      <c r="R28" s="87">
        <v>180</v>
      </c>
      <c r="S28" s="87">
        <v>1</v>
      </c>
      <c r="T28" s="87" t="s">
        <v>168</v>
      </c>
      <c r="U28" s="112">
        <v>100000</v>
      </c>
      <c r="V28" s="112"/>
      <c r="W28" s="87" t="s">
        <v>363</v>
      </c>
      <c r="X28" s="87" t="s">
        <v>363</v>
      </c>
      <c r="Y28" s="87" t="s">
        <v>362</v>
      </c>
    </row>
    <row r="29" spans="1:25" x14ac:dyDescent="0.25">
      <c r="A29" s="87"/>
      <c r="B29" s="87" t="s">
        <v>509</v>
      </c>
      <c r="C29" s="87">
        <v>998.41099999999994</v>
      </c>
      <c r="D29" s="87">
        <v>16</v>
      </c>
      <c r="E29" s="87" t="s">
        <v>24</v>
      </c>
      <c r="F29" s="133">
        <v>4</v>
      </c>
      <c r="G29" s="138" t="s">
        <v>500</v>
      </c>
      <c r="H29" s="133" t="s">
        <v>281</v>
      </c>
      <c r="I29" s="138" t="s">
        <v>62</v>
      </c>
      <c r="J29" s="87" t="s">
        <v>46</v>
      </c>
      <c r="K29" s="87">
        <v>9</v>
      </c>
      <c r="L29" s="87">
        <v>8</v>
      </c>
      <c r="M29" s="87">
        <v>-115</v>
      </c>
      <c r="N29" s="87">
        <v>10</v>
      </c>
      <c r="O29" s="87" t="s">
        <v>47</v>
      </c>
      <c r="P29" s="87" t="s">
        <v>66</v>
      </c>
      <c r="Q29" s="28" t="s">
        <v>307</v>
      </c>
      <c r="R29" s="87">
        <v>180</v>
      </c>
      <c r="S29" s="87">
        <v>1</v>
      </c>
      <c r="T29" s="87" t="s">
        <v>168</v>
      </c>
      <c r="U29" s="112">
        <v>90000</v>
      </c>
      <c r="V29" s="112"/>
      <c r="W29" s="87" t="s">
        <v>363</v>
      </c>
      <c r="X29" s="87" t="s">
        <v>363</v>
      </c>
      <c r="Y29" s="87" t="s">
        <v>362</v>
      </c>
    </row>
    <row r="30" spans="1:25" x14ac:dyDescent="0.25">
      <c r="A30" s="87"/>
      <c r="B30" s="87" t="s">
        <v>509</v>
      </c>
      <c r="C30" s="87">
        <v>998.41099999999994</v>
      </c>
      <c r="D30" s="87">
        <v>17</v>
      </c>
      <c r="E30" s="87" t="s">
        <v>24</v>
      </c>
      <c r="F30" s="133">
        <v>4</v>
      </c>
      <c r="G30" s="138" t="s">
        <v>500</v>
      </c>
      <c r="H30" s="133" t="s">
        <v>281</v>
      </c>
      <c r="I30" s="138" t="s">
        <v>62</v>
      </c>
      <c r="J30" s="87" t="s">
        <v>46</v>
      </c>
      <c r="K30" s="87">
        <v>9</v>
      </c>
      <c r="L30" s="87">
        <v>8</v>
      </c>
      <c r="M30" s="87">
        <v>-117</v>
      </c>
      <c r="N30" s="87">
        <v>8</v>
      </c>
      <c r="O30" s="87" t="s">
        <v>47</v>
      </c>
      <c r="P30" s="87" t="s">
        <v>66</v>
      </c>
      <c r="Q30" s="28" t="s">
        <v>307</v>
      </c>
      <c r="R30" s="87">
        <v>180</v>
      </c>
      <c r="S30" s="87">
        <v>1</v>
      </c>
      <c r="T30" s="87" t="s">
        <v>168</v>
      </c>
      <c r="U30" s="112">
        <v>70000</v>
      </c>
      <c r="V30" s="112"/>
      <c r="W30" s="87" t="s">
        <v>363</v>
      </c>
      <c r="X30" s="87" t="s">
        <v>363</v>
      </c>
      <c r="Y30" s="87" t="s">
        <v>362</v>
      </c>
    </row>
    <row r="31" spans="1:25" x14ac:dyDescent="0.25">
      <c r="A31" s="87"/>
      <c r="B31" s="87" t="s">
        <v>509</v>
      </c>
      <c r="C31" s="87">
        <v>998.41099999999994</v>
      </c>
      <c r="D31" s="87">
        <v>18</v>
      </c>
      <c r="E31" s="87" t="s">
        <v>24</v>
      </c>
      <c r="F31" s="133">
        <v>4</v>
      </c>
      <c r="G31" s="138" t="s">
        <v>500</v>
      </c>
      <c r="H31" s="133" t="s">
        <v>281</v>
      </c>
      <c r="I31" s="138" t="s">
        <v>62</v>
      </c>
      <c r="J31" s="87" t="s">
        <v>46</v>
      </c>
      <c r="K31" s="87">
        <v>9</v>
      </c>
      <c r="L31" s="87">
        <v>8</v>
      </c>
      <c r="M31" s="87">
        <v>-119</v>
      </c>
      <c r="N31" s="87">
        <v>6</v>
      </c>
      <c r="O31" s="87" t="s">
        <v>47</v>
      </c>
      <c r="P31" s="87" t="s">
        <v>66</v>
      </c>
      <c r="Q31" s="28" t="s">
        <v>307</v>
      </c>
      <c r="R31" s="87">
        <v>180</v>
      </c>
      <c r="S31" s="87">
        <v>1</v>
      </c>
      <c r="T31" s="87" t="s">
        <v>168</v>
      </c>
      <c r="U31" s="112">
        <v>55000</v>
      </c>
      <c r="V31" s="112"/>
      <c r="W31" s="87" t="s">
        <v>363</v>
      </c>
      <c r="X31" s="87" t="s">
        <v>363</v>
      </c>
      <c r="Y31" s="87" t="s">
        <v>362</v>
      </c>
    </row>
    <row r="32" spans="1:25" x14ac:dyDescent="0.25">
      <c r="A32" s="87"/>
      <c r="B32" s="87" t="s">
        <v>509</v>
      </c>
      <c r="C32" s="87">
        <v>998.41099999999994</v>
      </c>
      <c r="D32" s="87">
        <v>19</v>
      </c>
      <c r="E32" s="87" t="s">
        <v>24</v>
      </c>
      <c r="F32" s="133">
        <v>4</v>
      </c>
      <c r="G32" s="138" t="s">
        <v>500</v>
      </c>
      <c r="H32" s="133" t="s">
        <v>281</v>
      </c>
      <c r="I32" s="138" t="s">
        <v>62</v>
      </c>
      <c r="J32" s="87" t="s">
        <v>46</v>
      </c>
      <c r="K32" s="87">
        <v>9</v>
      </c>
      <c r="L32" s="87">
        <v>8</v>
      </c>
      <c r="M32" s="87">
        <v>-121</v>
      </c>
      <c r="N32" s="87">
        <v>4</v>
      </c>
      <c r="O32" s="87" t="s">
        <v>47</v>
      </c>
      <c r="P32" s="87" t="s">
        <v>66</v>
      </c>
      <c r="Q32" s="28" t="s">
        <v>307</v>
      </c>
      <c r="R32" s="87">
        <v>180</v>
      </c>
      <c r="S32" s="87">
        <v>1</v>
      </c>
      <c r="T32" s="87" t="s">
        <v>168</v>
      </c>
      <c r="U32" s="112">
        <v>40000</v>
      </c>
      <c r="V32" s="112"/>
      <c r="W32" s="87" t="s">
        <v>363</v>
      </c>
      <c r="X32" s="87" t="s">
        <v>363</v>
      </c>
      <c r="Y32" s="87" t="s">
        <v>362</v>
      </c>
    </row>
  </sheetData>
  <mergeCells count="1">
    <mergeCell ref="A1:C1"/>
  </mergeCell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C000"/>
  </sheetPr>
  <dimension ref="A1:AD51"/>
  <sheetViews>
    <sheetView zoomScaleNormal="100" workbookViewId="0">
      <selection activeCell="AK171" sqref="AK171:AK173"/>
    </sheetView>
  </sheetViews>
  <sheetFormatPr defaultColWidth="8.7109375" defaultRowHeight="15" x14ac:dyDescent="0.25"/>
  <cols>
    <col min="1" max="1" width="53.42578125" customWidth="1"/>
    <col min="2" max="2" width="15.42578125" customWidth="1"/>
    <col min="6" max="6" width="7.42578125" customWidth="1"/>
    <col min="8" max="8" width="13.42578125" customWidth="1"/>
    <col min="22" max="22" width="18" style="101" customWidth="1"/>
    <col min="23" max="23" width="20.42578125" style="101" customWidth="1"/>
    <col min="24" max="25" width="20.42578125" bestFit="1" customWidth="1"/>
    <col min="26" max="26" width="26.42578125" customWidth="1"/>
    <col min="27" max="27" width="18.42578125" customWidth="1"/>
  </cols>
  <sheetData>
    <row r="1" spans="1:30" ht="51" x14ac:dyDescent="0.25">
      <c r="A1" s="301" t="s">
        <v>264</v>
      </c>
      <c r="B1" s="301" t="s">
        <v>265</v>
      </c>
      <c r="C1" s="301" t="s">
        <v>495</v>
      </c>
      <c r="D1" s="301" t="s">
        <v>26</v>
      </c>
      <c r="E1" s="302" t="s">
        <v>371</v>
      </c>
      <c r="F1" s="302" t="s">
        <v>582</v>
      </c>
      <c r="G1" s="302" t="s">
        <v>372</v>
      </c>
      <c r="H1" s="301" t="s">
        <v>268</v>
      </c>
      <c r="I1" s="301" t="s">
        <v>956</v>
      </c>
      <c r="J1" s="301" t="s">
        <v>184</v>
      </c>
      <c r="K1" s="301" t="s">
        <v>30</v>
      </c>
      <c r="L1" s="302" t="s">
        <v>498</v>
      </c>
      <c r="M1" s="301" t="s">
        <v>499</v>
      </c>
      <c r="N1" s="188" t="s">
        <v>358</v>
      </c>
      <c r="O1" s="301" t="s">
        <v>283</v>
      </c>
      <c r="P1" s="301" t="s">
        <v>32</v>
      </c>
      <c r="Q1" s="301" t="s">
        <v>284</v>
      </c>
      <c r="R1" s="301" t="s">
        <v>34</v>
      </c>
      <c r="S1" s="301" t="s">
        <v>285</v>
      </c>
      <c r="T1" s="301" t="s">
        <v>286</v>
      </c>
      <c r="U1" s="301" t="s">
        <v>167</v>
      </c>
      <c r="V1" s="301" t="s">
        <v>364</v>
      </c>
      <c r="W1" s="301" t="s">
        <v>365</v>
      </c>
      <c r="X1" s="301" t="s">
        <v>287</v>
      </c>
      <c r="Y1" s="301" t="s">
        <v>288</v>
      </c>
      <c r="Z1" s="301" t="s">
        <v>980</v>
      </c>
      <c r="AA1" s="301" t="s">
        <v>290</v>
      </c>
      <c r="AB1" s="186" t="s">
        <v>1178</v>
      </c>
      <c r="AC1" s="186" t="s">
        <v>1179</v>
      </c>
      <c r="AD1" s="186" t="s">
        <v>1180</v>
      </c>
    </row>
    <row r="2" spans="1:30" x14ac:dyDescent="0.25">
      <c r="A2" s="303" t="s">
        <v>501</v>
      </c>
      <c r="B2" s="303">
        <v>998.50099999999998</v>
      </c>
      <c r="C2" s="303"/>
      <c r="D2" s="303" t="s">
        <v>24</v>
      </c>
      <c r="E2" s="303">
        <v>2</v>
      </c>
      <c r="F2" s="303">
        <v>66</v>
      </c>
      <c r="G2" s="303" t="s">
        <v>500</v>
      </c>
      <c r="H2" s="303" t="s">
        <v>578</v>
      </c>
      <c r="I2" s="303"/>
      <c r="J2" s="303" t="s">
        <v>58</v>
      </c>
      <c r="K2" s="303" t="s">
        <v>49</v>
      </c>
      <c r="L2" s="303">
        <v>9</v>
      </c>
      <c r="M2" s="303">
        <v>8</v>
      </c>
      <c r="N2" s="303">
        <v>-85</v>
      </c>
      <c r="O2" s="303" t="s">
        <v>263</v>
      </c>
      <c r="P2" s="303" t="s">
        <v>263</v>
      </c>
      <c r="Q2" s="303" t="s">
        <v>247</v>
      </c>
      <c r="R2" s="197" t="s">
        <v>386</v>
      </c>
      <c r="S2" s="303">
        <v>60</v>
      </c>
      <c r="T2" s="303">
        <v>3</v>
      </c>
      <c r="U2" s="303" t="s">
        <v>168</v>
      </c>
      <c r="V2" s="285">
        <v>600000</v>
      </c>
      <c r="W2" s="304">
        <v>38000</v>
      </c>
      <c r="X2" s="310" t="s">
        <v>360</v>
      </c>
      <c r="Y2" s="310" t="s">
        <v>360</v>
      </c>
      <c r="Z2" s="310"/>
      <c r="AA2" s="303" t="s">
        <v>361</v>
      </c>
    </row>
    <row r="3" spans="1:30" x14ac:dyDescent="0.25">
      <c r="A3" s="303" t="s">
        <v>502</v>
      </c>
      <c r="B3" s="303">
        <v>998.50199999999995</v>
      </c>
      <c r="C3" s="303"/>
      <c r="D3" s="303" t="s">
        <v>24</v>
      </c>
      <c r="E3" s="303">
        <v>2</v>
      </c>
      <c r="F3" s="303">
        <v>66</v>
      </c>
      <c r="G3" s="303" t="s">
        <v>500</v>
      </c>
      <c r="H3" s="303" t="s">
        <v>578</v>
      </c>
      <c r="I3" s="303"/>
      <c r="J3" s="303" t="s">
        <v>62</v>
      </c>
      <c r="K3" s="303" t="s">
        <v>46</v>
      </c>
      <c r="L3" s="303">
        <v>9</v>
      </c>
      <c r="M3" s="303">
        <v>8</v>
      </c>
      <c r="N3" s="303">
        <v>-85</v>
      </c>
      <c r="O3" s="303" t="s">
        <v>263</v>
      </c>
      <c r="P3" s="303" t="s">
        <v>263</v>
      </c>
      <c r="Q3" s="303" t="s">
        <v>43</v>
      </c>
      <c r="R3" s="197" t="s">
        <v>386</v>
      </c>
      <c r="S3" s="303">
        <v>60</v>
      </c>
      <c r="T3" s="303">
        <v>3</v>
      </c>
      <c r="U3" s="303" t="s">
        <v>168</v>
      </c>
      <c r="V3" s="195">
        <v>600000</v>
      </c>
      <c r="W3" s="304"/>
      <c r="X3" s="310" t="s">
        <v>360</v>
      </c>
      <c r="Y3" s="310" t="s">
        <v>360</v>
      </c>
      <c r="Z3" s="310"/>
      <c r="AA3" s="303" t="s">
        <v>362</v>
      </c>
    </row>
    <row r="4" spans="1:30" x14ac:dyDescent="0.25">
      <c r="A4" s="303" t="s">
        <v>503</v>
      </c>
      <c r="B4" s="303">
        <v>998.50300000000004</v>
      </c>
      <c r="C4" s="303"/>
      <c r="D4" s="303" t="s">
        <v>24</v>
      </c>
      <c r="E4" s="303">
        <v>66</v>
      </c>
      <c r="F4" s="303">
        <v>2</v>
      </c>
      <c r="G4" s="303" t="s">
        <v>500</v>
      </c>
      <c r="H4" s="303" t="s">
        <v>578</v>
      </c>
      <c r="I4" s="303"/>
      <c r="J4" s="303" t="s">
        <v>62</v>
      </c>
      <c r="K4" s="303" t="s">
        <v>49</v>
      </c>
      <c r="L4" s="303">
        <v>9</v>
      </c>
      <c r="M4" s="303">
        <v>8</v>
      </c>
      <c r="N4" s="303">
        <v>-85</v>
      </c>
      <c r="O4" s="303">
        <v>20</v>
      </c>
      <c r="P4" s="303" t="s">
        <v>47</v>
      </c>
      <c r="Q4" s="303" t="s">
        <v>66</v>
      </c>
      <c r="R4" s="197" t="s">
        <v>386</v>
      </c>
      <c r="S4" s="303">
        <v>60</v>
      </c>
      <c r="T4" s="303">
        <v>3</v>
      </c>
      <c r="U4" s="303" t="s">
        <v>168</v>
      </c>
      <c r="V4" s="195">
        <v>300000</v>
      </c>
      <c r="W4" s="304"/>
      <c r="X4" s="310" t="s">
        <v>363</v>
      </c>
      <c r="Y4" s="310" t="s">
        <v>363</v>
      </c>
      <c r="Z4" s="310"/>
      <c r="AA4" s="303" t="s">
        <v>362</v>
      </c>
    </row>
    <row r="5" spans="1:30" x14ac:dyDescent="0.25">
      <c r="A5" s="303" t="s">
        <v>501</v>
      </c>
      <c r="B5" s="303">
        <v>998.50400000000002</v>
      </c>
      <c r="C5" s="303"/>
      <c r="D5" s="303" t="s">
        <v>24</v>
      </c>
      <c r="E5" s="303">
        <v>2</v>
      </c>
      <c r="F5" s="303">
        <v>66</v>
      </c>
      <c r="G5" s="303" t="s">
        <v>500</v>
      </c>
      <c r="H5" s="303" t="s">
        <v>581</v>
      </c>
      <c r="I5" s="303"/>
      <c r="J5" s="303" t="s">
        <v>58</v>
      </c>
      <c r="K5" s="303" t="s">
        <v>49</v>
      </c>
      <c r="L5" s="303">
        <v>9</v>
      </c>
      <c r="M5" s="303">
        <v>8</v>
      </c>
      <c r="N5" s="303">
        <v>-85</v>
      </c>
      <c r="O5" s="303" t="s">
        <v>263</v>
      </c>
      <c r="P5" s="303" t="s">
        <v>263</v>
      </c>
      <c r="Q5" s="303" t="s">
        <v>247</v>
      </c>
      <c r="R5" s="197" t="s">
        <v>386</v>
      </c>
      <c r="S5" s="303">
        <v>60</v>
      </c>
      <c r="T5" s="303">
        <v>3</v>
      </c>
      <c r="U5" s="303" t="s">
        <v>168</v>
      </c>
      <c r="V5" s="195">
        <v>550000</v>
      </c>
      <c r="W5" s="304">
        <v>28000</v>
      </c>
      <c r="X5" s="310" t="s">
        <v>360</v>
      </c>
      <c r="Y5" s="310" t="s">
        <v>360</v>
      </c>
      <c r="Z5" s="310"/>
      <c r="AA5" s="303" t="s">
        <v>361</v>
      </c>
    </row>
    <row r="6" spans="1:30" x14ac:dyDescent="0.25">
      <c r="A6" s="303" t="s">
        <v>502</v>
      </c>
      <c r="B6" s="303">
        <v>998.505</v>
      </c>
      <c r="C6" s="303"/>
      <c r="D6" s="303" t="s">
        <v>24</v>
      </c>
      <c r="E6" s="303">
        <v>2</v>
      </c>
      <c r="F6" s="303">
        <v>66</v>
      </c>
      <c r="G6" s="303" t="s">
        <v>500</v>
      </c>
      <c r="H6" s="303" t="s">
        <v>581</v>
      </c>
      <c r="I6" s="303"/>
      <c r="J6" s="303" t="s">
        <v>62</v>
      </c>
      <c r="K6" s="303" t="s">
        <v>46</v>
      </c>
      <c r="L6" s="303">
        <v>9</v>
      </c>
      <c r="M6" s="303">
        <v>8</v>
      </c>
      <c r="N6" s="303">
        <v>-85</v>
      </c>
      <c r="O6" s="303" t="s">
        <v>263</v>
      </c>
      <c r="P6" s="303" t="s">
        <v>263</v>
      </c>
      <c r="Q6" s="303" t="s">
        <v>43</v>
      </c>
      <c r="R6" s="197" t="s">
        <v>386</v>
      </c>
      <c r="S6" s="303">
        <v>60</v>
      </c>
      <c r="T6" s="303">
        <v>3</v>
      </c>
      <c r="U6" s="303" t="s">
        <v>168</v>
      </c>
      <c r="V6" s="195">
        <v>550000</v>
      </c>
      <c r="W6" s="304"/>
      <c r="X6" s="310" t="s">
        <v>360</v>
      </c>
      <c r="Y6" s="310" t="s">
        <v>360</v>
      </c>
      <c r="Z6" s="310"/>
      <c r="AA6" s="303" t="s">
        <v>362</v>
      </c>
    </row>
    <row r="7" spans="1:30" x14ac:dyDescent="0.25">
      <c r="A7" s="303" t="s">
        <v>503</v>
      </c>
      <c r="B7" s="303">
        <v>998.50599999999997</v>
      </c>
      <c r="C7" s="303"/>
      <c r="D7" s="303" t="s">
        <v>24</v>
      </c>
      <c r="E7" s="303">
        <v>66</v>
      </c>
      <c r="F7" s="303">
        <v>2</v>
      </c>
      <c r="G7" s="303" t="s">
        <v>500</v>
      </c>
      <c r="H7" s="303" t="s">
        <v>581</v>
      </c>
      <c r="I7" s="303"/>
      <c r="J7" s="303" t="s">
        <v>62</v>
      </c>
      <c r="K7" s="303" t="s">
        <v>49</v>
      </c>
      <c r="L7" s="303">
        <v>9</v>
      </c>
      <c r="M7" s="303">
        <v>8</v>
      </c>
      <c r="N7" s="303">
        <v>-85</v>
      </c>
      <c r="O7" s="303">
        <v>20</v>
      </c>
      <c r="P7" s="303" t="s">
        <v>47</v>
      </c>
      <c r="Q7" s="303" t="s">
        <v>66</v>
      </c>
      <c r="R7" s="197" t="s">
        <v>386</v>
      </c>
      <c r="S7" s="303">
        <v>60</v>
      </c>
      <c r="T7" s="303">
        <v>3</v>
      </c>
      <c r="U7" s="303" t="s">
        <v>168</v>
      </c>
      <c r="V7" s="304">
        <v>275000</v>
      </c>
      <c r="W7" s="304"/>
      <c r="X7" s="310" t="s">
        <v>363</v>
      </c>
      <c r="Y7" s="310" t="s">
        <v>363</v>
      </c>
      <c r="Z7" s="310"/>
      <c r="AA7" s="303" t="s">
        <v>362</v>
      </c>
    </row>
    <row r="8" spans="1:30" x14ac:dyDescent="0.25">
      <c r="A8" s="303" t="s">
        <v>501</v>
      </c>
      <c r="B8" s="303">
        <v>998.50699999999995</v>
      </c>
      <c r="C8" s="303"/>
      <c r="D8" s="303" t="s">
        <v>24</v>
      </c>
      <c r="E8" s="303">
        <v>2</v>
      </c>
      <c r="F8" s="303">
        <v>66</v>
      </c>
      <c r="G8" s="303" t="s">
        <v>500</v>
      </c>
      <c r="H8" s="303" t="s">
        <v>580</v>
      </c>
      <c r="I8" s="303"/>
      <c r="J8" s="303" t="s">
        <v>58</v>
      </c>
      <c r="K8" s="303" t="s">
        <v>49</v>
      </c>
      <c r="L8" s="303">
        <v>9</v>
      </c>
      <c r="M8" s="303">
        <v>8</v>
      </c>
      <c r="N8" s="303">
        <v>-85</v>
      </c>
      <c r="O8" s="303" t="s">
        <v>263</v>
      </c>
      <c r="P8" s="303" t="s">
        <v>263</v>
      </c>
      <c r="Q8" s="303" t="s">
        <v>247</v>
      </c>
      <c r="R8" s="197" t="s">
        <v>386</v>
      </c>
      <c r="S8" s="303">
        <v>60</v>
      </c>
      <c r="T8" s="303">
        <v>3</v>
      </c>
      <c r="U8" s="303" t="s">
        <v>168</v>
      </c>
      <c r="V8" s="304">
        <v>500000</v>
      </c>
      <c r="W8" s="304">
        <v>18000</v>
      </c>
      <c r="X8" s="310" t="s">
        <v>360</v>
      </c>
      <c r="Y8" s="310" t="s">
        <v>360</v>
      </c>
      <c r="Z8" s="310"/>
      <c r="AA8" s="303" t="s">
        <v>361</v>
      </c>
    </row>
    <row r="9" spans="1:30" x14ac:dyDescent="0.25">
      <c r="A9" s="303" t="s">
        <v>502</v>
      </c>
      <c r="B9" s="303">
        <v>998.50800000000004</v>
      </c>
      <c r="C9" s="303"/>
      <c r="D9" s="303" t="s">
        <v>24</v>
      </c>
      <c r="E9" s="303">
        <v>2</v>
      </c>
      <c r="F9" s="303">
        <v>66</v>
      </c>
      <c r="G9" s="303" t="s">
        <v>500</v>
      </c>
      <c r="H9" s="303" t="s">
        <v>580</v>
      </c>
      <c r="I9" s="303"/>
      <c r="J9" s="303" t="s">
        <v>62</v>
      </c>
      <c r="K9" s="303" t="s">
        <v>46</v>
      </c>
      <c r="L9" s="303">
        <v>9</v>
      </c>
      <c r="M9" s="303">
        <v>8</v>
      </c>
      <c r="N9" s="303">
        <v>-85</v>
      </c>
      <c r="O9" s="303" t="s">
        <v>263</v>
      </c>
      <c r="P9" s="303" t="s">
        <v>263</v>
      </c>
      <c r="Q9" s="303" t="s">
        <v>43</v>
      </c>
      <c r="R9" s="197" t="s">
        <v>386</v>
      </c>
      <c r="S9" s="303">
        <v>60</v>
      </c>
      <c r="T9" s="303">
        <v>3</v>
      </c>
      <c r="U9" s="303" t="s">
        <v>168</v>
      </c>
      <c r="V9" s="304">
        <v>500000</v>
      </c>
      <c r="W9" s="304"/>
      <c r="X9" s="310" t="s">
        <v>360</v>
      </c>
      <c r="Y9" s="310" t="s">
        <v>360</v>
      </c>
      <c r="Z9" s="310"/>
      <c r="AA9" s="303" t="s">
        <v>362</v>
      </c>
    </row>
    <row r="10" spans="1:30" x14ac:dyDescent="0.25">
      <c r="A10" s="303" t="s">
        <v>503</v>
      </c>
      <c r="B10" s="303">
        <v>998.50900000000001</v>
      </c>
      <c r="C10" s="303"/>
      <c r="D10" s="303" t="s">
        <v>24</v>
      </c>
      <c r="E10" s="303">
        <v>66</v>
      </c>
      <c r="F10" s="303">
        <v>2</v>
      </c>
      <c r="G10" s="303" t="s">
        <v>500</v>
      </c>
      <c r="H10" s="303" t="s">
        <v>580</v>
      </c>
      <c r="I10" s="303"/>
      <c r="J10" s="303" t="s">
        <v>62</v>
      </c>
      <c r="K10" s="303" t="s">
        <v>49</v>
      </c>
      <c r="L10" s="303">
        <v>9</v>
      </c>
      <c r="M10" s="303">
        <v>8</v>
      </c>
      <c r="N10" s="303">
        <v>-85</v>
      </c>
      <c r="O10" s="303">
        <v>20</v>
      </c>
      <c r="P10" s="303" t="s">
        <v>47</v>
      </c>
      <c r="Q10" s="303" t="s">
        <v>66</v>
      </c>
      <c r="R10" s="197" t="s">
        <v>386</v>
      </c>
      <c r="S10" s="303">
        <v>60</v>
      </c>
      <c r="T10" s="303">
        <v>3</v>
      </c>
      <c r="U10" s="303" t="s">
        <v>168</v>
      </c>
      <c r="V10" s="304">
        <v>250000</v>
      </c>
      <c r="W10" s="304"/>
      <c r="X10" s="310" t="s">
        <v>363</v>
      </c>
      <c r="Y10" s="310" t="s">
        <v>363</v>
      </c>
      <c r="Z10" s="310"/>
      <c r="AA10" s="303" t="s">
        <v>362</v>
      </c>
    </row>
    <row r="11" spans="1:30" x14ac:dyDescent="0.25">
      <c r="A11" s="303" t="s">
        <v>508</v>
      </c>
      <c r="B11" s="305" t="s">
        <v>596</v>
      </c>
      <c r="C11" s="303"/>
      <c r="D11" s="303" t="s">
        <v>24</v>
      </c>
      <c r="E11" s="303">
        <v>2</v>
      </c>
      <c r="F11" s="303">
        <v>66</v>
      </c>
      <c r="G11" s="303" t="s">
        <v>500</v>
      </c>
      <c r="H11" s="303" t="s">
        <v>579</v>
      </c>
      <c r="I11" s="303"/>
      <c r="J11" s="303" t="s">
        <v>62</v>
      </c>
      <c r="K11" s="303" t="s">
        <v>49</v>
      </c>
      <c r="L11" s="303">
        <v>9</v>
      </c>
      <c r="M11" s="303">
        <v>8</v>
      </c>
      <c r="N11" s="303">
        <v>-85</v>
      </c>
      <c r="O11" s="303">
        <v>20</v>
      </c>
      <c r="P11" s="303" t="s">
        <v>47</v>
      </c>
      <c r="Q11" s="303" t="s">
        <v>43</v>
      </c>
      <c r="R11" s="197" t="s">
        <v>386</v>
      </c>
      <c r="S11" s="303">
        <v>60</v>
      </c>
      <c r="T11" s="303">
        <v>3</v>
      </c>
      <c r="U11" s="303" t="s">
        <v>168</v>
      </c>
      <c r="V11" s="304">
        <v>250000</v>
      </c>
      <c r="W11" s="304"/>
      <c r="X11" s="310" t="s">
        <v>363</v>
      </c>
      <c r="Y11" s="310" t="s">
        <v>363</v>
      </c>
      <c r="Z11" s="310"/>
      <c r="AA11" s="303" t="s">
        <v>362</v>
      </c>
    </row>
    <row r="12" spans="1:30" x14ac:dyDescent="0.25">
      <c r="A12" s="303" t="s">
        <v>509</v>
      </c>
      <c r="B12" s="303">
        <v>998.51099999999997</v>
      </c>
      <c r="C12" s="303">
        <v>1</v>
      </c>
      <c r="D12" s="303" t="s">
        <v>24</v>
      </c>
      <c r="E12" s="303">
        <v>2</v>
      </c>
      <c r="F12" s="303">
        <v>66</v>
      </c>
      <c r="G12" s="303" t="s">
        <v>500</v>
      </c>
      <c r="H12" s="303" t="s">
        <v>578</v>
      </c>
      <c r="I12" s="303"/>
      <c r="J12" s="303" t="s">
        <v>62</v>
      </c>
      <c r="K12" s="303" t="s">
        <v>46</v>
      </c>
      <c r="L12" s="303">
        <v>9</v>
      </c>
      <c r="M12" s="303">
        <v>8</v>
      </c>
      <c r="N12" s="303">
        <v>-85</v>
      </c>
      <c r="O12" s="303">
        <v>25</v>
      </c>
      <c r="P12" s="303" t="s">
        <v>47</v>
      </c>
      <c r="Q12" s="303" t="s">
        <v>66</v>
      </c>
      <c r="R12" s="197" t="s">
        <v>307</v>
      </c>
      <c r="S12" s="303">
        <v>180</v>
      </c>
      <c r="T12" s="303">
        <v>1</v>
      </c>
      <c r="U12" s="303" t="s">
        <v>168</v>
      </c>
      <c r="V12" s="304">
        <v>280000</v>
      </c>
      <c r="W12" s="304"/>
      <c r="X12" s="310" t="s">
        <v>363</v>
      </c>
      <c r="Y12" s="310" t="s">
        <v>363</v>
      </c>
      <c r="Z12" s="310"/>
      <c r="AA12" s="303" t="s">
        <v>362</v>
      </c>
    </row>
    <row r="13" spans="1:30" x14ac:dyDescent="0.25">
      <c r="A13" s="303" t="s">
        <v>509</v>
      </c>
      <c r="B13" s="303">
        <v>998.51099999999997</v>
      </c>
      <c r="C13" s="303">
        <v>2</v>
      </c>
      <c r="D13" s="303" t="s">
        <v>24</v>
      </c>
      <c r="E13" s="303">
        <v>2</v>
      </c>
      <c r="F13" s="303">
        <v>66</v>
      </c>
      <c r="G13" s="303" t="s">
        <v>500</v>
      </c>
      <c r="H13" s="303" t="s">
        <v>578</v>
      </c>
      <c r="I13" s="303"/>
      <c r="J13" s="303" t="s">
        <v>62</v>
      </c>
      <c r="K13" s="303" t="s">
        <v>46</v>
      </c>
      <c r="L13" s="303">
        <v>9</v>
      </c>
      <c r="M13" s="303">
        <v>8</v>
      </c>
      <c r="N13" s="303">
        <v>-87</v>
      </c>
      <c r="O13" s="303">
        <v>25</v>
      </c>
      <c r="P13" s="303" t="s">
        <v>47</v>
      </c>
      <c r="Q13" s="303" t="s">
        <v>66</v>
      </c>
      <c r="R13" s="197" t="s">
        <v>307</v>
      </c>
      <c r="S13" s="303">
        <v>180</v>
      </c>
      <c r="T13" s="303">
        <v>1</v>
      </c>
      <c r="U13" s="303" t="s">
        <v>168</v>
      </c>
      <c r="V13" s="304">
        <v>270000</v>
      </c>
      <c r="W13" s="304"/>
      <c r="X13" s="310" t="s">
        <v>363</v>
      </c>
      <c r="Y13" s="310" t="s">
        <v>363</v>
      </c>
      <c r="Z13" s="310"/>
      <c r="AA13" s="303" t="s">
        <v>362</v>
      </c>
    </row>
    <row r="14" spans="1:30" x14ac:dyDescent="0.25">
      <c r="A14" s="303" t="s">
        <v>509</v>
      </c>
      <c r="B14" s="303">
        <v>998.51099999999997</v>
      </c>
      <c r="C14" s="303">
        <v>3</v>
      </c>
      <c r="D14" s="303" t="s">
        <v>24</v>
      </c>
      <c r="E14" s="303">
        <v>2</v>
      </c>
      <c r="F14" s="303">
        <v>66</v>
      </c>
      <c r="G14" s="303" t="s">
        <v>500</v>
      </c>
      <c r="H14" s="303" t="s">
        <v>578</v>
      </c>
      <c r="I14" s="303"/>
      <c r="J14" s="303" t="s">
        <v>62</v>
      </c>
      <c r="K14" s="303" t="s">
        <v>46</v>
      </c>
      <c r="L14" s="303">
        <v>9</v>
      </c>
      <c r="M14" s="303">
        <v>8</v>
      </c>
      <c r="N14" s="303">
        <v>-89</v>
      </c>
      <c r="O14" s="303">
        <v>25</v>
      </c>
      <c r="P14" s="303" t="s">
        <v>47</v>
      </c>
      <c r="Q14" s="303" t="s">
        <v>66</v>
      </c>
      <c r="R14" s="197" t="s">
        <v>307</v>
      </c>
      <c r="S14" s="303">
        <v>180</v>
      </c>
      <c r="T14" s="303">
        <v>1</v>
      </c>
      <c r="U14" s="303" t="s">
        <v>168</v>
      </c>
      <c r="V14" s="304">
        <v>260000</v>
      </c>
      <c r="W14" s="304"/>
      <c r="X14" s="310" t="s">
        <v>363</v>
      </c>
      <c r="Y14" s="310" t="s">
        <v>363</v>
      </c>
      <c r="Z14" s="310"/>
      <c r="AA14" s="303" t="s">
        <v>362</v>
      </c>
    </row>
    <row r="15" spans="1:30" x14ac:dyDescent="0.25">
      <c r="A15" s="303" t="s">
        <v>509</v>
      </c>
      <c r="B15" s="303">
        <v>998.51099999999997</v>
      </c>
      <c r="C15" s="303">
        <v>4</v>
      </c>
      <c r="D15" s="303" t="s">
        <v>24</v>
      </c>
      <c r="E15" s="303">
        <v>2</v>
      </c>
      <c r="F15" s="303">
        <v>66</v>
      </c>
      <c r="G15" s="303" t="s">
        <v>500</v>
      </c>
      <c r="H15" s="303" t="s">
        <v>578</v>
      </c>
      <c r="I15" s="303"/>
      <c r="J15" s="303" t="s">
        <v>62</v>
      </c>
      <c r="K15" s="303" t="s">
        <v>46</v>
      </c>
      <c r="L15" s="303">
        <v>9</v>
      </c>
      <c r="M15" s="303">
        <v>8</v>
      </c>
      <c r="N15" s="303">
        <v>-91</v>
      </c>
      <c r="O15" s="303">
        <v>25</v>
      </c>
      <c r="P15" s="303" t="s">
        <v>47</v>
      </c>
      <c r="Q15" s="303" t="s">
        <v>66</v>
      </c>
      <c r="R15" s="197" t="s">
        <v>307</v>
      </c>
      <c r="S15" s="303">
        <v>180</v>
      </c>
      <c r="T15" s="303">
        <v>1</v>
      </c>
      <c r="U15" s="303" t="s">
        <v>168</v>
      </c>
      <c r="V15" s="304">
        <v>250000</v>
      </c>
      <c r="W15" s="304"/>
      <c r="X15" s="310" t="s">
        <v>363</v>
      </c>
      <c r="Y15" s="310" t="s">
        <v>363</v>
      </c>
      <c r="Z15" s="310"/>
      <c r="AA15" s="303" t="s">
        <v>362</v>
      </c>
    </row>
    <row r="16" spans="1:30" x14ac:dyDescent="0.25">
      <c r="A16" s="303" t="s">
        <v>509</v>
      </c>
      <c r="B16" s="303">
        <v>998.51099999999997</v>
      </c>
      <c r="C16" s="303">
        <v>5</v>
      </c>
      <c r="D16" s="303" t="s">
        <v>24</v>
      </c>
      <c r="E16" s="303">
        <v>2</v>
      </c>
      <c r="F16" s="303">
        <v>66</v>
      </c>
      <c r="G16" s="303" t="s">
        <v>500</v>
      </c>
      <c r="H16" s="303" t="s">
        <v>578</v>
      </c>
      <c r="I16" s="303"/>
      <c r="J16" s="303" t="s">
        <v>62</v>
      </c>
      <c r="K16" s="303" t="s">
        <v>46</v>
      </c>
      <c r="L16" s="303">
        <v>9</v>
      </c>
      <c r="M16" s="303">
        <v>8</v>
      </c>
      <c r="N16" s="303">
        <v>-93</v>
      </c>
      <c r="O16" s="303">
        <v>25</v>
      </c>
      <c r="P16" s="303" t="s">
        <v>47</v>
      </c>
      <c r="Q16" s="303" t="s">
        <v>66</v>
      </c>
      <c r="R16" s="197" t="s">
        <v>307</v>
      </c>
      <c r="S16" s="303">
        <v>180</v>
      </c>
      <c r="T16" s="303">
        <v>1</v>
      </c>
      <c r="U16" s="303" t="s">
        <v>168</v>
      </c>
      <c r="V16" s="304">
        <v>240000</v>
      </c>
      <c r="W16" s="304"/>
      <c r="X16" s="310" t="s">
        <v>363</v>
      </c>
      <c r="Y16" s="310" t="s">
        <v>363</v>
      </c>
      <c r="Z16" s="310"/>
      <c r="AA16" s="303" t="s">
        <v>362</v>
      </c>
    </row>
    <row r="17" spans="1:27" x14ac:dyDescent="0.25">
      <c r="A17" s="303" t="s">
        <v>509</v>
      </c>
      <c r="B17" s="303">
        <v>998.51099999999997</v>
      </c>
      <c r="C17" s="303">
        <v>6</v>
      </c>
      <c r="D17" s="303" t="s">
        <v>24</v>
      </c>
      <c r="E17" s="303">
        <v>2</v>
      </c>
      <c r="F17" s="303">
        <v>66</v>
      </c>
      <c r="G17" s="303" t="s">
        <v>500</v>
      </c>
      <c r="H17" s="303" t="s">
        <v>578</v>
      </c>
      <c r="I17" s="303"/>
      <c r="J17" s="303" t="s">
        <v>62</v>
      </c>
      <c r="K17" s="303" t="s">
        <v>46</v>
      </c>
      <c r="L17" s="303">
        <v>9</v>
      </c>
      <c r="M17" s="303">
        <v>8</v>
      </c>
      <c r="N17" s="303">
        <v>-95</v>
      </c>
      <c r="O17" s="303">
        <v>25</v>
      </c>
      <c r="P17" s="303" t="s">
        <v>47</v>
      </c>
      <c r="Q17" s="303" t="s">
        <v>66</v>
      </c>
      <c r="R17" s="197" t="s">
        <v>307</v>
      </c>
      <c r="S17" s="303">
        <v>180</v>
      </c>
      <c r="T17" s="303">
        <v>1</v>
      </c>
      <c r="U17" s="303" t="s">
        <v>168</v>
      </c>
      <c r="V17" s="304">
        <v>230000</v>
      </c>
      <c r="W17" s="304"/>
      <c r="X17" s="310" t="s">
        <v>363</v>
      </c>
      <c r="Y17" s="310" t="s">
        <v>363</v>
      </c>
      <c r="Z17" s="310"/>
      <c r="AA17" s="303" t="s">
        <v>362</v>
      </c>
    </row>
    <row r="18" spans="1:27" x14ac:dyDescent="0.25">
      <c r="A18" s="303" t="s">
        <v>509</v>
      </c>
      <c r="B18" s="303">
        <v>998.51099999999997</v>
      </c>
      <c r="C18" s="303">
        <v>7</v>
      </c>
      <c r="D18" s="303" t="s">
        <v>24</v>
      </c>
      <c r="E18" s="303">
        <v>2</v>
      </c>
      <c r="F18" s="303">
        <v>66</v>
      </c>
      <c r="G18" s="303" t="s">
        <v>500</v>
      </c>
      <c r="H18" s="303" t="s">
        <v>578</v>
      </c>
      <c r="I18" s="303"/>
      <c r="J18" s="303" t="s">
        <v>62</v>
      </c>
      <c r="K18" s="303" t="s">
        <v>46</v>
      </c>
      <c r="L18" s="303">
        <v>9</v>
      </c>
      <c r="M18" s="303">
        <v>8</v>
      </c>
      <c r="N18" s="303">
        <v>-97</v>
      </c>
      <c r="O18" s="303">
        <v>25</v>
      </c>
      <c r="P18" s="303" t="s">
        <v>47</v>
      </c>
      <c r="Q18" s="303" t="s">
        <v>66</v>
      </c>
      <c r="R18" s="197" t="s">
        <v>307</v>
      </c>
      <c r="S18" s="303">
        <v>180</v>
      </c>
      <c r="T18" s="303">
        <v>1</v>
      </c>
      <c r="U18" s="303" t="s">
        <v>168</v>
      </c>
      <c r="V18" s="304">
        <v>220000</v>
      </c>
      <c r="W18" s="304"/>
      <c r="X18" s="310" t="s">
        <v>363</v>
      </c>
      <c r="Y18" s="310" t="s">
        <v>363</v>
      </c>
      <c r="Z18" s="310"/>
      <c r="AA18" s="303" t="s">
        <v>362</v>
      </c>
    </row>
    <row r="19" spans="1:27" x14ac:dyDescent="0.25">
      <c r="A19" s="303" t="s">
        <v>509</v>
      </c>
      <c r="B19" s="303">
        <v>998.51099999999997</v>
      </c>
      <c r="C19" s="303">
        <v>8</v>
      </c>
      <c r="D19" s="303" t="s">
        <v>24</v>
      </c>
      <c r="E19" s="303">
        <v>2</v>
      </c>
      <c r="F19" s="303">
        <v>66</v>
      </c>
      <c r="G19" s="303" t="s">
        <v>500</v>
      </c>
      <c r="H19" s="303" t="s">
        <v>578</v>
      </c>
      <c r="I19" s="303"/>
      <c r="J19" s="303" t="s">
        <v>62</v>
      </c>
      <c r="K19" s="303" t="s">
        <v>46</v>
      </c>
      <c r="L19" s="303">
        <v>9</v>
      </c>
      <c r="M19" s="303">
        <v>8</v>
      </c>
      <c r="N19" s="303">
        <v>-99</v>
      </c>
      <c r="O19" s="303">
        <v>25</v>
      </c>
      <c r="P19" s="303" t="s">
        <v>47</v>
      </c>
      <c r="Q19" s="303" t="s">
        <v>66</v>
      </c>
      <c r="R19" s="197" t="s">
        <v>307</v>
      </c>
      <c r="S19" s="303">
        <v>180</v>
      </c>
      <c r="T19" s="303">
        <v>1</v>
      </c>
      <c r="U19" s="303" t="s">
        <v>168</v>
      </c>
      <c r="V19" s="304">
        <v>210000</v>
      </c>
      <c r="W19" s="304"/>
      <c r="X19" s="310" t="s">
        <v>363</v>
      </c>
      <c r="Y19" s="310" t="s">
        <v>363</v>
      </c>
      <c r="Z19" s="310"/>
      <c r="AA19" s="303" t="s">
        <v>362</v>
      </c>
    </row>
    <row r="20" spans="1:27" x14ac:dyDescent="0.25">
      <c r="A20" s="303" t="s">
        <v>509</v>
      </c>
      <c r="B20" s="303">
        <v>998.51099999999997</v>
      </c>
      <c r="C20" s="303">
        <v>9</v>
      </c>
      <c r="D20" s="303" t="s">
        <v>24</v>
      </c>
      <c r="E20" s="303">
        <v>2</v>
      </c>
      <c r="F20" s="303">
        <v>66</v>
      </c>
      <c r="G20" s="303" t="s">
        <v>500</v>
      </c>
      <c r="H20" s="303" t="s">
        <v>578</v>
      </c>
      <c r="I20" s="303"/>
      <c r="J20" s="303" t="s">
        <v>62</v>
      </c>
      <c r="K20" s="303" t="s">
        <v>46</v>
      </c>
      <c r="L20" s="303">
        <v>9</v>
      </c>
      <c r="M20" s="303">
        <v>8</v>
      </c>
      <c r="N20" s="303">
        <v>-101</v>
      </c>
      <c r="O20" s="303">
        <v>24</v>
      </c>
      <c r="P20" s="303" t="s">
        <v>47</v>
      </c>
      <c r="Q20" s="303" t="s">
        <v>66</v>
      </c>
      <c r="R20" s="197" t="s">
        <v>307</v>
      </c>
      <c r="S20" s="303">
        <v>180</v>
      </c>
      <c r="T20" s="303">
        <v>1</v>
      </c>
      <c r="U20" s="303" t="s">
        <v>168</v>
      </c>
      <c r="V20" s="304">
        <v>200000</v>
      </c>
      <c r="W20" s="304"/>
      <c r="X20" s="310" t="s">
        <v>363</v>
      </c>
      <c r="Y20" s="310" t="s">
        <v>363</v>
      </c>
      <c r="Z20" s="310"/>
      <c r="AA20" s="303" t="s">
        <v>362</v>
      </c>
    </row>
    <row r="21" spans="1:27" x14ac:dyDescent="0.25">
      <c r="A21" s="303" t="s">
        <v>509</v>
      </c>
      <c r="B21" s="303">
        <v>998.51099999999997</v>
      </c>
      <c r="C21" s="303">
        <v>10</v>
      </c>
      <c r="D21" s="303" t="s">
        <v>24</v>
      </c>
      <c r="E21" s="303">
        <v>2</v>
      </c>
      <c r="F21" s="303">
        <v>66</v>
      </c>
      <c r="G21" s="303" t="s">
        <v>500</v>
      </c>
      <c r="H21" s="303" t="s">
        <v>578</v>
      </c>
      <c r="I21" s="303"/>
      <c r="J21" s="303" t="s">
        <v>62</v>
      </c>
      <c r="K21" s="303" t="s">
        <v>46</v>
      </c>
      <c r="L21" s="303">
        <v>9</v>
      </c>
      <c r="M21" s="303">
        <v>8</v>
      </c>
      <c r="N21" s="303">
        <v>-103</v>
      </c>
      <c r="O21" s="303">
        <v>22</v>
      </c>
      <c r="P21" s="303" t="s">
        <v>47</v>
      </c>
      <c r="Q21" s="303" t="s">
        <v>66</v>
      </c>
      <c r="R21" s="197" t="s">
        <v>307</v>
      </c>
      <c r="S21" s="303">
        <v>180</v>
      </c>
      <c r="T21" s="303">
        <v>1</v>
      </c>
      <c r="U21" s="303" t="s">
        <v>168</v>
      </c>
      <c r="V21" s="304">
        <v>190000</v>
      </c>
      <c r="W21" s="304"/>
      <c r="X21" s="310" t="s">
        <v>363</v>
      </c>
      <c r="Y21" s="310" t="s">
        <v>363</v>
      </c>
      <c r="Z21" s="310"/>
      <c r="AA21" s="303" t="s">
        <v>362</v>
      </c>
    </row>
    <row r="22" spans="1:27" x14ac:dyDescent="0.25">
      <c r="A22" s="303" t="s">
        <v>509</v>
      </c>
      <c r="B22" s="303">
        <v>998.51099999999997</v>
      </c>
      <c r="C22" s="303">
        <v>11</v>
      </c>
      <c r="D22" s="303" t="s">
        <v>24</v>
      </c>
      <c r="E22" s="303">
        <v>2</v>
      </c>
      <c r="F22" s="303">
        <v>66</v>
      </c>
      <c r="G22" s="303" t="s">
        <v>500</v>
      </c>
      <c r="H22" s="303" t="s">
        <v>578</v>
      </c>
      <c r="I22" s="303"/>
      <c r="J22" s="303" t="s">
        <v>62</v>
      </c>
      <c r="K22" s="303" t="s">
        <v>46</v>
      </c>
      <c r="L22" s="303">
        <v>9</v>
      </c>
      <c r="M22" s="303">
        <v>8</v>
      </c>
      <c r="N22" s="303">
        <v>-105</v>
      </c>
      <c r="O22" s="303">
        <v>20</v>
      </c>
      <c r="P22" s="303" t="s">
        <v>47</v>
      </c>
      <c r="Q22" s="303" t="s">
        <v>66</v>
      </c>
      <c r="R22" s="197" t="s">
        <v>307</v>
      </c>
      <c r="S22" s="303">
        <v>180</v>
      </c>
      <c r="T22" s="303">
        <v>1</v>
      </c>
      <c r="U22" s="303" t="s">
        <v>168</v>
      </c>
      <c r="V22" s="304">
        <v>180000</v>
      </c>
      <c r="W22" s="304"/>
      <c r="X22" s="310" t="s">
        <v>363</v>
      </c>
      <c r="Y22" s="310" t="s">
        <v>363</v>
      </c>
      <c r="Z22" s="310"/>
      <c r="AA22" s="303" t="s">
        <v>362</v>
      </c>
    </row>
    <row r="23" spans="1:27" x14ac:dyDescent="0.25">
      <c r="A23" s="303" t="s">
        <v>509</v>
      </c>
      <c r="B23" s="303">
        <v>998.51099999999997</v>
      </c>
      <c r="C23" s="303">
        <v>12</v>
      </c>
      <c r="D23" s="303" t="s">
        <v>24</v>
      </c>
      <c r="E23" s="303">
        <v>2</v>
      </c>
      <c r="F23" s="303">
        <v>66</v>
      </c>
      <c r="G23" s="303" t="s">
        <v>500</v>
      </c>
      <c r="H23" s="303" t="s">
        <v>578</v>
      </c>
      <c r="I23" s="303"/>
      <c r="J23" s="303" t="s">
        <v>62</v>
      </c>
      <c r="K23" s="303" t="s">
        <v>46</v>
      </c>
      <c r="L23" s="303">
        <v>9</v>
      </c>
      <c r="M23" s="303">
        <v>8</v>
      </c>
      <c r="N23" s="303">
        <v>-107</v>
      </c>
      <c r="O23" s="303">
        <v>18</v>
      </c>
      <c r="P23" s="303" t="s">
        <v>47</v>
      </c>
      <c r="Q23" s="303" t="s">
        <v>66</v>
      </c>
      <c r="R23" s="197" t="s">
        <v>307</v>
      </c>
      <c r="S23" s="303">
        <v>180</v>
      </c>
      <c r="T23" s="303">
        <v>1</v>
      </c>
      <c r="U23" s="303" t="s">
        <v>168</v>
      </c>
      <c r="V23" s="304">
        <v>170000</v>
      </c>
      <c r="W23" s="304"/>
      <c r="X23" s="310" t="s">
        <v>363</v>
      </c>
      <c r="Y23" s="310" t="s">
        <v>363</v>
      </c>
      <c r="Z23" s="310"/>
      <c r="AA23" s="303" t="s">
        <v>362</v>
      </c>
    </row>
    <row r="24" spans="1:27" x14ac:dyDescent="0.25">
      <c r="A24" s="303" t="s">
        <v>509</v>
      </c>
      <c r="B24" s="303">
        <v>998.51099999999997</v>
      </c>
      <c r="C24" s="303">
        <v>13</v>
      </c>
      <c r="D24" s="303" t="s">
        <v>24</v>
      </c>
      <c r="E24" s="303">
        <v>2</v>
      </c>
      <c r="F24" s="303">
        <v>66</v>
      </c>
      <c r="G24" s="303" t="s">
        <v>500</v>
      </c>
      <c r="H24" s="303" t="s">
        <v>578</v>
      </c>
      <c r="I24" s="303"/>
      <c r="J24" s="303" t="s">
        <v>62</v>
      </c>
      <c r="K24" s="303" t="s">
        <v>46</v>
      </c>
      <c r="L24" s="303">
        <v>9</v>
      </c>
      <c r="M24" s="303">
        <v>8</v>
      </c>
      <c r="N24" s="303">
        <v>-109</v>
      </c>
      <c r="O24" s="303">
        <v>16</v>
      </c>
      <c r="P24" s="303" t="s">
        <v>47</v>
      </c>
      <c r="Q24" s="303" t="s">
        <v>66</v>
      </c>
      <c r="R24" s="197" t="s">
        <v>307</v>
      </c>
      <c r="S24" s="303">
        <v>180</v>
      </c>
      <c r="T24" s="303">
        <v>1</v>
      </c>
      <c r="U24" s="303" t="s">
        <v>168</v>
      </c>
      <c r="V24" s="304">
        <v>160000</v>
      </c>
      <c r="W24" s="304"/>
      <c r="X24" s="310" t="s">
        <v>363</v>
      </c>
      <c r="Y24" s="310" t="s">
        <v>363</v>
      </c>
      <c r="Z24" s="310"/>
      <c r="AA24" s="303" t="s">
        <v>362</v>
      </c>
    </row>
    <row r="25" spans="1:27" x14ac:dyDescent="0.25">
      <c r="A25" s="303" t="s">
        <v>509</v>
      </c>
      <c r="B25" s="303">
        <v>998.51099999999997</v>
      </c>
      <c r="C25" s="303">
        <v>14</v>
      </c>
      <c r="D25" s="303" t="s">
        <v>24</v>
      </c>
      <c r="E25" s="303">
        <v>2</v>
      </c>
      <c r="F25" s="303">
        <v>66</v>
      </c>
      <c r="G25" s="303" t="s">
        <v>500</v>
      </c>
      <c r="H25" s="303" t="s">
        <v>578</v>
      </c>
      <c r="I25" s="303"/>
      <c r="J25" s="303" t="s">
        <v>62</v>
      </c>
      <c r="K25" s="303" t="s">
        <v>46</v>
      </c>
      <c r="L25" s="303">
        <v>9</v>
      </c>
      <c r="M25" s="303">
        <v>8</v>
      </c>
      <c r="N25" s="303">
        <v>-111</v>
      </c>
      <c r="O25" s="303">
        <v>14</v>
      </c>
      <c r="P25" s="303" t="s">
        <v>47</v>
      </c>
      <c r="Q25" s="303" t="s">
        <v>66</v>
      </c>
      <c r="R25" s="197" t="s">
        <v>307</v>
      </c>
      <c r="S25" s="303">
        <v>180</v>
      </c>
      <c r="T25" s="303">
        <v>1</v>
      </c>
      <c r="U25" s="303" t="s">
        <v>168</v>
      </c>
      <c r="V25" s="304">
        <v>150000</v>
      </c>
      <c r="W25" s="304"/>
      <c r="X25" s="310" t="s">
        <v>363</v>
      </c>
      <c r="Y25" s="310" t="s">
        <v>363</v>
      </c>
      <c r="Z25" s="310"/>
      <c r="AA25" s="303" t="s">
        <v>362</v>
      </c>
    </row>
    <row r="26" spans="1:27" x14ac:dyDescent="0.25">
      <c r="A26" s="303" t="s">
        <v>509</v>
      </c>
      <c r="B26" s="303">
        <v>998.51099999999997</v>
      </c>
      <c r="C26" s="303">
        <v>15</v>
      </c>
      <c r="D26" s="303" t="s">
        <v>24</v>
      </c>
      <c r="E26" s="303">
        <v>2</v>
      </c>
      <c r="F26" s="303">
        <v>66</v>
      </c>
      <c r="G26" s="303" t="s">
        <v>500</v>
      </c>
      <c r="H26" s="303" t="s">
        <v>578</v>
      </c>
      <c r="I26" s="303"/>
      <c r="J26" s="303" t="s">
        <v>62</v>
      </c>
      <c r="K26" s="303" t="s">
        <v>46</v>
      </c>
      <c r="L26" s="303">
        <v>9</v>
      </c>
      <c r="M26" s="303">
        <v>8</v>
      </c>
      <c r="N26" s="303">
        <v>-113</v>
      </c>
      <c r="O26" s="303">
        <v>12</v>
      </c>
      <c r="P26" s="303" t="s">
        <v>47</v>
      </c>
      <c r="Q26" s="303" t="s">
        <v>66</v>
      </c>
      <c r="R26" s="197" t="s">
        <v>307</v>
      </c>
      <c r="S26" s="303">
        <v>180</v>
      </c>
      <c r="T26" s="303">
        <v>1</v>
      </c>
      <c r="U26" s="303" t="s">
        <v>168</v>
      </c>
      <c r="V26" s="304">
        <v>130000</v>
      </c>
      <c r="W26" s="304"/>
      <c r="X26" s="310" t="s">
        <v>363</v>
      </c>
      <c r="Y26" s="310" t="s">
        <v>363</v>
      </c>
      <c r="Z26" s="310"/>
      <c r="AA26" s="303" t="s">
        <v>362</v>
      </c>
    </row>
    <row r="27" spans="1:27" x14ac:dyDescent="0.25">
      <c r="A27" s="303" t="s">
        <v>509</v>
      </c>
      <c r="B27" s="303">
        <v>998.51099999999997</v>
      </c>
      <c r="C27" s="303">
        <v>16</v>
      </c>
      <c r="D27" s="303" t="s">
        <v>24</v>
      </c>
      <c r="E27" s="303">
        <v>2</v>
      </c>
      <c r="F27" s="303">
        <v>66</v>
      </c>
      <c r="G27" s="303" t="s">
        <v>500</v>
      </c>
      <c r="H27" s="303" t="s">
        <v>578</v>
      </c>
      <c r="I27" s="303"/>
      <c r="J27" s="303" t="s">
        <v>62</v>
      </c>
      <c r="K27" s="303" t="s">
        <v>46</v>
      </c>
      <c r="L27" s="303">
        <v>9</v>
      </c>
      <c r="M27" s="303">
        <v>8</v>
      </c>
      <c r="N27" s="303">
        <v>-115</v>
      </c>
      <c r="O27" s="303">
        <v>10</v>
      </c>
      <c r="P27" s="303" t="s">
        <v>47</v>
      </c>
      <c r="Q27" s="303" t="s">
        <v>66</v>
      </c>
      <c r="R27" s="197" t="s">
        <v>307</v>
      </c>
      <c r="S27" s="303">
        <v>180</v>
      </c>
      <c r="T27" s="303">
        <v>1</v>
      </c>
      <c r="U27" s="303" t="s">
        <v>168</v>
      </c>
      <c r="V27" s="304">
        <v>110000</v>
      </c>
      <c r="W27" s="304"/>
      <c r="X27" s="310" t="s">
        <v>363</v>
      </c>
      <c r="Y27" s="310" t="s">
        <v>363</v>
      </c>
      <c r="Z27" s="310"/>
      <c r="AA27" s="303" t="s">
        <v>362</v>
      </c>
    </row>
    <row r="28" spans="1:27" x14ac:dyDescent="0.25">
      <c r="A28" s="303" t="s">
        <v>509</v>
      </c>
      <c r="B28" s="303">
        <v>998.51099999999997</v>
      </c>
      <c r="C28" s="303">
        <v>17</v>
      </c>
      <c r="D28" s="303" t="s">
        <v>24</v>
      </c>
      <c r="E28" s="303">
        <v>2</v>
      </c>
      <c r="F28" s="303">
        <v>66</v>
      </c>
      <c r="G28" s="303" t="s">
        <v>500</v>
      </c>
      <c r="H28" s="303" t="s">
        <v>578</v>
      </c>
      <c r="I28" s="303"/>
      <c r="J28" s="303" t="s">
        <v>62</v>
      </c>
      <c r="K28" s="303" t="s">
        <v>46</v>
      </c>
      <c r="L28" s="303">
        <v>9</v>
      </c>
      <c r="M28" s="303">
        <v>8</v>
      </c>
      <c r="N28" s="303">
        <v>-117</v>
      </c>
      <c r="O28" s="303">
        <v>8</v>
      </c>
      <c r="P28" s="303" t="s">
        <v>47</v>
      </c>
      <c r="Q28" s="303" t="s">
        <v>66</v>
      </c>
      <c r="R28" s="197" t="s">
        <v>307</v>
      </c>
      <c r="S28" s="303">
        <v>180</v>
      </c>
      <c r="T28" s="303">
        <v>1</v>
      </c>
      <c r="U28" s="303" t="s">
        <v>168</v>
      </c>
      <c r="V28" s="304">
        <v>90000</v>
      </c>
      <c r="W28" s="304"/>
      <c r="X28" s="310" t="s">
        <v>363</v>
      </c>
      <c r="Y28" s="310" t="s">
        <v>363</v>
      </c>
      <c r="Z28" s="310"/>
      <c r="AA28" s="303" t="s">
        <v>362</v>
      </c>
    </row>
    <row r="29" spans="1:27" x14ac:dyDescent="0.25">
      <c r="A29" s="303" t="s">
        <v>509</v>
      </c>
      <c r="B29" s="303">
        <v>998.51099999999997</v>
      </c>
      <c r="C29" s="303">
        <v>18</v>
      </c>
      <c r="D29" s="303" t="s">
        <v>24</v>
      </c>
      <c r="E29" s="303">
        <v>2</v>
      </c>
      <c r="F29" s="303">
        <v>66</v>
      </c>
      <c r="G29" s="303" t="s">
        <v>500</v>
      </c>
      <c r="H29" s="303" t="s">
        <v>578</v>
      </c>
      <c r="I29" s="303"/>
      <c r="J29" s="303" t="s">
        <v>62</v>
      </c>
      <c r="K29" s="303" t="s">
        <v>46</v>
      </c>
      <c r="L29" s="303">
        <v>9</v>
      </c>
      <c r="M29" s="303">
        <v>8</v>
      </c>
      <c r="N29" s="303">
        <v>-119</v>
      </c>
      <c r="O29" s="303">
        <v>6</v>
      </c>
      <c r="P29" s="303" t="s">
        <v>47</v>
      </c>
      <c r="Q29" s="303" t="s">
        <v>66</v>
      </c>
      <c r="R29" s="197" t="s">
        <v>307</v>
      </c>
      <c r="S29" s="303">
        <v>180</v>
      </c>
      <c r="T29" s="303">
        <v>1</v>
      </c>
      <c r="U29" s="303" t="s">
        <v>168</v>
      </c>
      <c r="V29" s="304">
        <v>70000</v>
      </c>
      <c r="W29" s="304"/>
      <c r="X29" s="310" t="s">
        <v>363</v>
      </c>
      <c r="Y29" s="310" t="s">
        <v>363</v>
      </c>
      <c r="Z29" s="310"/>
      <c r="AA29" s="303" t="s">
        <v>362</v>
      </c>
    </row>
    <row r="30" spans="1:27" x14ac:dyDescent="0.25">
      <c r="A30" s="303" t="s">
        <v>509</v>
      </c>
      <c r="B30" s="303">
        <v>998.51099999999997</v>
      </c>
      <c r="C30" s="303">
        <v>19</v>
      </c>
      <c r="D30" s="303" t="s">
        <v>24</v>
      </c>
      <c r="E30" s="303">
        <v>2</v>
      </c>
      <c r="F30" s="303">
        <v>66</v>
      </c>
      <c r="G30" s="303" t="s">
        <v>500</v>
      </c>
      <c r="H30" s="303" t="s">
        <v>578</v>
      </c>
      <c r="I30" s="303"/>
      <c r="J30" s="303" t="s">
        <v>62</v>
      </c>
      <c r="K30" s="303" t="s">
        <v>46</v>
      </c>
      <c r="L30" s="303">
        <v>9</v>
      </c>
      <c r="M30" s="303">
        <v>8</v>
      </c>
      <c r="N30" s="303">
        <v>-121</v>
      </c>
      <c r="O30" s="303">
        <v>4</v>
      </c>
      <c r="P30" s="303" t="s">
        <v>47</v>
      </c>
      <c r="Q30" s="303" t="s">
        <v>66</v>
      </c>
      <c r="R30" s="197" t="s">
        <v>307</v>
      </c>
      <c r="S30" s="303">
        <v>180</v>
      </c>
      <c r="T30" s="303">
        <v>1</v>
      </c>
      <c r="U30" s="303" t="s">
        <v>168</v>
      </c>
      <c r="V30" s="304">
        <v>50000</v>
      </c>
      <c r="W30" s="304"/>
      <c r="X30" s="310" t="s">
        <v>363</v>
      </c>
      <c r="Y30" s="310" t="s">
        <v>363</v>
      </c>
      <c r="Z30" s="310"/>
      <c r="AA30" s="303" t="s">
        <v>362</v>
      </c>
    </row>
    <row r="31" spans="1:27" x14ac:dyDescent="0.25">
      <c r="A31" s="303" t="s">
        <v>502</v>
      </c>
      <c r="B31" s="303">
        <v>998.51199999999994</v>
      </c>
      <c r="C31" s="303"/>
      <c r="D31" s="303" t="s">
        <v>24</v>
      </c>
      <c r="E31" s="303">
        <v>2</v>
      </c>
      <c r="F31" s="303">
        <v>66</v>
      </c>
      <c r="G31" s="303" t="s">
        <v>500</v>
      </c>
      <c r="H31" s="303" t="s">
        <v>581</v>
      </c>
      <c r="I31" s="303" t="s">
        <v>957</v>
      </c>
      <c r="J31" s="303" t="s">
        <v>62</v>
      </c>
      <c r="K31" s="303" t="s">
        <v>49</v>
      </c>
      <c r="L31" s="303">
        <v>9</v>
      </c>
      <c r="M31" s="303">
        <v>8</v>
      </c>
      <c r="N31" s="303">
        <v>-85</v>
      </c>
      <c r="O31" s="303" t="s">
        <v>263</v>
      </c>
      <c r="P31" s="303" t="s">
        <v>263</v>
      </c>
      <c r="Q31" s="303" t="s">
        <v>43</v>
      </c>
      <c r="R31" s="197" t="s">
        <v>386</v>
      </c>
      <c r="S31" s="303">
        <v>60</v>
      </c>
      <c r="T31" s="303">
        <v>3</v>
      </c>
      <c r="U31" s="303" t="s">
        <v>168</v>
      </c>
      <c r="V31" s="323">
        <v>550000</v>
      </c>
      <c r="W31" s="304"/>
      <c r="X31" s="267" t="s">
        <v>400</v>
      </c>
      <c r="Y31" s="267" t="s">
        <v>400</v>
      </c>
      <c r="Z31" s="311" t="s">
        <v>785</v>
      </c>
      <c r="AA31" s="303" t="s">
        <v>362</v>
      </c>
    </row>
    <row r="32" spans="1:27" x14ac:dyDescent="0.25">
      <c r="A32" s="303" t="s">
        <v>503</v>
      </c>
      <c r="B32" s="303">
        <v>998.51300000000003</v>
      </c>
      <c r="C32" s="303"/>
      <c r="D32" s="303" t="s">
        <v>24</v>
      </c>
      <c r="E32" s="303">
        <v>66</v>
      </c>
      <c r="F32" s="303">
        <v>2</v>
      </c>
      <c r="G32" s="303" t="s">
        <v>500</v>
      </c>
      <c r="H32" s="303" t="s">
        <v>581</v>
      </c>
      <c r="I32" s="303" t="s">
        <v>957</v>
      </c>
      <c r="J32" s="303" t="s">
        <v>62</v>
      </c>
      <c r="K32" s="303" t="s">
        <v>49</v>
      </c>
      <c r="L32" s="303">
        <v>9</v>
      </c>
      <c r="M32" s="303">
        <v>8</v>
      </c>
      <c r="N32" s="303">
        <v>-85</v>
      </c>
      <c r="O32" s="303" t="s">
        <v>263</v>
      </c>
      <c r="P32" s="303" t="s">
        <v>263</v>
      </c>
      <c r="Q32" s="303" t="s">
        <v>66</v>
      </c>
      <c r="R32" s="197" t="s">
        <v>386</v>
      </c>
      <c r="S32" s="303">
        <v>60</v>
      </c>
      <c r="T32" s="303">
        <v>3</v>
      </c>
      <c r="U32" s="303" t="s">
        <v>168</v>
      </c>
      <c r="V32" s="327">
        <v>275000</v>
      </c>
      <c r="W32" s="304"/>
      <c r="X32" s="267" t="s">
        <v>400</v>
      </c>
      <c r="Y32" s="267" t="s">
        <v>400</v>
      </c>
      <c r="Z32" s="311" t="s">
        <v>785</v>
      </c>
      <c r="AA32" s="303" t="s">
        <v>362</v>
      </c>
    </row>
    <row r="33" spans="1:27" x14ac:dyDescent="0.25">
      <c r="A33" s="303" t="s">
        <v>509</v>
      </c>
      <c r="B33" s="303">
        <v>998.51400000000001</v>
      </c>
      <c r="C33" s="303">
        <v>1</v>
      </c>
      <c r="D33" s="303" t="s">
        <v>24</v>
      </c>
      <c r="E33" s="303">
        <v>2</v>
      </c>
      <c r="F33" s="303">
        <v>66</v>
      </c>
      <c r="G33" s="303" t="s">
        <v>500</v>
      </c>
      <c r="H33" s="303" t="s">
        <v>578</v>
      </c>
      <c r="I33" s="303" t="s">
        <v>957</v>
      </c>
      <c r="J33" s="303" t="s">
        <v>62</v>
      </c>
      <c r="K33" s="303" t="s">
        <v>46</v>
      </c>
      <c r="L33" s="303">
        <v>9</v>
      </c>
      <c r="M33" s="303">
        <v>8</v>
      </c>
      <c r="N33" s="303">
        <v>-85</v>
      </c>
      <c r="O33" s="303">
        <v>25</v>
      </c>
      <c r="P33" s="303" t="s">
        <v>47</v>
      </c>
      <c r="Q33" s="303" t="s">
        <v>66</v>
      </c>
      <c r="R33" s="197" t="s">
        <v>307</v>
      </c>
      <c r="S33" s="303">
        <v>180</v>
      </c>
      <c r="T33" s="303">
        <v>1</v>
      </c>
      <c r="U33" s="303" t="s">
        <v>168</v>
      </c>
      <c r="V33" s="327">
        <v>280000</v>
      </c>
      <c r="W33" s="304"/>
      <c r="X33" s="311" t="s">
        <v>780</v>
      </c>
      <c r="Y33" s="311" t="s">
        <v>780</v>
      </c>
      <c r="Z33" s="311" t="s">
        <v>780</v>
      </c>
      <c r="AA33" s="303" t="s">
        <v>362</v>
      </c>
    </row>
    <row r="34" spans="1:27" x14ac:dyDescent="0.25">
      <c r="A34" s="303" t="s">
        <v>509</v>
      </c>
      <c r="B34" s="303">
        <v>998.51400000000001</v>
      </c>
      <c r="C34" s="303">
        <v>2</v>
      </c>
      <c r="D34" s="303" t="s">
        <v>24</v>
      </c>
      <c r="E34" s="303">
        <v>2</v>
      </c>
      <c r="F34" s="303">
        <v>66</v>
      </c>
      <c r="G34" s="303" t="s">
        <v>500</v>
      </c>
      <c r="H34" s="303" t="s">
        <v>578</v>
      </c>
      <c r="I34" s="303" t="s">
        <v>957</v>
      </c>
      <c r="J34" s="303" t="s">
        <v>62</v>
      </c>
      <c r="K34" s="303" t="s">
        <v>46</v>
      </c>
      <c r="L34" s="303">
        <v>9</v>
      </c>
      <c r="M34" s="303">
        <v>8</v>
      </c>
      <c r="N34" s="303">
        <v>-87</v>
      </c>
      <c r="O34" s="303">
        <v>25</v>
      </c>
      <c r="P34" s="303" t="s">
        <v>47</v>
      </c>
      <c r="Q34" s="303" t="s">
        <v>66</v>
      </c>
      <c r="R34" s="197" t="s">
        <v>307</v>
      </c>
      <c r="S34" s="303">
        <v>180</v>
      </c>
      <c r="T34" s="303">
        <v>1</v>
      </c>
      <c r="U34" s="303" t="s">
        <v>168</v>
      </c>
      <c r="V34" s="327">
        <v>270000</v>
      </c>
      <c r="W34" s="304"/>
      <c r="X34" s="311" t="s">
        <v>780</v>
      </c>
      <c r="Y34" s="311" t="s">
        <v>780</v>
      </c>
      <c r="Z34" s="311" t="s">
        <v>780</v>
      </c>
      <c r="AA34" s="303" t="s">
        <v>362</v>
      </c>
    </row>
    <row r="35" spans="1:27" x14ac:dyDescent="0.25">
      <c r="A35" s="303" t="s">
        <v>509</v>
      </c>
      <c r="B35" s="303">
        <v>998.51400000000001</v>
      </c>
      <c r="C35" s="303">
        <v>3</v>
      </c>
      <c r="D35" s="303" t="s">
        <v>24</v>
      </c>
      <c r="E35" s="303">
        <v>2</v>
      </c>
      <c r="F35" s="303">
        <v>66</v>
      </c>
      <c r="G35" s="303" t="s">
        <v>500</v>
      </c>
      <c r="H35" s="303" t="s">
        <v>578</v>
      </c>
      <c r="I35" s="303" t="s">
        <v>957</v>
      </c>
      <c r="J35" s="303" t="s">
        <v>62</v>
      </c>
      <c r="K35" s="303" t="s">
        <v>46</v>
      </c>
      <c r="L35" s="303">
        <v>9</v>
      </c>
      <c r="M35" s="303">
        <v>8</v>
      </c>
      <c r="N35" s="303">
        <v>-89</v>
      </c>
      <c r="O35" s="303">
        <v>25</v>
      </c>
      <c r="P35" s="303" t="s">
        <v>47</v>
      </c>
      <c r="Q35" s="303" t="s">
        <v>66</v>
      </c>
      <c r="R35" s="197" t="s">
        <v>307</v>
      </c>
      <c r="S35" s="303">
        <v>180</v>
      </c>
      <c r="T35" s="303">
        <v>1</v>
      </c>
      <c r="U35" s="303" t="s">
        <v>168</v>
      </c>
      <c r="V35" s="327">
        <v>260000</v>
      </c>
      <c r="W35" s="304"/>
      <c r="X35" s="311" t="s">
        <v>780</v>
      </c>
      <c r="Y35" s="311" t="s">
        <v>780</v>
      </c>
      <c r="Z35" s="311" t="s">
        <v>780</v>
      </c>
      <c r="AA35" s="303" t="s">
        <v>362</v>
      </c>
    </row>
    <row r="36" spans="1:27" x14ac:dyDescent="0.25">
      <c r="A36" s="303" t="s">
        <v>509</v>
      </c>
      <c r="B36" s="303">
        <v>998.51400000000001</v>
      </c>
      <c r="C36" s="303">
        <v>4</v>
      </c>
      <c r="D36" s="303" t="s">
        <v>24</v>
      </c>
      <c r="E36" s="303">
        <v>2</v>
      </c>
      <c r="F36" s="303">
        <v>66</v>
      </c>
      <c r="G36" s="303" t="s">
        <v>500</v>
      </c>
      <c r="H36" s="303" t="s">
        <v>578</v>
      </c>
      <c r="I36" s="303" t="s">
        <v>957</v>
      </c>
      <c r="J36" s="303" t="s">
        <v>62</v>
      </c>
      <c r="K36" s="303" t="s">
        <v>46</v>
      </c>
      <c r="L36" s="303">
        <v>9</v>
      </c>
      <c r="M36" s="303">
        <v>8</v>
      </c>
      <c r="N36" s="303">
        <v>-91</v>
      </c>
      <c r="O36" s="303">
        <v>25</v>
      </c>
      <c r="P36" s="303" t="s">
        <v>47</v>
      </c>
      <c r="Q36" s="303" t="s">
        <v>66</v>
      </c>
      <c r="R36" s="197" t="s">
        <v>307</v>
      </c>
      <c r="S36" s="303">
        <v>180</v>
      </c>
      <c r="T36" s="303">
        <v>1</v>
      </c>
      <c r="U36" s="303" t="s">
        <v>168</v>
      </c>
      <c r="V36" s="327">
        <v>250000</v>
      </c>
      <c r="W36" s="304"/>
      <c r="X36" s="311" t="s">
        <v>780</v>
      </c>
      <c r="Y36" s="311" t="s">
        <v>780</v>
      </c>
      <c r="Z36" s="311" t="s">
        <v>780</v>
      </c>
      <c r="AA36" s="303" t="s">
        <v>362</v>
      </c>
    </row>
    <row r="37" spans="1:27" x14ac:dyDescent="0.25">
      <c r="A37" s="303" t="s">
        <v>509</v>
      </c>
      <c r="B37" s="303">
        <v>998.51400000000001</v>
      </c>
      <c r="C37" s="303">
        <v>5</v>
      </c>
      <c r="D37" s="303" t="s">
        <v>24</v>
      </c>
      <c r="E37" s="303">
        <v>2</v>
      </c>
      <c r="F37" s="303">
        <v>66</v>
      </c>
      <c r="G37" s="303" t="s">
        <v>500</v>
      </c>
      <c r="H37" s="303" t="s">
        <v>578</v>
      </c>
      <c r="I37" s="303" t="s">
        <v>957</v>
      </c>
      <c r="J37" s="303" t="s">
        <v>62</v>
      </c>
      <c r="K37" s="303" t="s">
        <v>46</v>
      </c>
      <c r="L37" s="303">
        <v>9</v>
      </c>
      <c r="M37" s="303">
        <v>8</v>
      </c>
      <c r="N37" s="303">
        <v>-93</v>
      </c>
      <c r="O37" s="303">
        <v>25</v>
      </c>
      <c r="P37" s="303" t="s">
        <v>47</v>
      </c>
      <c r="Q37" s="303" t="s">
        <v>66</v>
      </c>
      <c r="R37" s="197" t="s">
        <v>307</v>
      </c>
      <c r="S37" s="303">
        <v>180</v>
      </c>
      <c r="T37" s="303">
        <v>1</v>
      </c>
      <c r="U37" s="303" t="s">
        <v>168</v>
      </c>
      <c r="V37" s="327">
        <v>240000</v>
      </c>
      <c r="W37" s="304"/>
      <c r="X37" s="311" t="s">
        <v>780</v>
      </c>
      <c r="Y37" s="311" t="s">
        <v>780</v>
      </c>
      <c r="Z37" s="311" t="s">
        <v>780</v>
      </c>
      <c r="AA37" s="303" t="s">
        <v>362</v>
      </c>
    </row>
    <row r="38" spans="1:27" x14ac:dyDescent="0.25">
      <c r="A38" s="303" t="s">
        <v>509</v>
      </c>
      <c r="B38" s="303">
        <v>998.51400000000001</v>
      </c>
      <c r="C38" s="303">
        <v>6</v>
      </c>
      <c r="D38" s="303" t="s">
        <v>24</v>
      </c>
      <c r="E38" s="303">
        <v>2</v>
      </c>
      <c r="F38" s="303">
        <v>66</v>
      </c>
      <c r="G38" s="303" t="s">
        <v>500</v>
      </c>
      <c r="H38" s="303" t="s">
        <v>578</v>
      </c>
      <c r="I38" s="303" t="s">
        <v>957</v>
      </c>
      <c r="J38" s="303" t="s">
        <v>62</v>
      </c>
      <c r="K38" s="303" t="s">
        <v>46</v>
      </c>
      <c r="L38" s="303">
        <v>9</v>
      </c>
      <c r="M38" s="303">
        <v>8</v>
      </c>
      <c r="N38" s="303">
        <v>-95</v>
      </c>
      <c r="O38" s="303">
        <v>25</v>
      </c>
      <c r="P38" s="303" t="s">
        <v>47</v>
      </c>
      <c r="Q38" s="303" t="s">
        <v>66</v>
      </c>
      <c r="R38" s="197" t="s">
        <v>307</v>
      </c>
      <c r="S38" s="303">
        <v>180</v>
      </c>
      <c r="T38" s="303">
        <v>1</v>
      </c>
      <c r="U38" s="303" t="s">
        <v>168</v>
      </c>
      <c r="V38" s="327">
        <v>230000</v>
      </c>
      <c r="W38" s="304"/>
      <c r="X38" s="311" t="s">
        <v>780</v>
      </c>
      <c r="Y38" s="311" t="s">
        <v>780</v>
      </c>
      <c r="Z38" s="311" t="s">
        <v>780</v>
      </c>
      <c r="AA38" s="303" t="s">
        <v>362</v>
      </c>
    </row>
    <row r="39" spans="1:27" x14ac:dyDescent="0.25">
      <c r="A39" s="303" t="s">
        <v>509</v>
      </c>
      <c r="B39" s="303">
        <v>998.51400000000001</v>
      </c>
      <c r="C39" s="303">
        <v>7</v>
      </c>
      <c r="D39" s="303" t="s">
        <v>24</v>
      </c>
      <c r="E39" s="303">
        <v>2</v>
      </c>
      <c r="F39" s="303">
        <v>66</v>
      </c>
      <c r="G39" s="303" t="s">
        <v>500</v>
      </c>
      <c r="H39" s="303" t="s">
        <v>578</v>
      </c>
      <c r="I39" s="303" t="s">
        <v>957</v>
      </c>
      <c r="J39" s="303" t="s">
        <v>62</v>
      </c>
      <c r="K39" s="303" t="s">
        <v>46</v>
      </c>
      <c r="L39" s="303">
        <v>9</v>
      </c>
      <c r="M39" s="303">
        <v>8</v>
      </c>
      <c r="N39" s="303">
        <v>-97</v>
      </c>
      <c r="O39" s="303">
        <v>25</v>
      </c>
      <c r="P39" s="303" t="s">
        <v>47</v>
      </c>
      <c r="Q39" s="303" t="s">
        <v>66</v>
      </c>
      <c r="R39" s="197" t="s">
        <v>307</v>
      </c>
      <c r="S39" s="303">
        <v>180</v>
      </c>
      <c r="T39" s="303">
        <v>1</v>
      </c>
      <c r="U39" s="303" t="s">
        <v>168</v>
      </c>
      <c r="V39" s="327">
        <v>220000</v>
      </c>
      <c r="W39" s="304"/>
      <c r="X39" s="311" t="s">
        <v>780</v>
      </c>
      <c r="Y39" s="311" t="s">
        <v>780</v>
      </c>
      <c r="Z39" s="311" t="s">
        <v>780</v>
      </c>
      <c r="AA39" s="303" t="s">
        <v>362</v>
      </c>
    </row>
    <row r="40" spans="1:27" x14ac:dyDescent="0.25">
      <c r="A40" s="303" t="s">
        <v>509</v>
      </c>
      <c r="B40" s="303">
        <v>998.51400000000001</v>
      </c>
      <c r="C40" s="303">
        <v>8</v>
      </c>
      <c r="D40" s="303" t="s">
        <v>24</v>
      </c>
      <c r="E40" s="303">
        <v>2</v>
      </c>
      <c r="F40" s="303">
        <v>66</v>
      </c>
      <c r="G40" s="303" t="s">
        <v>500</v>
      </c>
      <c r="H40" s="303" t="s">
        <v>578</v>
      </c>
      <c r="I40" s="303" t="s">
        <v>957</v>
      </c>
      <c r="J40" s="303" t="s">
        <v>62</v>
      </c>
      <c r="K40" s="303" t="s">
        <v>46</v>
      </c>
      <c r="L40" s="303">
        <v>9</v>
      </c>
      <c r="M40" s="303">
        <v>8</v>
      </c>
      <c r="N40" s="303">
        <v>-99</v>
      </c>
      <c r="O40" s="303">
        <v>25</v>
      </c>
      <c r="P40" s="303" t="s">
        <v>47</v>
      </c>
      <c r="Q40" s="303" t="s">
        <v>66</v>
      </c>
      <c r="R40" s="197" t="s">
        <v>307</v>
      </c>
      <c r="S40" s="303">
        <v>180</v>
      </c>
      <c r="T40" s="303">
        <v>1</v>
      </c>
      <c r="U40" s="303" t="s">
        <v>168</v>
      </c>
      <c r="V40" s="327">
        <v>210000</v>
      </c>
      <c r="W40" s="304"/>
      <c r="X40" s="311" t="s">
        <v>780</v>
      </c>
      <c r="Y40" s="311" t="s">
        <v>780</v>
      </c>
      <c r="Z40" s="311" t="s">
        <v>780</v>
      </c>
      <c r="AA40" s="303" t="s">
        <v>362</v>
      </c>
    </row>
    <row r="41" spans="1:27" x14ac:dyDescent="0.25">
      <c r="A41" s="303" t="s">
        <v>509</v>
      </c>
      <c r="B41" s="303">
        <v>998.51400000000001</v>
      </c>
      <c r="C41" s="303">
        <v>9</v>
      </c>
      <c r="D41" s="303" t="s">
        <v>24</v>
      </c>
      <c r="E41" s="303">
        <v>2</v>
      </c>
      <c r="F41" s="303">
        <v>66</v>
      </c>
      <c r="G41" s="303" t="s">
        <v>500</v>
      </c>
      <c r="H41" s="303" t="s">
        <v>578</v>
      </c>
      <c r="I41" s="303" t="s">
        <v>957</v>
      </c>
      <c r="J41" s="303" t="s">
        <v>62</v>
      </c>
      <c r="K41" s="303" t="s">
        <v>46</v>
      </c>
      <c r="L41" s="303">
        <v>9</v>
      </c>
      <c r="M41" s="303">
        <v>8</v>
      </c>
      <c r="N41" s="303">
        <v>-101</v>
      </c>
      <c r="O41" s="303">
        <v>24</v>
      </c>
      <c r="P41" s="303" t="s">
        <v>47</v>
      </c>
      <c r="Q41" s="303" t="s">
        <v>66</v>
      </c>
      <c r="R41" s="197" t="s">
        <v>307</v>
      </c>
      <c r="S41" s="303">
        <v>180</v>
      </c>
      <c r="T41" s="303">
        <v>1</v>
      </c>
      <c r="U41" s="303" t="s">
        <v>168</v>
      </c>
      <c r="V41" s="327">
        <v>200000</v>
      </c>
      <c r="W41" s="304"/>
      <c r="X41" s="311" t="s">
        <v>780</v>
      </c>
      <c r="Y41" s="311" t="s">
        <v>780</v>
      </c>
      <c r="Z41" s="311" t="s">
        <v>780</v>
      </c>
      <c r="AA41" s="303" t="s">
        <v>362</v>
      </c>
    </row>
    <row r="42" spans="1:27" x14ac:dyDescent="0.25">
      <c r="A42" s="303" t="s">
        <v>509</v>
      </c>
      <c r="B42" s="303">
        <v>998.51400000000001</v>
      </c>
      <c r="C42" s="303">
        <v>10</v>
      </c>
      <c r="D42" s="303" t="s">
        <v>24</v>
      </c>
      <c r="E42" s="303">
        <v>2</v>
      </c>
      <c r="F42" s="303">
        <v>66</v>
      </c>
      <c r="G42" s="303" t="s">
        <v>500</v>
      </c>
      <c r="H42" s="303" t="s">
        <v>578</v>
      </c>
      <c r="I42" s="303" t="s">
        <v>957</v>
      </c>
      <c r="J42" s="303" t="s">
        <v>62</v>
      </c>
      <c r="K42" s="303" t="s">
        <v>46</v>
      </c>
      <c r="L42" s="303">
        <v>9</v>
      </c>
      <c r="M42" s="303">
        <v>8</v>
      </c>
      <c r="N42" s="303">
        <v>-103</v>
      </c>
      <c r="O42" s="303">
        <v>22</v>
      </c>
      <c r="P42" s="303" t="s">
        <v>47</v>
      </c>
      <c r="Q42" s="303" t="s">
        <v>66</v>
      </c>
      <c r="R42" s="197" t="s">
        <v>307</v>
      </c>
      <c r="S42" s="303">
        <v>180</v>
      </c>
      <c r="T42" s="303">
        <v>1</v>
      </c>
      <c r="U42" s="303" t="s">
        <v>168</v>
      </c>
      <c r="V42" s="327">
        <v>190000</v>
      </c>
      <c r="W42" s="304"/>
      <c r="X42" s="311" t="s">
        <v>780</v>
      </c>
      <c r="Y42" s="311" t="s">
        <v>780</v>
      </c>
      <c r="Z42" s="311" t="s">
        <v>780</v>
      </c>
      <c r="AA42" s="303" t="s">
        <v>362</v>
      </c>
    </row>
    <row r="43" spans="1:27" x14ac:dyDescent="0.25">
      <c r="A43" s="303" t="s">
        <v>509</v>
      </c>
      <c r="B43" s="303">
        <v>998.51400000000001</v>
      </c>
      <c r="C43" s="303">
        <v>11</v>
      </c>
      <c r="D43" s="303" t="s">
        <v>24</v>
      </c>
      <c r="E43" s="303">
        <v>2</v>
      </c>
      <c r="F43" s="303">
        <v>66</v>
      </c>
      <c r="G43" s="303" t="s">
        <v>500</v>
      </c>
      <c r="H43" s="303" t="s">
        <v>578</v>
      </c>
      <c r="I43" s="303" t="s">
        <v>957</v>
      </c>
      <c r="J43" s="303" t="s">
        <v>62</v>
      </c>
      <c r="K43" s="303" t="s">
        <v>46</v>
      </c>
      <c r="L43" s="303">
        <v>9</v>
      </c>
      <c r="M43" s="303">
        <v>8</v>
      </c>
      <c r="N43" s="303">
        <v>-105</v>
      </c>
      <c r="O43" s="303">
        <v>20</v>
      </c>
      <c r="P43" s="303" t="s">
        <v>47</v>
      </c>
      <c r="Q43" s="303" t="s">
        <v>66</v>
      </c>
      <c r="R43" s="197" t="s">
        <v>307</v>
      </c>
      <c r="S43" s="303">
        <v>180</v>
      </c>
      <c r="T43" s="303">
        <v>1</v>
      </c>
      <c r="U43" s="303" t="s">
        <v>168</v>
      </c>
      <c r="V43" s="327">
        <v>180000</v>
      </c>
      <c r="W43" s="304"/>
      <c r="X43" s="311" t="s">
        <v>780</v>
      </c>
      <c r="Y43" s="311" t="s">
        <v>780</v>
      </c>
      <c r="Z43" s="311" t="s">
        <v>780</v>
      </c>
      <c r="AA43" s="303" t="s">
        <v>362</v>
      </c>
    </row>
    <row r="44" spans="1:27" x14ac:dyDescent="0.25">
      <c r="A44" s="303" t="s">
        <v>509</v>
      </c>
      <c r="B44" s="303">
        <v>998.51400000000001</v>
      </c>
      <c r="C44" s="303">
        <v>12</v>
      </c>
      <c r="D44" s="303" t="s">
        <v>24</v>
      </c>
      <c r="E44" s="303">
        <v>2</v>
      </c>
      <c r="F44" s="303">
        <v>66</v>
      </c>
      <c r="G44" s="303" t="s">
        <v>500</v>
      </c>
      <c r="H44" s="303" t="s">
        <v>578</v>
      </c>
      <c r="I44" s="303" t="s">
        <v>957</v>
      </c>
      <c r="J44" s="303" t="s">
        <v>62</v>
      </c>
      <c r="K44" s="303" t="s">
        <v>46</v>
      </c>
      <c r="L44" s="303">
        <v>9</v>
      </c>
      <c r="M44" s="303">
        <v>8</v>
      </c>
      <c r="N44" s="303">
        <v>-107</v>
      </c>
      <c r="O44" s="303">
        <v>18</v>
      </c>
      <c r="P44" s="303" t="s">
        <v>47</v>
      </c>
      <c r="Q44" s="303" t="s">
        <v>66</v>
      </c>
      <c r="R44" s="197" t="s">
        <v>307</v>
      </c>
      <c r="S44" s="303">
        <v>180</v>
      </c>
      <c r="T44" s="303">
        <v>1</v>
      </c>
      <c r="U44" s="303" t="s">
        <v>168</v>
      </c>
      <c r="V44" s="327">
        <v>170000</v>
      </c>
      <c r="W44" s="304"/>
      <c r="X44" s="311" t="s">
        <v>780</v>
      </c>
      <c r="Y44" s="311" t="s">
        <v>780</v>
      </c>
      <c r="Z44" s="311" t="s">
        <v>780</v>
      </c>
      <c r="AA44" s="303" t="s">
        <v>362</v>
      </c>
    </row>
    <row r="45" spans="1:27" x14ac:dyDescent="0.25">
      <c r="A45" s="303" t="s">
        <v>509</v>
      </c>
      <c r="B45" s="303">
        <v>998.51400000000001</v>
      </c>
      <c r="C45" s="303">
        <v>13</v>
      </c>
      <c r="D45" s="303" t="s">
        <v>24</v>
      </c>
      <c r="E45" s="303">
        <v>2</v>
      </c>
      <c r="F45" s="303">
        <v>66</v>
      </c>
      <c r="G45" s="303" t="s">
        <v>500</v>
      </c>
      <c r="H45" s="303" t="s">
        <v>578</v>
      </c>
      <c r="I45" s="303" t="s">
        <v>957</v>
      </c>
      <c r="J45" s="303" t="s">
        <v>62</v>
      </c>
      <c r="K45" s="303" t="s">
        <v>46</v>
      </c>
      <c r="L45" s="303">
        <v>9</v>
      </c>
      <c r="M45" s="303">
        <v>8</v>
      </c>
      <c r="N45" s="303">
        <v>-109</v>
      </c>
      <c r="O45" s="303">
        <v>16</v>
      </c>
      <c r="P45" s="303" t="s">
        <v>47</v>
      </c>
      <c r="Q45" s="303" t="s">
        <v>66</v>
      </c>
      <c r="R45" s="197" t="s">
        <v>307</v>
      </c>
      <c r="S45" s="303">
        <v>180</v>
      </c>
      <c r="T45" s="303">
        <v>1</v>
      </c>
      <c r="U45" s="303" t="s">
        <v>168</v>
      </c>
      <c r="V45" s="327">
        <v>160000</v>
      </c>
      <c r="W45" s="304"/>
      <c r="X45" s="311" t="s">
        <v>780</v>
      </c>
      <c r="Y45" s="311" t="s">
        <v>780</v>
      </c>
      <c r="Z45" s="311" t="s">
        <v>780</v>
      </c>
      <c r="AA45" s="303" t="s">
        <v>362</v>
      </c>
    </row>
    <row r="46" spans="1:27" x14ac:dyDescent="0.25">
      <c r="A46" s="303" t="s">
        <v>509</v>
      </c>
      <c r="B46" s="303">
        <v>998.51400000000001</v>
      </c>
      <c r="C46" s="303">
        <v>14</v>
      </c>
      <c r="D46" s="303" t="s">
        <v>24</v>
      </c>
      <c r="E46" s="303">
        <v>2</v>
      </c>
      <c r="F46" s="303">
        <v>66</v>
      </c>
      <c r="G46" s="303" t="s">
        <v>500</v>
      </c>
      <c r="H46" s="303" t="s">
        <v>578</v>
      </c>
      <c r="I46" s="303" t="s">
        <v>957</v>
      </c>
      <c r="J46" s="303" t="s">
        <v>62</v>
      </c>
      <c r="K46" s="303" t="s">
        <v>46</v>
      </c>
      <c r="L46" s="303">
        <v>9</v>
      </c>
      <c r="M46" s="303">
        <v>8</v>
      </c>
      <c r="N46" s="303">
        <v>-111</v>
      </c>
      <c r="O46" s="303">
        <v>14</v>
      </c>
      <c r="P46" s="303" t="s">
        <v>47</v>
      </c>
      <c r="Q46" s="303" t="s">
        <v>66</v>
      </c>
      <c r="R46" s="197" t="s">
        <v>307</v>
      </c>
      <c r="S46" s="303">
        <v>180</v>
      </c>
      <c r="T46" s="303">
        <v>1</v>
      </c>
      <c r="U46" s="303" t="s">
        <v>168</v>
      </c>
      <c r="V46" s="327">
        <v>150000</v>
      </c>
      <c r="W46" s="304"/>
      <c r="X46" s="311" t="s">
        <v>780</v>
      </c>
      <c r="Y46" s="311" t="s">
        <v>780</v>
      </c>
      <c r="Z46" s="311" t="s">
        <v>780</v>
      </c>
      <c r="AA46" s="303" t="s">
        <v>362</v>
      </c>
    </row>
    <row r="47" spans="1:27" x14ac:dyDescent="0.25">
      <c r="A47" s="303" t="s">
        <v>509</v>
      </c>
      <c r="B47" s="303">
        <v>998.51400000000001</v>
      </c>
      <c r="C47" s="303">
        <v>15</v>
      </c>
      <c r="D47" s="303" t="s">
        <v>24</v>
      </c>
      <c r="E47" s="303">
        <v>2</v>
      </c>
      <c r="F47" s="303">
        <v>66</v>
      </c>
      <c r="G47" s="303" t="s">
        <v>500</v>
      </c>
      <c r="H47" s="303" t="s">
        <v>578</v>
      </c>
      <c r="I47" s="303" t="s">
        <v>957</v>
      </c>
      <c r="J47" s="303" t="s">
        <v>62</v>
      </c>
      <c r="K47" s="303" t="s">
        <v>46</v>
      </c>
      <c r="L47" s="303">
        <v>9</v>
      </c>
      <c r="M47" s="303">
        <v>8</v>
      </c>
      <c r="N47" s="303">
        <v>-113</v>
      </c>
      <c r="O47" s="303">
        <v>12</v>
      </c>
      <c r="P47" s="303" t="s">
        <v>47</v>
      </c>
      <c r="Q47" s="303" t="s">
        <v>66</v>
      </c>
      <c r="R47" s="197" t="s">
        <v>307</v>
      </c>
      <c r="S47" s="303">
        <v>180</v>
      </c>
      <c r="T47" s="303">
        <v>1</v>
      </c>
      <c r="U47" s="303" t="s">
        <v>168</v>
      </c>
      <c r="V47" s="327">
        <v>130000</v>
      </c>
      <c r="W47" s="304"/>
      <c r="X47" s="311" t="s">
        <v>780</v>
      </c>
      <c r="Y47" s="311" t="s">
        <v>780</v>
      </c>
      <c r="Z47" s="311" t="s">
        <v>780</v>
      </c>
      <c r="AA47" s="303" t="s">
        <v>362</v>
      </c>
    </row>
    <row r="48" spans="1:27" x14ac:dyDescent="0.25">
      <c r="A48" s="303" t="s">
        <v>509</v>
      </c>
      <c r="B48" s="303">
        <v>998.51400000000001</v>
      </c>
      <c r="C48" s="303">
        <v>16</v>
      </c>
      <c r="D48" s="303" t="s">
        <v>24</v>
      </c>
      <c r="E48" s="303">
        <v>2</v>
      </c>
      <c r="F48" s="303">
        <v>66</v>
      </c>
      <c r="G48" s="303" t="s">
        <v>500</v>
      </c>
      <c r="H48" s="303" t="s">
        <v>578</v>
      </c>
      <c r="I48" s="303" t="s">
        <v>957</v>
      </c>
      <c r="J48" s="303" t="s">
        <v>62</v>
      </c>
      <c r="K48" s="303" t="s">
        <v>46</v>
      </c>
      <c r="L48" s="303">
        <v>9</v>
      </c>
      <c r="M48" s="303">
        <v>8</v>
      </c>
      <c r="N48" s="303">
        <v>-115</v>
      </c>
      <c r="O48" s="303">
        <v>10</v>
      </c>
      <c r="P48" s="303" t="s">
        <v>47</v>
      </c>
      <c r="Q48" s="303" t="s">
        <v>66</v>
      </c>
      <c r="R48" s="197" t="s">
        <v>307</v>
      </c>
      <c r="S48" s="303">
        <v>180</v>
      </c>
      <c r="T48" s="303">
        <v>1</v>
      </c>
      <c r="U48" s="303" t="s">
        <v>168</v>
      </c>
      <c r="V48" s="327">
        <v>110000</v>
      </c>
      <c r="W48" s="304"/>
      <c r="X48" s="311" t="s">
        <v>780</v>
      </c>
      <c r="Y48" s="311" t="s">
        <v>780</v>
      </c>
      <c r="Z48" s="311" t="s">
        <v>780</v>
      </c>
      <c r="AA48" s="303" t="s">
        <v>362</v>
      </c>
    </row>
    <row r="49" spans="1:27" x14ac:dyDescent="0.25">
      <c r="A49" s="303" t="s">
        <v>509</v>
      </c>
      <c r="B49" s="303">
        <v>998.51400000000001</v>
      </c>
      <c r="C49" s="303">
        <v>17</v>
      </c>
      <c r="D49" s="303" t="s">
        <v>24</v>
      </c>
      <c r="E49" s="303">
        <v>2</v>
      </c>
      <c r="F49" s="303">
        <v>66</v>
      </c>
      <c r="G49" s="303" t="s">
        <v>500</v>
      </c>
      <c r="H49" s="303" t="s">
        <v>578</v>
      </c>
      <c r="I49" s="303" t="s">
        <v>957</v>
      </c>
      <c r="J49" s="303" t="s">
        <v>62</v>
      </c>
      <c r="K49" s="303" t="s">
        <v>46</v>
      </c>
      <c r="L49" s="303">
        <v>9</v>
      </c>
      <c r="M49" s="303">
        <v>8</v>
      </c>
      <c r="N49" s="303">
        <v>-117</v>
      </c>
      <c r="O49" s="303">
        <v>8</v>
      </c>
      <c r="P49" s="303" t="s">
        <v>47</v>
      </c>
      <c r="Q49" s="303" t="s">
        <v>66</v>
      </c>
      <c r="R49" s="197" t="s">
        <v>307</v>
      </c>
      <c r="S49" s="303">
        <v>180</v>
      </c>
      <c r="T49" s="303">
        <v>1</v>
      </c>
      <c r="U49" s="303" t="s">
        <v>168</v>
      </c>
      <c r="V49" s="327">
        <v>90000</v>
      </c>
      <c r="W49" s="304"/>
      <c r="X49" s="311" t="s">
        <v>780</v>
      </c>
      <c r="Y49" s="311" t="s">
        <v>780</v>
      </c>
      <c r="Z49" s="311" t="s">
        <v>780</v>
      </c>
      <c r="AA49" s="303" t="s">
        <v>362</v>
      </c>
    </row>
    <row r="50" spans="1:27" x14ac:dyDescent="0.25">
      <c r="A50" s="303" t="s">
        <v>509</v>
      </c>
      <c r="B50" s="303">
        <v>998.51400000000001</v>
      </c>
      <c r="C50" s="303">
        <v>18</v>
      </c>
      <c r="D50" s="303" t="s">
        <v>24</v>
      </c>
      <c r="E50" s="303">
        <v>2</v>
      </c>
      <c r="F50" s="303">
        <v>66</v>
      </c>
      <c r="G50" s="303" t="s">
        <v>500</v>
      </c>
      <c r="H50" s="303" t="s">
        <v>578</v>
      </c>
      <c r="I50" s="303" t="s">
        <v>957</v>
      </c>
      <c r="J50" s="303" t="s">
        <v>62</v>
      </c>
      <c r="K50" s="303" t="s">
        <v>46</v>
      </c>
      <c r="L50" s="303">
        <v>9</v>
      </c>
      <c r="M50" s="303">
        <v>8</v>
      </c>
      <c r="N50" s="303">
        <v>-119</v>
      </c>
      <c r="O50" s="303">
        <v>6</v>
      </c>
      <c r="P50" s="303" t="s">
        <v>47</v>
      </c>
      <c r="Q50" s="303" t="s">
        <v>66</v>
      </c>
      <c r="R50" s="197" t="s">
        <v>307</v>
      </c>
      <c r="S50" s="303">
        <v>180</v>
      </c>
      <c r="T50" s="303">
        <v>1</v>
      </c>
      <c r="U50" s="303" t="s">
        <v>168</v>
      </c>
      <c r="V50" s="327">
        <v>70000</v>
      </c>
      <c r="W50" s="304"/>
      <c r="X50" s="311" t="s">
        <v>780</v>
      </c>
      <c r="Y50" s="311" t="s">
        <v>780</v>
      </c>
      <c r="Z50" s="311" t="s">
        <v>780</v>
      </c>
      <c r="AA50" s="303" t="s">
        <v>362</v>
      </c>
    </row>
    <row r="51" spans="1:27" x14ac:dyDescent="0.25">
      <c r="A51" s="303" t="s">
        <v>509</v>
      </c>
      <c r="B51" s="303">
        <v>998.51400000000001</v>
      </c>
      <c r="C51" s="303">
        <v>19</v>
      </c>
      <c r="D51" s="303" t="s">
        <v>24</v>
      </c>
      <c r="E51" s="303">
        <v>2</v>
      </c>
      <c r="F51" s="303">
        <v>66</v>
      </c>
      <c r="G51" s="303" t="s">
        <v>500</v>
      </c>
      <c r="H51" s="303" t="s">
        <v>578</v>
      </c>
      <c r="I51" s="303" t="s">
        <v>957</v>
      </c>
      <c r="J51" s="303" t="s">
        <v>62</v>
      </c>
      <c r="K51" s="303" t="s">
        <v>46</v>
      </c>
      <c r="L51" s="303">
        <v>9</v>
      </c>
      <c r="M51" s="303">
        <v>8</v>
      </c>
      <c r="N51" s="303">
        <v>-121</v>
      </c>
      <c r="O51" s="303">
        <v>4</v>
      </c>
      <c r="P51" s="303" t="s">
        <v>47</v>
      </c>
      <c r="Q51" s="303" t="s">
        <v>66</v>
      </c>
      <c r="R51" s="197" t="s">
        <v>307</v>
      </c>
      <c r="S51" s="303">
        <v>180</v>
      </c>
      <c r="T51" s="303">
        <v>1</v>
      </c>
      <c r="U51" s="303" t="s">
        <v>168</v>
      </c>
      <c r="V51" s="327">
        <v>50000</v>
      </c>
      <c r="W51" s="304"/>
      <c r="X51" s="311" t="s">
        <v>780</v>
      </c>
      <c r="Y51" s="311" t="s">
        <v>780</v>
      </c>
      <c r="Z51" s="311" t="s">
        <v>780</v>
      </c>
      <c r="AA51" s="303" t="s">
        <v>362</v>
      </c>
    </row>
  </sheetData>
  <autoFilter ref="A1:AD51" xr:uid="{00000000-0009-0000-0000-000015000000}"/>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FFC000"/>
  </sheetPr>
  <dimension ref="A1:AE36"/>
  <sheetViews>
    <sheetView zoomScale="70" zoomScaleNormal="70" workbookViewId="0">
      <selection activeCell="AK171" sqref="AK171:AK173"/>
    </sheetView>
  </sheetViews>
  <sheetFormatPr defaultColWidth="8.7109375" defaultRowHeight="15" x14ac:dyDescent="0.25"/>
  <cols>
    <col min="1" max="1" width="66.42578125" customWidth="1"/>
    <col min="2" max="2" width="15.42578125" customWidth="1"/>
    <col min="6" max="6" width="7.42578125" customWidth="1"/>
    <col min="9" max="9" width="13.42578125" customWidth="1"/>
    <col min="23" max="23" width="18" style="101" customWidth="1"/>
    <col min="24" max="24" width="20.42578125" style="101" customWidth="1"/>
    <col min="25" max="26" width="20.42578125" bestFit="1" customWidth="1"/>
    <col min="27" max="27" width="26.42578125" customWidth="1"/>
    <col min="28" max="28" width="18.42578125" customWidth="1"/>
  </cols>
  <sheetData>
    <row r="1" spans="1:31" ht="51" x14ac:dyDescent="0.25">
      <c r="A1" s="301" t="s">
        <v>264</v>
      </c>
      <c r="B1" s="301" t="s">
        <v>265</v>
      </c>
      <c r="C1" s="301" t="s">
        <v>495</v>
      </c>
      <c r="D1" s="301" t="s">
        <v>26</v>
      </c>
      <c r="E1" s="302" t="s">
        <v>371</v>
      </c>
      <c r="F1" s="302" t="s">
        <v>582</v>
      </c>
      <c r="G1" s="302" t="s">
        <v>372</v>
      </c>
      <c r="H1" s="302" t="s">
        <v>879</v>
      </c>
      <c r="I1" s="301" t="s">
        <v>268</v>
      </c>
      <c r="J1" s="301" t="s">
        <v>956</v>
      </c>
      <c r="K1" s="301" t="s">
        <v>184</v>
      </c>
      <c r="L1" s="301" t="s">
        <v>30</v>
      </c>
      <c r="M1" s="302" t="s">
        <v>498</v>
      </c>
      <c r="N1" s="301" t="s">
        <v>499</v>
      </c>
      <c r="O1" s="188" t="s">
        <v>358</v>
      </c>
      <c r="P1" s="301" t="s">
        <v>283</v>
      </c>
      <c r="Q1" s="301" t="s">
        <v>32</v>
      </c>
      <c r="R1" s="301" t="s">
        <v>284</v>
      </c>
      <c r="S1" s="301" t="s">
        <v>34</v>
      </c>
      <c r="T1" s="301" t="s">
        <v>285</v>
      </c>
      <c r="U1" s="301" t="s">
        <v>286</v>
      </c>
      <c r="V1" s="301" t="s">
        <v>167</v>
      </c>
      <c r="W1" s="301" t="s">
        <v>364</v>
      </c>
      <c r="X1" s="301" t="s">
        <v>365</v>
      </c>
      <c r="Y1" s="301" t="s">
        <v>287</v>
      </c>
      <c r="Z1" s="301" t="s">
        <v>288</v>
      </c>
      <c r="AA1" s="301" t="s">
        <v>980</v>
      </c>
      <c r="AB1" s="301" t="s">
        <v>290</v>
      </c>
      <c r="AC1" s="186" t="s">
        <v>1178</v>
      </c>
      <c r="AD1" s="186" t="s">
        <v>1179</v>
      </c>
      <c r="AE1" s="186" t="s">
        <v>1180</v>
      </c>
    </row>
    <row r="2" spans="1:31" x14ac:dyDescent="0.25">
      <c r="A2" s="312" t="s">
        <v>507</v>
      </c>
      <c r="B2" s="303">
        <v>998.601</v>
      </c>
      <c r="C2" s="303"/>
      <c r="D2" s="303" t="s">
        <v>24</v>
      </c>
      <c r="E2" s="312" t="s">
        <v>871</v>
      </c>
      <c r="F2" s="312" t="s">
        <v>500</v>
      </c>
      <c r="G2" s="312" t="s">
        <v>493</v>
      </c>
      <c r="H2" s="312" t="s">
        <v>435</v>
      </c>
      <c r="I2" s="312" t="s">
        <v>982</v>
      </c>
      <c r="J2" s="312" t="s">
        <v>957</v>
      </c>
      <c r="K2" s="303" t="s">
        <v>58</v>
      </c>
      <c r="L2" s="303" t="s">
        <v>49</v>
      </c>
      <c r="M2" s="303">
        <v>9</v>
      </c>
      <c r="N2" s="303">
        <v>8</v>
      </c>
      <c r="O2" s="303">
        <v>-85</v>
      </c>
      <c r="P2" s="303" t="s">
        <v>263</v>
      </c>
      <c r="Q2" s="303" t="s">
        <v>263</v>
      </c>
      <c r="R2" s="312" t="s">
        <v>66</v>
      </c>
      <c r="S2" s="197" t="s">
        <v>386</v>
      </c>
      <c r="T2" s="303">
        <v>60</v>
      </c>
      <c r="U2" s="303">
        <v>3</v>
      </c>
      <c r="V2" s="303" t="s">
        <v>168</v>
      </c>
      <c r="W2" s="285"/>
      <c r="X2" s="304"/>
      <c r="Y2" s="267" t="s">
        <v>400</v>
      </c>
      <c r="Z2" s="267" t="s">
        <v>400</v>
      </c>
      <c r="AA2" s="267" t="s">
        <v>785</v>
      </c>
      <c r="AB2" s="303" t="s">
        <v>362</v>
      </c>
    </row>
    <row r="3" spans="1:31" x14ac:dyDescent="0.25">
      <c r="A3" s="303" t="s">
        <v>502</v>
      </c>
      <c r="B3" s="303">
        <v>998.60199999999998</v>
      </c>
      <c r="C3" s="303"/>
      <c r="D3" s="303" t="s">
        <v>24</v>
      </c>
      <c r="E3" s="312" t="s">
        <v>871</v>
      </c>
      <c r="F3" s="312" t="s">
        <v>494</v>
      </c>
      <c r="G3" s="312" t="s">
        <v>494</v>
      </c>
      <c r="H3" s="312" t="s">
        <v>435</v>
      </c>
      <c r="I3" s="312" t="s">
        <v>983</v>
      </c>
      <c r="J3" s="312" t="s">
        <v>957</v>
      </c>
      <c r="K3" s="303" t="s">
        <v>62</v>
      </c>
      <c r="L3" s="303" t="s">
        <v>49</v>
      </c>
      <c r="M3" s="303">
        <v>9</v>
      </c>
      <c r="N3" s="303">
        <v>8</v>
      </c>
      <c r="O3" s="303">
        <v>-85</v>
      </c>
      <c r="P3" s="303" t="s">
        <v>263</v>
      </c>
      <c r="Q3" s="303" t="s">
        <v>263</v>
      </c>
      <c r="R3" s="303" t="s">
        <v>43</v>
      </c>
      <c r="S3" s="197" t="s">
        <v>386</v>
      </c>
      <c r="T3" s="303">
        <v>60</v>
      </c>
      <c r="U3" s="303">
        <v>3</v>
      </c>
      <c r="V3" s="303" t="s">
        <v>168</v>
      </c>
      <c r="W3" s="195"/>
      <c r="X3" s="304"/>
      <c r="Y3" s="267" t="s">
        <v>400</v>
      </c>
      <c r="Z3" s="267" t="s">
        <v>400</v>
      </c>
      <c r="AA3" s="267" t="s">
        <v>785</v>
      </c>
      <c r="AB3" s="303" t="s">
        <v>362</v>
      </c>
    </row>
    <row r="4" spans="1:31" x14ac:dyDescent="0.25">
      <c r="A4" s="303" t="s">
        <v>503</v>
      </c>
      <c r="B4" s="303">
        <v>998.60299999999995</v>
      </c>
      <c r="C4" s="303"/>
      <c r="D4" s="303" t="s">
        <v>24</v>
      </c>
      <c r="E4" s="312" t="s">
        <v>871</v>
      </c>
      <c r="F4" s="312" t="s">
        <v>494</v>
      </c>
      <c r="G4" s="312" t="s">
        <v>493</v>
      </c>
      <c r="H4" s="312" t="s">
        <v>875</v>
      </c>
      <c r="I4" s="312" t="s">
        <v>984</v>
      </c>
      <c r="J4" s="312" t="s">
        <v>957</v>
      </c>
      <c r="K4" s="303" t="s">
        <v>62</v>
      </c>
      <c r="L4" s="303" t="s">
        <v>49</v>
      </c>
      <c r="M4" s="303">
        <v>9</v>
      </c>
      <c r="N4" s="303">
        <v>8</v>
      </c>
      <c r="O4" s="303">
        <v>-85</v>
      </c>
      <c r="P4" s="303" t="s">
        <v>263</v>
      </c>
      <c r="Q4" s="303" t="s">
        <v>263</v>
      </c>
      <c r="R4" s="303" t="s">
        <v>66</v>
      </c>
      <c r="S4" s="197" t="s">
        <v>386</v>
      </c>
      <c r="T4" s="303">
        <v>60</v>
      </c>
      <c r="U4" s="303">
        <v>3</v>
      </c>
      <c r="V4" s="303" t="s">
        <v>168</v>
      </c>
      <c r="W4" s="195"/>
      <c r="X4" s="304"/>
      <c r="Y4" s="267" t="s">
        <v>400</v>
      </c>
      <c r="Z4" s="267" t="s">
        <v>400</v>
      </c>
      <c r="AA4" s="267" t="s">
        <v>785</v>
      </c>
      <c r="AB4" s="303" t="s">
        <v>362</v>
      </c>
    </row>
    <row r="5" spans="1:31" x14ac:dyDescent="0.25">
      <c r="A5" s="303" t="s">
        <v>501</v>
      </c>
      <c r="B5" s="303">
        <v>998.60400000000004</v>
      </c>
      <c r="C5" s="303"/>
      <c r="D5" s="303" t="s">
        <v>24</v>
      </c>
      <c r="E5" s="312" t="s">
        <v>871</v>
      </c>
      <c r="F5" s="312" t="s">
        <v>500</v>
      </c>
      <c r="G5" s="312" t="s">
        <v>875</v>
      </c>
      <c r="H5" s="312"/>
      <c r="I5" s="312" t="s">
        <v>985</v>
      </c>
      <c r="J5" s="312" t="s">
        <v>957</v>
      </c>
      <c r="K5" s="303" t="s">
        <v>58</v>
      </c>
      <c r="L5" s="303" t="s">
        <v>49</v>
      </c>
      <c r="M5" s="303">
        <v>9</v>
      </c>
      <c r="N5" s="303">
        <v>8</v>
      </c>
      <c r="O5" s="303">
        <v>-85</v>
      </c>
      <c r="P5" s="303" t="s">
        <v>263</v>
      </c>
      <c r="Q5" s="303" t="s">
        <v>263</v>
      </c>
      <c r="R5" s="303" t="s">
        <v>247</v>
      </c>
      <c r="S5" s="197" t="s">
        <v>386</v>
      </c>
      <c r="T5" s="303">
        <v>60</v>
      </c>
      <c r="U5" s="303">
        <v>3</v>
      </c>
      <c r="V5" s="303" t="s">
        <v>168</v>
      </c>
      <c r="W5" s="195"/>
      <c r="X5" s="304"/>
      <c r="Y5" s="267" t="s">
        <v>400</v>
      </c>
      <c r="Z5" s="267" t="s">
        <v>400</v>
      </c>
      <c r="AA5" s="267" t="s">
        <v>785</v>
      </c>
      <c r="AB5" s="303" t="s">
        <v>361</v>
      </c>
    </row>
    <row r="6" spans="1:31" x14ac:dyDescent="0.25">
      <c r="A6" s="303" t="s">
        <v>501</v>
      </c>
      <c r="B6" s="303">
        <v>998.60500000000002</v>
      </c>
      <c r="C6" s="303"/>
      <c r="D6" s="303" t="s">
        <v>24</v>
      </c>
      <c r="E6" s="312" t="s">
        <v>871</v>
      </c>
      <c r="F6" s="312" t="s">
        <v>981</v>
      </c>
      <c r="G6" s="312" t="s">
        <v>435</v>
      </c>
      <c r="H6" s="312"/>
      <c r="I6" s="312" t="s">
        <v>989</v>
      </c>
      <c r="J6" s="312" t="s">
        <v>957</v>
      </c>
      <c r="K6" s="303" t="s">
        <v>58</v>
      </c>
      <c r="L6" s="303" t="s">
        <v>49</v>
      </c>
      <c r="M6" s="303">
        <v>9</v>
      </c>
      <c r="N6" s="303">
        <v>8</v>
      </c>
      <c r="O6" s="303">
        <v>-85</v>
      </c>
      <c r="P6" s="303" t="s">
        <v>263</v>
      </c>
      <c r="Q6" s="303" t="s">
        <v>263</v>
      </c>
      <c r="R6" s="303" t="s">
        <v>247</v>
      </c>
      <c r="S6" s="197" t="s">
        <v>386</v>
      </c>
      <c r="T6" s="303">
        <v>60</v>
      </c>
      <c r="U6" s="303">
        <v>3</v>
      </c>
      <c r="V6" s="303" t="s">
        <v>168</v>
      </c>
      <c r="W6" s="195"/>
      <c r="X6" s="304"/>
      <c r="Y6" s="267" t="s">
        <v>400</v>
      </c>
      <c r="Z6" s="267" t="s">
        <v>400</v>
      </c>
      <c r="AA6" s="267" t="s">
        <v>785</v>
      </c>
      <c r="AB6" s="303" t="s">
        <v>361</v>
      </c>
    </row>
    <row r="7" spans="1:31" x14ac:dyDescent="0.25">
      <c r="A7" s="303" t="s">
        <v>502</v>
      </c>
      <c r="B7" s="303">
        <v>998.60599999999999</v>
      </c>
      <c r="C7" s="303"/>
      <c r="D7" s="303" t="s">
        <v>24</v>
      </c>
      <c r="E7" s="312" t="s">
        <v>981</v>
      </c>
      <c r="F7" s="312" t="s">
        <v>875</v>
      </c>
      <c r="G7" s="303"/>
      <c r="H7" s="303"/>
      <c r="I7" s="312" t="s">
        <v>986</v>
      </c>
      <c r="J7" s="303">
        <v>66</v>
      </c>
      <c r="K7" s="303" t="s">
        <v>62</v>
      </c>
      <c r="L7" s="303" t="s">
        <v>49</v>
      </c>
      <c r="M7" s="303">
        <v>9</v>
      </c>
      <c r="N7" s="303">
        <v>8</v>
      </c>
      <c r="O7" s="303">
        <v>-85</v>
      </c>
      <c r="P7" s="303" t="s">
        <v>263</v>
      </c>
      <c r="Q7" s="303" t="s">
        <v>263</v>
      </c>
      <c r="R7" s="303" t="s">
        <v>43</v>
      </c>
      <c r="S7" s="197" t="s">
        <v>386</v>
      </c>
      <c r="T7" s="303">
        <v>60</v>
      </c>
      <c r="U7" s="303">
        <v>3</v>
      </c>
      <c r="V7" s="303" t="s">
        <v>168</v>
      </c>
      <c r="W7" s="195"/>
      <c r="X7" s="304"/>
      <c r="Y7" s="267" t="s">
        <v>400</v>
      </c>
      <c r="Z7" s="267" t="s">
        <v>400</v>
      </c>
      <c r="AA7" s="267" t="s">
        <v>785</v>
      </c>
      <c r="AB7" s="303" t="s">
        <v>362</v>
      </c>
    </row>
    <row r="8" spans="1:31" x14ac:dyDescent="0.25">
      <c r="A8" s="303" t="s">
        <v>503</v>
      </c>
      <c r="B8" s="303">
        <v>998.60699999999997</v>
      </c>
      <c r="C8" s="303"/>
      <c r="D8" s="303" t="s">
        <v>24</v>
      </c>
      <c r="E8" s="312" t="s">
        <v>494</v>
      </c>
      <c r="F8" s="312" t="s">
        <v>494</v>
      </c>
      <c r="G8" s="312" t="s">
        <v>875</v>
      </c>
      <c r="H8" s="303"/>
      <c r="I8" s="312" t="s">
        <v>987</v>
      </c>
      <c r="J8" s="303">
        <v>66</v>
      </c>
      <c r="K8" s="303" t="s">
        <v>62</v>
      </c>
      <c r="L8" s="303" t="s">
        <v>49</v>
      </c>
      <c r="M8" s="303">
        <v>9</v>
      </c>
      <c r="N8" s="303">
        <v>8</v>
      </c>
      <c r="O8" s="303">
        <v>-85</v>
      </c>
      <c r="P8" s="303" t="s">
        <v>263</v>
      </c>
      <c r="Q8" s="303" t="s">
        <v>263</v>
      </c>
      <c r="R8" s="303" t="s">
        <v>66</v>
      </c>
      <c r="S8" s="197" t="s">
        <v>386</v>
      </c>
      <c r="T8" s="303">
        <v>60</v>
      </c>
      <c r="U8" s="303">
        <v>3</v>
      </c>
      <c r="V8" s="303" t="s">
        <v>168</v>
      </c>
      <c r="W8" s="304"/>
      <c r="X8" s="304"/>
      <c r="Y8" s="267" t="s">
        <v>400</v>
      </c>
      <c r="Z8" s="267" t="s">
        <v>400</v>
      </c>
      <c r="AA8" s="267" t="s">
        <v>785</v>
      </c>
      <c r="AB8" s="303" t="s">
        <v>362</v>
      </c>
    </row>
    <row r="9" spans="1:31" x14ac:dyDescent="0.25">
      <c r="A9" s="303" t="s">
        <v>501</v>
      </c>
      <c r="B9" s="303">
        <v>998.60799999999995</v>
      </c>
      <c r="C9" s="303"/>
      <c r="D9" s="303" t="s">
        <v>24</v>
      </c>
      <c r="E9" s="312" t="s">
        <v>500</v>
      </c>
      <c r="F9" s="312" t="s">
        <v>493</v>
      </c>
      <c r="G9" s="312" t="s">
        <v>875</v>
      </c>
      <c r="H9" s="303"/>
      <c r="I9" s="312" t="s">
        <v>988</v>
      </c>
      <c r="J9" s="303">
        <v>66</v>
      </c>
      <c r="K9" s="303" t="s">
        <v>58</v>
      </c>
      <c r="L9" s="303" t="s">
        <v>49</v>
      </c>
      <c r="M9" s="303">
        <v>9</v>
      </c>
      <c r="N9" s="303">
        <v>8</v>
      </c>
      <c r="O9" s="303">
        <v>-85</v>
      </c>
      <c r="P9" s="303" t="s">
        <v>263</v>
      </c>
      <c r="Q9" s="303" t="s">
        <v>263</v>
      </c>
      <c r="R9" s="303" t="s">
        <v>247</v>
      </c>
      <c r="S9" s="197" t="s">
        <v>386</v>
      </c>
      <c r="T9" s="303">
        <v>60</v>
      </c>
      <c r="U9" s="303">
        <v>3</v>
      </c>
      <c r="V9" s="303" t="s">
        <v>168</v>
      </c>
      <c r="W9" s="304"/>
      <c r="X9" s="304"/>
      <c r="Y9" s="267" t="s">
        <v>400</v>
      </c>
      <c r="Z9" s="267" t="s">
        <v>400</v>
      </c>
      <c r="AA9" s="267" t="s">
        <v>785</v>
      </c>
      <c r="AB9" s="303" t="s">
        <v>361</v>
      </c>
    </row>
    <row r="10" spans="1:31" x14ac:dyDescent="0.25">
      <c r="A10" s="312" t="s">
        <v>507</v>
      </c>
      <c r="B10" s="303">
        <v>998.60900000000004</v>
      </c>
      <c r="C10" s="303"/>
      <c r="D10" s="303" t="s">
        <v>24</v>
      </c>
      <c r="E10" s="312" t="s">
        <v>871</v>
      </c>
      <c r="F10" s="312" t="s">
        <v>500</v>
      </c>
      <c r="G10" s="312" t="s">
        <v>493</v>
      </c>
      <c r="H10" s="312" t="s">
        <v>435</v>
      </c>
      <c r="I10" s="312" t="s">
        <v>982</v>
      </c>
      <c r="J10" s="312" t="s">
        <v>957</v>
      </c>
      <c r="K10" s="303" t="s">
        <v>58</v>
      </c>
      <c r="L10" s="312" t="s">
        <v>46</v>
      </c>
      <c r="M10" s="303">
        <v>9</v>
      </c>
      <c r="N10" s="303">
        <v>8</v>
      </c>
      <c r="O10" s="303">
        <v>-85</v>
      </c>
      <c r="P10" s="303">
        <v>20</v>
      </c>
      <c r="Q10" s="312" t="s">
        <v>47</v>
      </c>
      <c r="R10" s="312" t="s">
        <v>66</v>
      </c>
      <c r="S10" s="197" t="s">
        <v>386</v>
      </c>
      <c r="T10" s="303">
        <v>60</v>
      </c>
      <c r="U10" s="303">
        <v>3</v>
      </c>
      <c r="V10" s="303" t="s">
        <v>168</v>
      </c>
      <c r="W10" s="285"/>
      <c r="X10" s="304"/>
      <c r="Y10" s="267" t="s">
        <v>780</v>
      </c>
      <c r="Z10" s="267" t="s">
        <v>780</v>
      </c>
      <c r="AA10" s="267" t="s">
        <v>780</v>
      </c>
      <c r="AB10" s="303" t="s">
        <v>362</v>
      </c>
    </row>
    <row r="11" spans="1:31" x14ac:dyDescent="0.25">
      <c r="A11" s="303" t="s">
        <v>502</v>
      </c>
      <c r="B11" s="313">
        <v>998.61</v>
      </c>
      <c r="C11" s="303"/>
      <c r="D11" s="303" t="s">
        <v>24</v>
      </c>
      <c r="E11" s="312" t="s">
        <v>871</v>
      </c>
      <c r="F11" s="312" t="s">
        <v>494</v>
      </c>
      <c r="G11" s="312" t="s">
        <v>494</v>
      </c>
      <c r="H11" s="312" t="s">
        <v>435</v>
      </c>
      <c r="I11" s="312" t="s">
        <v>983</v>
      </c>
      <c r="J11" s="312" t="s">
        <v>957</v>
      </c>
      <c r="K11" s="303" t="s">
        <v>62</v>
      </c>
      <c r="L11" s="312" t="s">
        <v>46</v>
      </c>
      <c r="M11" s="303">
        <v>9</v>
      </c>
      <c r="N11" s="303">
        <v>8</v>
      </c>
      <c r="O11" s="303">
        <v>-85</v>
      </c>
      <c r="P11" s="303">
        <v>20</v>
      </c>
      <c r="Q11" s="312" t="s">
        <v>47</v>
      </c>
      <c r="R11" s="303" t="s">
        <v>43</v>
      </c>
      <c r="S11" s="197" t="s">
        <v>386</v>
      </c>
      <c r="T11" s="303">
        <v>60</v>
      </c>
      <c r="U11" s="303">
        <v>3</v>
      </c>
      <c r="V11" s="303" t="s">
        <v>168</v>
      </c>
      <c r="W11" s="195"/>
      <c r="X11" s="304"/>
      <c r="Y11" s="267" t="s">
        <v>780</v>
      </c>
      <c r="Z11" s="267" t="s">
        <v>780</v>
      </c>
      <c r="AA11" s="267" t="s">
        <v>780</v>
      </c>
      <c r="AB11" s="303" t="s">
        <v>362</v>
      </c>
    </row>
    <row r="12" spans="1:31" x14ac:dyDescent="0.25">
      <c r="A12" s="303" t="s">
        <v>502</v>
      </c>
      <c r="B12" s="303">
        <v>998.61099999999999</v>
      </c>
      <c r="C12" s="303"/>
      <c r="D12" s="303" t="s">
        <v>24</v>
      </c>
      <c r="E12" s="312" t="s">
        <v>871</v>
      </c>
      <c r="F12" s="312" t="s">
        <v>981</v>
      </c>
      <c r="G12" s="312" t="s">
        <v>435</v>
      </c>
      <c r="H12" s="312"/>
      <c r="I12" s="312" t="s">
        <v>989</v>
      </c>
      <c r="J12" s="312" t="s">
        <v>957</v>
      </c>
      <c r="K12" s="303" t="s">
        <v>62</v>
      </c>
      <c r="L12" s="312" t="s">
        <v>46</v>
      </c>
      <c r="M12" s="303">
        <v>9</v>
      </c>
      <c r="N12" s="303">
        <v>8</v>
      </c>
      <c r="O12" s="303">
        <v>-85</v>
      </c>
      <c r="P12" s="303">
        <v>20</v>
      </c>
      <c r="Q12" s="312" t="s">
        <v>47</v>
      </c>
      <c r="R12" s="303" t="s">
        <v>43</v>
      </c>
      <c r="S12" s="197" t="s">
        <v>386</v>
      </c>
      <c r="T12" s="303">
        <v>60</v>
      </c>
      <c r="U12" s="303">
        <v>3</v>
      </c>
      <c r="V12" s="303" t="s">
        <v>168</v>
      </c>
      <c r="W12" s="195"/>
      <c r="X12" s="304"/>
      <c r="Y12" s="267" t="s">
        <v>780</v>
      </c>
      <c r="Z12" s="267" t="s">
        <v>780</v>
      </c>
      <c r="AA12" s="267" t="s">
        <v>780</v>
      </c>
      <c r="AB12" s="303" t="s">
        <v>362</v>
      </c>
    </row>
    <row r="13" spans="1:31" x14ac:dyDescent="0.25">
      <c r="A13" s="569" t="s">
        <v>503</v>
      </c>
      <c r="B13" s="303">
        <v>998.61199999999997</v>
      </c>
      <c r="C13" s="303"/>
      <c r="D13" s="303" t="s">
        <v>24</v>
      </c>
      <c r="E13" s="312" t="s">
        <v>871</v>
      </c>
      <c r="F13" s="312" t="s">
        <v>494</v>
      </c>
      <c r="G13" s="312" t="s">
        <v>493</v>
      </c>
      <c r="H13" s="312" t="s">
        <v>875</v>
      </c>
      <c r="I13" s="312" t="s">
        <v>984</v>
      </c>
      <c r="J13" s="312" t="s">
        <v>957</v>
      </c>
      <c r="K13" s="303" t="s">
        <v>62</v>
      </c>
      <c r="L13" s="312" t="s">
        <v>46</v>
      </c>
      <c r="M13" s="303">
        <v>9</v>
      </c>
      <c r="N13" s="303">
        <v>8</v>
      </c>
      <c r="O13" s="303">
        <v>-85</v>
      </c>
      <c r="P13" s="303">
        <v>20</v>
      </c>
      <c r="Q13" s="312" t="s">
        <v>47</v>
      </c>
      <c r="R13" s="303" t="s">
        <v>66</v>
      </c>
      <c r="S13" s="197" t="s">
        <v>386</v>
      </c>
      <c r="T13" s="303">
        <v>60</v>
      </c>
      <c r="U13" s="303">
        <v>3</v>
      </c>
      <c r="V13" s="303" t="s">
        <v>168</v>
      </c>
      <c r="W13" s="195"/>
      <c r="X13" s="304"/>
      <c r="Y13" s="267" t="s">
        <v>780</v>
      </c>
      <c r="Z13" s="267" t="s">
        <v>780</v>
      </c>
      <c r="AA13" s="267" t="s">
        <v>780</v>
      </c>
      <c r="AB13" s="303" t="s">
        <v>362</v>
      </c>
    </row>
    <row r="14" spans="1:31" x14ac:dyDescent="0.25">
      <c r="A14" s="303" t="s">
        <v>501</v>
      </c>
      <c r="B14" s="303">
        <v>998.61300000000006</v>
      </c>
      <c r="C14" s="303"/>
      <c r="D14" s="303" t="s">
        <v>24</v>
      </c>
      <c r="E14" s="312" t="s">
        <v>871</v>
      </c>
      <c r="F14" s="312" t="s">
        <v>500</v>
      </c>
      <c r="G14" s="312" t="s">
        <v>875</v>
      </c>
      <c r="H14" s="312"/>
      <c r="I14" s="312" t="s">
        <v>985</v>
      </c>
      <c r="J14" s="312" t="s">
        <v>957</v>
      </c>
      <c r="K14" s="303" t="s">
        <v>58</v>
      </c>
      <c r="L14" s="312" t="s">
        <v>46</v>
      </c>
      <c r="M14" s="303">
        <v>9</v>
      </c>
      <c r="N14" s="303">
        <v>8</v>
      </c>
      <c r="O14" s="303">
        <v>-85</v>
      </c>
      <c r="P14" s="303">
        <v>20</v>
      </c>
      <c r="Q14" s="312" t="s">
        <v>47</v>
      </c>
      <c r="R14" s="303" t="s">
        <v>247</v>
      </c>
      <c r="S14" s="197" t="s">
        <v>386</v>
      </c>
      <c r="T14" s="303">
        <v>60</v>
      </c>
      <c r="U14" s="303">
        <v>3</v>
      </c>
      <c r="V14" s="303" t="s">
        <v>168</v>
      </c>
      <c r="W14" s="195"/>
      <c r="X14" s="304"/>
      <c r="Y14" s="267" t="s">
        <v>780</v>
      </c>
      <c r="Z14" s="267" t="s">
        <v>780</v>
      </c>
      <c r="AA14" s="267" t="s">
        <v>780</v>
      </c>
      <c r="AB14" s="303" t="s">
        <v>361</v>
      </c>
    </row>
    <row r="15" spans="1:31" x14ac:dyDescent="0.25">
      <c r="A15" s="303" t="s">
        <v>502</v>
      </c>
      <c r="B15" s="303">
        <v>998.61400000000003</v>
      </c>
      <c r="C15" s="303"/>
      <c r="D15" s="303" t="s">
        <v>24</v>
      </c>
      <c r="E15" s="312" t="s">
        <v>981</v>
      </c>
      <c r="F15" s="312" t="s">
        <v>875</v>
      </c>
      <c r="G15" s="303"/>
      <c r="H15" s="303"/>
      <c r="I15" s="312" t="s">
        <v>986</v>
      </c>
      <c r="J15" s="303">
        <v>66</v>
      </c>
      <c r="K15" s="303" t="s">
        <v>62</v>
      </c>
      <c r="L15" s="312" t="s">
        <v>46</v>
      </c>
      <c r="M15" s="303">
        <v>9</v>
      </c>
      <c r="N15" s="303">
        <v>8</v>
      </c>
      <c r="O15" s="303">
        <v>-85</v>
      </c>
      <c r="P15" s="303">
        <v>20</v>
      </c>
      <c r="Q15" s="312" t="s">
        <v>47</v>
      </c>
      <c r="R15" s="303" t="s">
        <v>43</v>
      </c>
      <c r="S15" s="197" t="s">
        <v>386</v>
      </c>
      <c r="T15" s="303">
        <v>60</v>
      </c>
      <c r="U15" s="303">
        <v>3</v>
      </c>
      <c r="V15" s="303" t="s">
        <v>168</v>
      </c>
      <c r="W15" s="195"/>
      <c r="X15" s="304"/>
      <c r="Y15" s="267" t="s">
        <v>780</v>
      </c>
      <c r="Z15" s="267" t="s">
        <v>780</v>
      </c>
      <c r="AA15" s="267" t="s">
        <v>780</v>
      </c>
      <c r="AB15" s="303" t="s">
        <v>362</v>
      </c>
    </row>
    <row r="16" spans="1:31" x14ac:dyDescent="0.25">
      <c r="A16" s="303" t="s">
        <v>503</v>
      </c>
      <c r="B16" s="303">
        <v>998.61500000000001</v>
      </c>
      <c r="C16" s="303"/>
      <c r="D16" s="303" t="s">
        <v>24</v>
      </c>
      <c r="E16" s="312" t="s">
        <v>494</v>
      </c>
      <c r="F16" s="312" t="s">
        <v>494</v>
      </c>
      <c r="G16" s="312" t="s">
        <v>875</v>
      </c>
      <c r="H16" s="303"/>
      <c r="I16" s="312" t="s">
        <v>987</v>
      </c>
      <c r="J16" s="303">
        <v>66</v>
      </c>
      <c r="K16" s="303" t="s">
        <v>62</v>
      </c>
      <c r="L16" s="312" t="s">
        <v>46</v>
      </c>
      <c r="M16" s="303">
        <v>9</v>
      </c>
      <c r="N16" s="303">
        <v>8</v>
      </c>
      <c r="O16" s="303">
        <v>-85</v>
      </c>
      <c r="P16" s="303">
        <v>20</v>
      </c>
      <c r="Q16" s="312" t="s">
        <v>47</v>
      </c>
      <c r="R16" s="303" t="s">
        <v>66</v>
      </c>
      <c r="S16" s="197" t="s">
        <v>386</v>
      </c>
      <c r="T16" s="303">
        <v>60</v>
      </c>
      <c r="U16" s="303">
        <v>3</v>
      </c>
      <c r="V16" s="303" t="s">
        <v>168</v>
      </c>
      <c r="W16" s="304"/>
      <c r="X16" s="304"/>
      <c r="Y16" s="267" t="s">
        <v>780</v>
      </c>
      <c r="Z16" s="267" t="s">
        <v>780</v>
      </c>
      <c r="AA16" s="267" t="s">
        <v>780</v>
      </c>
      <c r="AB16" s="303" t="s">
        <v>362</v>
      </c>
    </row>
    <row r="17" spans="1:28" x14ac:dyDescent="0.25">
      <c r="A17" s="303" t="s">
        <v>501</v>
      </c>
      <c r="B17" s="303">
        <v>998.61599999999999</v>
      </c>
      <c r="C17" s="303"/>
      <c r="D17" s="303" t="s">
        <v>24</v>
      </c>
      <c r="E17" s="312" t="s">
        <v>500</v>
      </c>
      <c r="F17" s="312" t="s">
        <v>493</v>
      </c>
      <c r="G17" s="312" t="s">
        <v>875</v>
      </c>
      <c r="H17" s="303"/>
      <c r="I17" s="312" t="s">
        <v>988</v>
      </c>
      <c r="J17" s="303">
        <v>66</v>
      </c>
      <c r="K17" s="303" t="s">
        <v>58</v>
      </c>
      <c r="L17" s="312" t="s">
        <v>46</v>
      </c>
      <c r="M17" s="303">
        <v>9</v>
      </c>
      <c r="N17" s="303">
        <v>8</v>
      </c>
      <c r="O17" s="303">
        <v>-85</v>
      </c>
      <c r="P17" s="303">
        <v>20</v>
      </c>
      <c r="Q17" s="312" t="s">
        <v>47</v>
      </c>
      <c r="R17" s="303" t="s">
        <v>247</v>
      </c>
      <c r="S17" s="197" t="s">
        <v>386</v>
      </c>
      <c r="T17" s="303">
        <v>60</v>
      </c>
      <c r="U17" s="303">
        <v>3</v>
      </c>
      <c r="V17" s="303" t="s">
        <v>168</v>
      </c>
      <c r="W17" s="304"/>
      <c r="X17" s="304"/>
      <c r="Y17" s="267" t="s">
        <v>780</v>
      </c>
      <c r="Z17" s="267" t="s">
        <v>780</v>
      </c>
      <c r="AA17" s="267" t="s">
        <v>780</v>
      </c>
      <c r="AB17" s="303" t="s">
        <v>361</v>
      </c>
    </row>
    <row r="18" spans="1:28" x14ac:dyDescent="0.25">
      <c r="A18" s="303" t="s">
        <v>509</v>
      </c>
      <c r="B18" s="303">
        <v>998.61699999999996</v>
      </c>
      <c r="C18" s="303">
        <v>1</v>
      </c>
      <c r="D18" s="303" t="s">
        <v>24</v>
      </c>
      <c r="E18" s="312" t="s">
        <v>981</v>
      </c>
      <c r="F18" s="312" t="s">
        <v>875</v>
      </c>
      <c r="G18" s="303"/>
      <c r="H18" s="303"/>
      <c r="I18" s="312" t="s">
        <v>986</v>
      </c>
      <c r="J18" s="303">
        <v>66</v>
      </c>
      <c r="K18" s="303" t="s">
        <v>62</v>
      </c>
      <c r="L18" s="303" t="s">
        <v>46</v>
      </c>
      <c r="M18" s="303">
        <v>9</v>
      </c>
      <c r="N18" s="303">
        <v>8</v>
      </c>
      <c r="O18" s="303">
        <v>-85</v>
      </c>
      <c r="P18" s="303">
        <v>25</v>
      </c>
      <c r="Q18" s="303" t="s">
        <v>47</v>
      </c>
      <c r="R18" s="303" t="s">
        <v>66</v>
      </c>
      <c r="S18" s="197" t="s">
        <v>307</v>
      </c>
      <c r="T18" s="303">
        <v>180</v>
      </c>
      <c r="U18" s="303">
        <v>1</v>
      </c>
      <c r="V18" s="303" t="s">
        <v>168</v>
      </c>
      <c r="W18" s="304"/>
      <c r="X18" s="304"/>
      <c r="Y18" s="267" t="s">
        <v>780</v>
      </c>
      <c r="Z18" s="267" t="s">
        <v>780</v>
      </c>
      <c r="AA18" s="267" t="s">
        <v>780</v>
      </c>
      <c r="AB18" s="303" t="s">
        <v>362</v>
      </c>
    </row>
    <row r="19" spans="1:28" x14ac:dyDescent="0.25">
      <c r="A19" s="303" t="s">
        <v>509</v>
      </c>
      <c r="B19" s="303">
        <v>998.61699999999996</v>
      </c>
      <c r="C19" s="303">
        <v>2</v>
      </c>
      <c r="D19" s="303" t="s">
        <v>24</v>
      </c>
      <c r="E19" s="312" t="s">
        <v>981</v>
      </c>
      <c r="F19" s="312" t="s">
        <v>875</v>
      </c>
      <c r="G19" s="303"/>
      <c r="H19" s="303"/>
      <c r="I19" s="312" t="s">
        <v>986</v>
      </c>
      <c r="J19" s="303">
        <v>66</v>
      </c>
      <c r="K19" s="303" t="s">
        <v>62</v>
      </c>
      <c r="L19" s="303" t="s">
        <v>46</v>
      </c>
      <c r="M19" s="303">
        <v>9</v>
      </c>
      <c r="N19" s="303">
        <v>8</v>
      </c>
      <c r="O19" s="303">
        <v>-87</v>
      </c>
      <c r="P19" s="303">
        <v>25</v>
      </c>
      <c r="Q19" s="303" t="s">
        <v>47</v>
      </c>
      <c r="R19" s="303" t="s">
        <v>66</v>
      </c>
      <c r="S19" s="197" t="s">
        <v>307</v>
      </c>
      <c r="T19" s="303">
        <v>180</v>
      </c>
      <c r="U19" s="303">
        <v>1</v>
      </c>
      <c r="V19" s="303" t="s">
        <v>168</v>
      </c>
      <c r="W19" s="304"/>
      <c r="X19" s="304"/>
      <c r="Y19" s="267" t="s">
        <v>780</v>
      </c>
      <c r="Z19" s="267" t="s">
        <v>780</v>
      </c>
      <c r="AA19" s="267" t="s">
        <v>780</v>
      </c>
      <c r="AB19" s="303" t="s">
        <v>362</v>
      </c>
    </row>
    <row r="20" spans="1:28" x14ac:dyDescent="0.25">
      <c r="A20" s="303" t="s">
        <v>509</v>
      </c>
      <c r="B20" s="303">
        <v>998.61699999999996</v>
      </c>
      <c r="C20" s="303">
        <v>3</v>
      </c>
      <c r="D20" s="303" t="s">
        <v>24</v>
      </c>
      <c r="E20" s="312" t="s">
        <v>981</v>
      </c>
      <c r="F20" s="312" t="s">
        <v>875</v>
      </c>
      <c r="G20" s="303"/>
      <c r="H20" s="303"/>
      <c r="I20" s="312" t="s">
        <v>986</v>
      </c>
      <c r="J20" s="303">
        <v>66</v>
      </c>
      <c r="K20" s="303" t="s">
        <v>62</v>
      </c>
      <c r="L20" s="303" t="s">
        <v>46</v>
      </c>
      <c r="M20" s="303">
        <v>9</v>
      </c>
      <c r="N20" s="303">
        <v>8</v>
      </c>
      <c r="O20" s="303">
        <v>-89</v>
      </c>
      <c r="P20" s="303">
        <v>25</v>
      </c>
      <c r="Q20" s="303" t="s">
        <v>47</v>
      </c>
      <c r="R20" s="303" t="s">
        <v>66</v>
      </c>
      <c r="S20" s="197" t="s">
        <v>307</v>
      </c>
      <c r="T20" s="303">
        <v>180</v>
      </c>
      <c r="U20" s="303">
        <v>1</v>
      </c>
      <c r="V20" s="303" t="s">
        <v>168</v>
      </c>
      <c r="W20" s="304"/>
      <c r="X20" s="304"/>
      <c r="Y20" s="267" t="s">
        <v>780</v>
      </c>
      <c r="Z20" s="267" t="s">
        <v>780</v>
      </c>
      <c r="AA20" s="267" t="s">
        <v>780</v>
      </c>
      <c r="AB20" s="303" t="s">
        <v>362</v>
      </c>
    </row>
    <row r="21" spans="1:28" x14ac:dyDescent="0.25">
      <c r="A21" s="303" t="s">
        <v>509</v>
      </c>
      <c r="B21" s="303">
        <v>998.61699999999996</v>
      </c>
      <c r="C21" s="303">
        <v>4</v>
      </c>
      <c r="D21" s="303" t="s">
        <v>24</v>
      </c>
      <c r="E21" s="312" t="s">
        <v>981</v>
      </c>
      <c r="F21" s="312" t="s">
        <v>875</v>
      </c>
      <c r="G21" s="303"/>
      <c r="H21" s="303"/>
      <c r="I21" s="312" t="s">
        <v>986</v>
      </c>
      <c r="J21" s="303">
        <v>66</v>
      </c>
      <c r="K21" s="303" t="s">
        <v>62</v>
      </c>
      <c r="L21" s="303" t="s">
        <v>46</v>
      </c>
      <c r="M21" s="303">
        <v>9</v>
      </c>
      <c r="N21" s="303">
        <v>8</v>
      </c>
      <c r="O21" s="303">
        <v>-91</v>
      </c>
      <c r="P21" s="303">
        <v>25</v>
      </c>
      <c r="Q21" s="303" t="s">
        <v>47</v>
      </c>
      <c r="R21" s="303" t="s">
        <v>66</v>
      </c>
      <c r="S21" s="197" t="s">
        <v>307</v>
      </c>
      <c r="T21" s="303">
        <v>180</v>
      </c>
      <c r="U21" s="303">
        <v>1</v>
      </c>
      <c r="V21" s="303" t="s">
        <v>168</v>
      </c>
      <c r="W21" s="304"/>
      <c r="X21" s="304"/>
      <c r="Y21" s="267" t="s">
        <v>780</v>
      </c>
      <c r="Z21" s="267" t="s">
        <v>780</v>
      </c>
      <c r="AA21" s="267" t="s">
        <v>780</v>
      </c>
      <c r="AB21" s="303" t="s">
        <v>362</v>
      </c>
    </row>
    <row r="22" spans="1:28" x14ac:dyDescent="0.25">
      <c r="A22" s="303" t="s">
        <v>509</v>
      </c>
      <c r="B22" s="303">
        <v>998.61699999999996</v>
      </c>
      <c r="C22" s="303">
        <v>5</v>
      </c>
      <c r="D22" s="303" t="s">
        <v>24</v>
      </c>
      <c r="E22" s="312" t="s">
        <v>981</v>
      </c>
      <c r="F22" s="312" t="s">
        <v>875</v>
      </c>
      <c r="G22" s="303"/>
      <c r="H22" s="303"/>
      <c r="I22" s="312" t="s">
        <v>986</v>
      </c>
      <c r="J22" s="303">
        <v>66</v>
      </c>
      <c r="K22" s="303" t="s">
        <v>62</v>
      </c>
      <c r="L22" s="303" t="s">
        <v>46</v>
      </c>
      <c r="M22" s="303">
        <v>9</v>
      </c>
      <c r="N22" s="303">
        <v>8</v>
      </c>
      <c r="O22" s="303">
        <v>-93</v>
      </c>
      <c r="P22" s="303">
        <v>25</v>
      </c>
      <c r="Q22" s="303" t="s">
        <v>47</v>
      </c>
      <c r="R22" s="303" t="s">
        <v>66</v>
      </c>
      <c r="S22" s="197" t="s">
        <v>307</v>
      </c>
      <c r="T22" s="303">
        <v>180</v>
      </c>
      <c r="U22" s="303">
        <v>1</v>
      </c>
      <c r="V22" s="303" t="s">
        <v>168</v>
      </c>
      <c r="W22" s="304"/>
      <c r="X22" s="304"/>
      <c r="Y22" s="267" t="s">
        <v>780</v>
      </c>
      <c r="Z22" s="267" t="s">
        <v>780</v>
      </c>
      <c r="AA22" s="267" t="s">
        <v>780</v>
      </c>
      <c r="AB22" s="303" t="s">
        <v>362</v>
      </c>
    </row>
    <row r="23" spans="1:28" x14ac:dyDescent="0.25">
      <c r="A23" s="303" t="s">
        <v>509</v>
      </c>
      <c r="B23" s="303">
        <v>998.61699999999996</v>
      </c>
      <c r="C23" s="303">
        <v>6</v>
      </c>
      <c r="D23" s="303" t="s">
        <v>24</v>
      </c>
      <c r="E23" s="312" t="s">
        <v>981</v>
      </c>
      <c r="F23" s="312" t="s">
        <v>875</v>
      </c>
      <c r="G23" s="303"/>
      <c r="H23" s="303"/>
      <c r="I23" s="312" t="s">
        <v>986</v>
      </c>
      <c r="J23" s="303">
        <v>66</v>
      </c>
      <c r="K23" s="303" t="s">
        <v>62</v>
      </c>
      <c r="L23" s="303" t="s">
        <v>46</v>
      </c>
      <c r="M23" s="303">
        <v>9</v>
      </c>
      <c r="N23" s="303">
        <v>8</v>
      </c>
      <c r="O23" s="303">
        <v>-95</v>
      </c>
      <c r="P23" s="303">
        <v>25</v>
      </c>
      <c r="Q23" s="303" t="s">
        <v>47</v>
      </c>
      <c r="R23" s="303" t="s">
        <v>66</v>
      </c>
      <c r="S23" s="197" t="s">
        <v>307</v>
      </c>
      <c r="T23" s="303">
        <v>180</v>
      </c>
      <c r="U23" s="303">
        <v>1</v>
      </c>
      <c r="V23" s="303" t="s">
        <v>168</v>
      </c>
      <c r="W23" s="304"/>
      <c r="X23" s="304"/>
      <c r="Y23" s="267" t="s">
        <v>780</v>
      </c>
      <c r="Z23" s="267" t="s">
        <v>780</v>
      </c>
      <c r="AA23" s="267" t="s">
        <v>780</v>
      </c>
      <c r="AB23" s="303" t="s">
        <v>362</v>
      </c>
    </row>
    <row r="24" spans="1:28" x14ac:dyDescent="0.25">
      <c r="A24" s="303" t="s">
        <v>509</v>
      </c>
      <c r="B24" s="303">
        <v>998.61699999999996</v>
      </c>
      <c r="C24" s="303">
        <v>7</v>
      </c>
      <c r="D24" s="303" t="s">
        <v>24</v>
      </c>
      <c r="E24" s="312" t="s">
        <v>981</v>
      </c>
      <c r="F24" s="312" t="s">
        <v>875</v>
      </c>
      <c r="G24" s="303"/>
      <c r="H24" s="303"/>
      <c r="I24" s="312" t="s">
        <v>986</v>
      </c>
      <c r="J24" s="303">
        <v>66</v>
      </c>
      <c r="K24" s="303" t="s">
        <v>62</v>
      </c>
      <c r="L24" s="303" t="s">
        <v>46</v>
      </c>
      <c r="M24" s="303">
        <v>9</v>
      </c>
      <c r="N24" s="303">
        <v>8</v>
      </c>
      <c r="O24" s="303">
        <v>-97</v>
      </c>
      <c r="P24" s="303">
        <v>25</v>
      </c>
      <c r="Q24" s="303" t="s">
        <v>47</v>
      </c>
      <c r="R24" s="303" t="s">
        <v>66</v>
      </c>
      <c r="S24" s="197" t="s">
        <v>307</v>
      </c>
      <c r="T24" s="303">
        <v>180</v>
      </c>
      <c r="U24" s="303">
        <v>1</v>
      </c>
      <c r="V24" s="303" t="s">
        <v>168</v>
      </c>
      <c r="W24" s="304"/>
      <c r="X24" s="304"/>
      <c r="Y24" s="267" t="s">
        <v>780</v>
      </c>
      <c r="Z24" s="267" t="s">
        <v>780</v>
      </c>
      <c r="AA24" s="267" t="s">
        <v>780</v>
      </c>
      <c r="AB24" s="303" t="s">
        <v>362</v>
      </c>
    </row>
    <row r="25" spans="1:28" x14ac:dyDescent="0.25">
      <c r="A25" s="303" t="s">
        <v>509</v>
      </c>
      <c r="B25" s="303">
        <v>998.61699999999996</v>
      </c>
      <c r="C25" s="303">
        <v>8</v>
      </c>
      <c r="D25" s="303" t="s">
        <v>24</v>
      </c>
      <c r="E25" s="312" t="s">
        <v>981</v>
      </c>
      <c r="F25" s="312" t="s">
        <v>875</v>
      </c>
      <c r="G25" s="303"/>
      <c r="H25" s="303"/>
      <c r="I25" s="312" t="s">
        <v>986</v>
      </c>
      <c r="J25" s="303">
        <v>66</v>
      </c>
      <c r="K25" s="303" t="s">
        <v>62</v>
      </c>
      <c r="L25" s="303" t="s">
        <v>46</v>
      </c>
      <c r="M25" s="303">
        <v>9</v>
      </c>
      <c r="N25" s="303">
        <v>8</v>
      </c>
      <c r="O25" s="303">
        <v>-99</v>
      </c>
      <c r="P25" s="303">
        <v>25</v>
      </c>
      <c r="Q25" s="303" t="s">
        <v>47</v>
      </c>
      <c r="R25" s="303" t="s">
        <v>66</v>
      </c>
      <c r="S25" s="197" t="s">
        <v>307</v>
      </c>
      <c r="T25" s="303">
        <v>180</v>
      </c>
      <c r="U25" s="303">
        <v>1</v>
      </c>
      <c r="V25" s="303" t="s">
        <v>168</v>
      </c>
      <c r="W25" s="304"/>
      <c r="X25" s="304"/>
      <c r="Y25" s="267" t="s">
        <v>780</v>
      </c>
      <c r="Z25" s="267" t="s">
        <v>780</v>
      </c>
      <c r="AA25" s="267" t="s">
        <v>780</v>
      </c>
      <c r="AB25" s="303" t="s">
        <v>362</v>
      </c>
    </row>
    <row r="26" spans="1:28" x14ac:dyDescent="0.25">
      <c r="A26" s="303" t="s">
        <v>509</v>
      </c>
      <c r="B26" s="303">
        <v>998.61699999999996</v>
      </c>
      <c r="C26" s="303">
        <v>9</v>
      </c>
      <c r="D26" s="303" t="s">
        <v>24</v>
      </c>
      <c r="E26" s="312" t="s">
        <v>981</v>
      </c>
      <c r="F26" s="312" t="s">
        <v>875</v>
      </c>
      <c r="G26" s="303"/>
      <c r="H26" s="303"/>
      <c r="I26" s="312" t="s">
        <v>986</v>
      </c>
      <c r="J26" s="303">
        <v>66</v>
      </c>
      <c r="K26" s="303" t="s">
        <v>62</v>
      </c>
      <c r="L26" s="303" t="s">
        <v>46</v>
      </c>
      <c r="M26" s="303">
        <v>9</v>
      </c>
      <c r="N26" s="303">
        <v>8</v>
      </c>
      <c r="O26" s="303">
        <v>-101</v>
      </c>
      <c r="P26" s="303">
        <v>24</v>
      </c>
      <c r="Q26" s="303" t="s">
        <v>47</v>
      </c>
      <c r="R26" s="303" t="s">
        <v>66</v>
      </c>
      <c r="S26" s="197" t="s">
        <v>307</v>
      </c>
      <c r="T26" s="303">
        <v>180</v>
      </c>
      <c r="U26" s="303">
        <v>1</v>
      </c>
      <c r="V26" s="303" t="s">
        <v>168</v>
      </c>
      <c r="W26" s="304"/>
      <c r="X26" s="304"/>
      <c r="Y26" s="267" t="s">
        <v>780</v>
      </c>
      <c r="Z26" s="267" t="s">
        <v>780</v>
      </c>
      <c r="AA26" s="267" t="s">
        <v>780</v>
      </c>
      <c r="AB26" s="303" t="s">
        <v>362</v>
      </c>
    </row>
    <row r="27" spans="1:28" x14ac:dyDescent="0.25">
      <c r="A27" s="303" t="s">
        <v>509</v>
      </c>
      <c r="B27" s="303">
        <v>998.61699999999996</v>
      </c>
      <c r="C27" s="303">
        <v>10</v>
      </c>
      <c r="D27" s="303" t="s">
        <v>24</v>
      </c>
      <c r="E27" s="312" t="s">
        <v>981</v>
      </c>
      <c r="F27" s="312" t="s">
        <v>875</v>
      </c>
      <c r="G27" s="303"/>
      <c r="H27" s="303"/>
      <c r="I27" s="312" t="s">
        <v>986</v>
      </c>
      <c r="J27" s="303">
        <v>66</v>
      </c>
      <c r="K27" s="303" t="s">
        <v>62</v>
      </c>
      <c r="L27" s="303" t="s">
        <v>46</v>
      </c>
      <c r="M27" s="303">
        <v>9</v>
      </c>
      <c r="N27" s="303">
        <v>8</v>
      </c>
      <c r="O27" s="303">
        <v>-103</v>
      </c>
      <c r="P27" s="303">
        <v>22</v>
      </c>
      <c r="Q27" s="303" t="s">
        <v>47</v>
      </c>
      <c r="R27" s="303" t="s">
        <v>66</v>
      </c>
      <c r="S27" s="197" t="s">
        <v>307</v>
      </c>
      <c r="T27" s="303">
        <v>180</v>
      </c>
      <c r="U27" s="303">
        <v>1</v>
      </c>
      <c r="V27" s="303" t="s">
        <v>168</v>
      </c>
      <c r="W27" s="304"/>
      <c r="X27" s="304"/>
      <c r="Y27" s="267" t="s">
        <v>780</v>
      </c>
      <c r="Z27" s="267" t="s">
        <v>780</v>
      </c>
      <c r="AA27" s="267" t="s">
        <v>780</v>
      </c>
      <c r="AB27" s="303" t="s">
        <v>362</v>
      </c>
    </row>
    <row r="28" spans="1:28" x14ac:dyDescent="0.25">
      <c r="A28" s="303" t="s">
        <v>509</v>
      </c>
      <c r="B28" s="303">
        <v>998.61699999999996</v>
      </c>
      <c r="C28" s="303">
        <v>11</v>
      </c>
      <c r="D28" s="303" t="s">
        <v>24</v>
      </c>
      <c r="E28" s="312" t="s">
        <v>981</v>
      </c>
      <c r="F28" s="312" t="s">
        <v>875</v>
      </c>
      <c r="G28" s="303"/>
      <c r="H28" s="303"/>
      <c r="I28" s="312" t="s">
        <v>986</v>
      </c>
      <c r="J28" s="303">
        <v>66</v>
      </c>
      <c r="K28" s="303" t="s">
        <v>62</v>
      </c>
      <c r="L28" s="303" t="s">
        <v>46</v>
      </c>
      <c r="M28" s="303">
        <v>9</v>
      </c>
      <c r="N28" s="303">
        <v>8</v>
      </c>
      <c r="O28" s="303">
        <v>-105</v>
      </c>
      <c r="P28" s="303">
        <v>20</v>
      </c>
      <c r="Q28" s="303" t="s">
        <v>47</v>
      </c>
      <c r="R28" s="303" t="s">
        <v>66</v>
      </c>
      <c r="S28" s="197" t="s">
        <v>307</v>
      </c>
      <c r="T28" s="303">
        <v>180</v>
      </c>
      <c r="U28" s="303">
        <v>1</v>
      </c>
      <c r="V28" s="303" t="s">
        <v>168</v>
      </c>
      <c r="W28" s="304"/>
      <c r="X28" s="304"/>
      <c r="Y28" s="267" t="s">
        <v>780</v>
      </c>
      <c r="Z28" s="267" t="s">
        <v>780</v>
      </c>
      <c r="AA28" s="267" t="s">
        <v>780</v>
      </c>
      <c r="AB28" s="303" t="s">
        <v>362</v>
      </c>
    </row>
    <row r="29" spans="1:28" x14ac:dyDescent="0.25">
      <c r="A29" s="303" t="s">
        <v>509</v>
      </c>
      <c r="B29" s="303">
        <v>998.61699999999996</v>
      </c>
      <c r="C29" s="303">
        <v>12</v>
      </c>
      <c r="D29" s="303" t="s">
        <v>24</v>
      </c>
      <c r="E29" s="312" t="s">
        <v>981</v>
      </c>
      <c r="F29" s="312" t="s">
        <v>875</v>
      </c>
      <c r="G29" s="303"/>
      <c r="H29" s="303"/>
      <c r="I29" s="312" t="s">
        <v>986</v>
      </c>
      <c r="J29" s="303">
        <v>66</v>
      </c>
      <c r="K29" s="303" t="s">
        <v>62</v>
      </c>
      <c r="L29" s="303" t="s">
        <v>46</v>
      </c>
      <c r="M29" s="303">
        <v>9</v>
      </c>
      <c r="N29" s="303">
        <v>8</v>
      </c>
      <c r="O29" s="303">
        <v>-107</v>
      </c>
      <c r="P29" s="303">
        <v>18</v>
      </c>
      <c r="Q29" s="303" t="s">
        <v>47</v>
      </c>
      <c r="R29" s="303" t="s">
        <v>66</v>
      </c>
      <c r="S29" s="197" t="s">
        <v>307</v>
      </c>
      <c r="T29" s="303">
        <v>180</v>
      </c>
      <c r="U29" s="303">
        <v>1</v>
      </c>
      <c r="V29" s="303" t="s">
        <v>168</v>
      </c>
      <c r="W29" s="304"/>
      <c r="X29" s="304"/>
      <c r="Y29" s="267" t="s">
        <v>780</v>
      </c>
      <c r="Z29" s="267" t="s">
        <v>780</v>
      </c>
      <c r="AA29" s="267" t="s">
        <v>780</v>
      </c>
      <c r="AB29" s="303" t="s">
        <v>362</v>
      </c>
    </row>
    <row r="30" spans="1:28" x14ac:dyDescent="0.25">
      <c r="A30" s="303" t="s">
        <v>509</v>
      </c>
      <c r="B30" s="303">
        <v>998.61699999999996</v>
      </c>
      <c r="C30" s="303">
        <v>13</v>
      </c>
      <c r="D30" s="303" t="s">
        <v>24</v>
      </c>
      <c r="E30" s="312" t="s">
        <v>981</v>
      </c>
      <c r="F30" s="312" t="s">
        <v>875</v>
      </c>
      <c r="G30" s="303"/>
      <c r="H30" s="303"/>
      <c r="I30" s="312" t="s">
        <v>986</v>
      </c>
      <c r="J30" s="303">
        <v>66</v>
      </c>
      <c r="K30" s="303" t="s">
        <v>62</v>
      </c>
      <c r="L30" s="303" t="s">
        <v>46</v>
      </c>
      <c r="M30" s="303">
        <v>9</v>
      </c>
      <c r="N30" s="303">
        <v>8</v>
      </c>
      <c r="O30" s="303">
        <v>-109</v>
      </c>
      <c r="P30" s="303">
        <v>16</v>
      </c>
      <c r="Q30" s="303" t="s">
        <v>47</v>
      </c>
      <c r="R30" s="303" t="s">
        <v>66</v>
      </c>
      <c r="S30" s="197" t="s">
        <v>307</v>
      </c>
      <c r="T30" s="303">
        <v>180</v>
      </c>
      <c r="U30" s="303">
        <v>1</v>
      </c>
      <c r="V30" s="303" t="s">
        <v>168</v>
      </c>
      <c r="W30" s="304"/>
      <c r="X30" s="304"/>
      <c r="Y30" s="267" t="s">
        <v>780</v>
      </c>
      <c r="Z30" s="267" t="s">
        <v>780</v>
      </c>
      <c r="AA30" s="267" t="s">
        <v>780</v>
      </c>
      <c r="AB30" s="303" t="s">
        <v>362</v>
      </c>
    </row>
    <row r="31" spans="1:28" x14ac:dyDescent="0.25">
      <c r="A31" s="303" t="s">
        <v>509</v>
      </c>
      <c r="B31" s="303">
        <v>998.61699999999996</v>
      </c>
      <c r="C31" s="303">
        <v>14</v>
      </c>
      <c r="D31" s="303" t="s">
        <v>24</v>
      </c>
      <c r="E31" s="312" t="s">
        <v>981</v>
      </c>
      <c r="F31" s="312" t="s">
        <v>875</v>
      </c>
      <c r="G31" s="303"/>
      <c r="H31" s="303"/>
      <c r="I31" s="312" t="s">
        <v>986</v>
      </c>
      <c r="J31" s="303">
        <v>66</v>
      </c>
      <c r="K31" s="303" t="s">
        <v>62</v>
      </c>
      <c r="L31" s="303" t="s">
        <v>46</v>
      </c>
      <c r="M31" s="303">
        <v>9</v>
      </c>
      <c r="N31" s="303">
        <v>8</v>
      </c>
      <c r="O31" s="303">
        <v>-111</v>
      </c>
      <c r="P31" s="303">
        <v>14</v>
      </c>
      <c r="Q31" s="303" t="s">
        <v>47</v>
      </c>
      <c r="R31" s="303" t="s">
        <v>66</v>
      </c>
      <c r="S31" s="197" t="s">
        <v>307</v>
      </c>
      <c r="T31" s="303">
        <v>180</v>
      </c>
      <c r="U31" s="303">
        <v>1</v>
      </c>
      <c r="V31" s="303" t="s">
        <v>168</v>
      </c>
      <c r="W31" s="304"/>
      <c r="X31" s="304"/>
      <c r="Y31" s="267" t="s">
        <v>780</v>
      </c>
      <c r="Z31" s="267" t="s">
        <v>780</v>
      </c>
      <c r="AA31" s="267" t="s">
        <v>780</v>
      </c>
      <c r="AB31" s="303" t="s">
        <v>362</v>
      </c>
    </row>
    <row r="32" spans="1:28" x14ac:dyDescent="0.25">
      <c r="A32" s="303" t="s">
        <v>509</v>
      </c>
      <c r="B32" s="303">
        <v>998.61699999999996</v>
      </c>
      <c r="C32" s="303">
        <v>15</v>
      </c>
      <c r="D32" s="303" t="s">
        <v>24</v>
      </c>
      <c r="E32" s="312" t="s">
        <v>981</v>
      </c>
      <c r="F32" s="312" t="s">
        <v>875</v>
      </c>
      <c r="G32" s="303"/>
      <c r="H32" s="303"/>
      <c r="I32" s="312" t="s">
        <v>986</v>
      </c>
      <c r="J32" s="303">
        <v>66</v>
      </c>
      <c r="K32" s="303" t="s">
        <v>62</v>
      </c>
      <c r="L32" s="303" t="s">
        <v>46</v>
      </c>
      <c r="M32" s="303">
        <v>9</v>
      </c>
      <c r="N32" s="303">
        <v>8</v>
      </c>
      <c r="O32" s="303">
        <v>-113</v>
      </c>
      <c r="P32" s="303">
        <v>12</v>
      </c>
      <c r="Q32" s="303" t="s">
        <v>47</v>
      </c>
      <c r="R32" s="303" t="s">
        <v>66</v>
      </c>
      <c r="S32" s="197" t="s">
        <v>307</v>
      </c>
      <c r="T32" s="303">
        <v>180</v>
      </c>
      <c r="U32" s="303">
        <v>1</v>
      </c>
      <c r="V32" s="303" t="s">
        <v>168</v>
      </c>
      <c r="W32" s="304"/>
      <c r="X32" s="304"/>
      <c r="Y32" s="267" t="s">
        <v>780</v>
      </c>
      <c r="Z32" s="267" t="s">
        <v>780</v>
      </c>
      <c r="AA32" s="267" t="s">
        <v>780</v>
      </c>
      <c r="AB32" s="303" t="s">
        <v>362</v>
      </c>
    </row>
    <row r="33" spans="1:28" x14ac:dyDescent="0.25">
      <c r="A33" s="303" t="s">
        <v>509</v>
      </c>
      <c r="B33" s="303">
        <v>998.61699999999996</v>
      </c>
      <c r="C33" s="303">
        <v>16</v>
      </c>
      <c r="D33" s="303" t="s">
        <v>24</v>
      </c>
      <c r="E33" s="312" t="s">
        <v>981</v>
      </c>
      <c r="F33" s="312" t="s">
        <v>875</v>
      </c>
      <c r="G33" s="303"/>
      <c r="H33" s="303"/>
      <c r="I33" s="312" t="s">
        <v>986</v>
      </c>
      <c r="J33" s="303">
        <v>66</v>
      </c>
      <c r="K33" s="303" t="s">
        <v>62</v>
      </c>
      <c r="L33" s="303" t="s">
        <v>46</v>
      </c>
      <c r="M33" s="303">
        <v>9</v>
      </c>
      <c r="N33" s="303">
        <v>8</v>
      </c>
      <c r="O33" s="303">
        <v>-115</v>
      </c>
      <c r="P33" s="303">
        <v>10</v>
      </c>
      <c r="Q33" s="303" t="s">
        <v>47</v>
      </c>
      <c r="R33" s="303" t="s">
        <v>66</v>
      </c>
      <c r="S33" s="197" t="s">
        <v>307</v>
      </c>
      <c r="T33" s="303">
        <v>180</v>
      </c>
      <c r="U33" s="303">
        <v>1</v>
      </c>
      <c r="V33" s="303" t="s">
        <v>168</v>
      </c>
      <c r="W33" s="304"/>
      <c r="X33" s="304"/>
      <c r="Y33" s="267" t="s">
        <v>780</v>
      </c>
      <c r="Z33" s="267" t="s">
        <v>780</v>
      </c>
      <c r="AA33" s="267" t="s">
        <v>780</v>
      </c>
      <c r="AB33" s="303" t="s">
        <v>362</v>
      </c>
    </row>
    <row r="34" spans="1:28" x14ac:dyDescent="0.25">
      <c r="A34" s="303" t="s">
        <v>509</v>
      </c>
      <c r="B34" s="303">
        <v>998.61699999999996</v>
      </c>
      <c r="C34" s="303">
        <v>17</v>
      </c>
      <c r="D34" s="303" t="s">
        <v>24</v>
      </c>
      <c r="E34" s="312" t="s">
        <v>981</v>
      </c>
      <c r="F34" s="312" t="s">
        <v>875</v>
      </c>
      <c r="G34" s="303"/>
      <c r="H34" s="303"/>
      <c r="I34" s="312" t="s">
        <v>986</v>
      </c>
      <c r="J34" s="303">
        <v>66</v>
      </c>
      <c r="K34" s="303" t="s">
        <v>62</v>
      </c>
      <c r="L34" s="303" t="s">
        <v>46</v>
      </c>
      <c r="M34" s="303">
        <v>9</v>
      </c>
      <c r="N34" s="303">
        <v>8</v>
      </c>
      <c r="O34" s="303">
        <v>-117</v>
      </c>
      <c r="P34" s="303">
        <v>8</v>
      </c>
      <c r="Q34" s="303" t="s">
        <v>47</v>
      </c>
      <c r="R34" s="303" t="s">
        <v>66</v>
      </c>
      <c r="S34" s="197" t="s">
        <v>307</v>
      </c>
      <c r="T34" s="303">
        <v>180</v>
      </c>
      <c r="U34" s="303">
        <v>1</v>
      </c>
      <c r="V34" s="303" t="s">
        <v>168</v>
      </c>
      <c r="W34" s="304"/>
      <c r="X34" s="304"/>
      <c r="Y34" s="267" t="s">
        <v>780</v>
      </c>
      <c r="Z34" s="267" t="s">
        <v>780</v>
      </c>
      <c r="AA34" s="267" t="s">
        <v>780</v>
      </c>
      <c r="AB34" s="303" t="s">
        <v>362</v>
      </c>
    </row>
    <row r="35" spans="1:28" x14ac:dyDescent="0.25">
      <c r="A35" s="303" t="s">
        <v>509</v>
      </c>
      <c r="B35" s="303">
        <v>998.61699999999996</v>
      </c>
      <c r="C35" s="303">
        <v>18</v>
      </c>
      <c r="D35" s="303" t="s">
        <v>24</v>
      </c>
      <c r="E35" s="312" t="s">
        <v>981</v>
      </c>
      <c r="F35" s="312" t="s">
        <v>875</v>
      </c>
      <c r="G35" s="303"/>
      <c r="H35" s="303"/>
      <c r="I35" s="312" t="s">
        <v>986</v>
      </c>
      <c r="J35" s="303">
        <v>66</v>
      </c>
      <c r="K35" s="303" t="s">
        <v>62</v>
      </c>
      <c r="L35" s="303" t="s">
        <v>46</v>
      </c>
      <c r="M35" s="303">
        <v>9</v>
      </c>
      <c r="N35" s="303">
        <v>8</v>
      </c>
      <c r="O35" s="303">
        <v>-119</v>
      </c>
      <c r="P35" s="303">
        <v>6</v>
      </c>
      <c r="Q35" s="303" t="s">
        <v>47</v>
      </c>
      <c r="R35" s="303" t="s">
        <v>66</v>
      </c>
      <c r="S35" s="197" t="s">
        <v>307</v>
      </c>
      <c r="T35" s="303">
        <v>180</v>
      </c>
      <c r="U35" s="303">
        <v>1</v>
      </c>
      <c r="V35" s="303" t="s">
        <v>168</v>
      </c>
      <c r="W35" s="304"/>
      <c r="X35" s="304"/>
      <c r="Y35" s="267" t="s">
        <v>780</v>
      </c>
      <c r="Z35" s="267" t="s">
        <v>780</v>
      </c>
      <c r="AA35" s="267" t="s">
        <v>780</v>
      </c>
      <c r="AB35" s="303" t="s">
        <v>362</v>
      </c>
    </row>
    <row r="36" spans="1:28" x14ac:dyDescent="0.25">
      <c r="A36" s="303" t="s">
        <v>509</v>
      </c>
      <c r="B36" s="303">
        <v>998.61699999999996</v>
      </c>
      <c r="C36" s="303">
        <v>19</v>
      </c>
      <c r="D36" s="303" t="s">
        <v>24</v>
      </c>
      <c r="E36" s="312" t="s">
        <v>981</v>
      </c>
      <c r="F36" s="312" t="s">
        <v>875</v>
      </c>
      <c r="G36" s="303"/>
      <c r="H36" s="303"/>
      <c r="I36" s="312" t="s">
        <v>986</v>
      </c>
      <c r="J36" s="303">
        <v>66</v>
      </c>
      <c r="K36" s="303" t="s">
        <v>62</v>
      </c>
      <c r="L36" s="303" t="s">
        <v>46</v>
      </c>
      <c r="M36" s="303">
        <v>9</v>
      </c>
      <c r="N36" s="303">
        <v>8</v>
      </c>
      <c r="O36" s="303">
        <v>-121</v>
      </c>
      <c r="P36" s="303">
        <v>4</v>
      </c>
      <c r="Q36" s="303" t="s">
        <v>47</v>
      </c>
      <c r="R36" s="303" t="s">
        <v>66</v>
      </c>
      <c r="S36" s="197" t="s">
        <v>307</v>
      </c>
      <c r="T36" s="303">
        <v>180</v>
      </c>
      <c r="U36" s="303">
        <v>1</v>
      </c>
      <c r="V36" s="303" t="s">
        <v>168</v>
      </c>
      <c r="W36" s="304"/>
      <c r="X36" s="304"/>
      <c r="Y36" s="267" t="s">
        <v>780</v>
      </c>
      <c r="Z36" s="267" t="s">
        <v>780</v>
      </c>
      <c r="AA36" s="267" t="s">
        <v>780</v>
      </c>
      <c r="AB36" s="303" t="s">
        <v>362</v>
      </c>
    </row>
  </sheetData>
  <pageMargins left="0.7" right="0.7" top="0.75" bottom="0.75" header="0.3" footer="0.3"/>
  <pageSetup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E30"/>
  <sheetViews>
    <sheetView zoomScale="70" zoomScaleNormal="70" workbookViewId="0">
      <selection activeCell="AK171" sqref="AK171:AK173"/>
    </sheetView>
  </sheetViews>
  <sheetFormatPr defaultColWidth="8.7109375" defaultRowHeight="15" x14ac:dyDescent="0.25"/>
  <cols>
    <col min="1" max="1" width="66.42578125" customWidth="1"/>
    <col min="2" max="2" width="15.42578125" customWidth="1"/>
    <col min="6" max="6" width="7.42578125" customWidth="1"/>
    <col min="9" max="9" width="13.42578125" customWidth="1"/>
    <col min="23" max="23" width="18" style="101" customWidth="1"/>
    <col min="24" max="24" width="20.42578125" style="101" customWidth="1"/>
    <col min="25" max="26" width="20.42578125" bestFit="1" customWidth="1"/>
    <col min="27" max="27" width="26.42578125" customWidth="1"/>
    <col min="28" max="28" width="18.42578125" customWidth="1"/>
  </cols>
  <sheetData>
    <row r="1" spans="1:31" ht="51" x14ac:dyDescent="0.25">
      <c r="A1" s="301" t="s">
        <v>264</v>
      </c>
      <c r="B1" s="301" t="s">
        <v>265</v>
      </c>
      <c r="C1" s="301" t="s">
        <v>495</v>
      </c>
      <c r="D1" s="301" t="s">
        <v>26</v>
      </c>
      <c r="E1" s="302" t="s">
        <v>371</v>
      </c>
      <c r="F1" s="302" t="s">
        <v>582</v>
      </c>
      <c r="G1" s="302" t="s">
        <v>372</v>
      </c>
      <c r="H1" s="302" t="s">
        <v>879</v>
      </c>
      <c r="I1" s="301" t="s">
        <v>268</v>
      </c>
      <c r="J1" s="301" t="s">
        <v>956</v>
      </c>
      <c r="K1" s="301" t="s">
        <v>184</v>
      </c>
      <c r="L1" s="301" t="s">
        <v>30</v>
      </c>
      <c r="M1" s="302" t="s">
        <v>498</v>
      </c>
      <c r="N1" s="301" t="s">
        <v>499</v>
      </c>
      <c r="O1" s="188" t="s">
        <v>358</v>
      </c>
      <c r="P1" s="301" t="s">
        <v>283</v>
      </c>
      <c r="Q1" s="301" t="s">
        <v>32</v>
      </c>
      <c r="R1" s="301" t="s">
        <v>284</v>
      </c>
      <c r="S1" s="301" t="s">
        <v>34</v>
      </c>
      <c r="T1" s="301" t="s">
        <v>285</v>
      </c>
      <c r="U1" s="301" t="s">
        <v>286</v>
      </c>
      <c r="V1" s="301" t="s">
        <v>167</v>
      </c>
      <c r="W1" s="301" t="s">
        <v>364</v>
      </c>
      <c r="X1" s="301" t="s">
        <v>365</v>
      </c>
      <c r="Y1" s="301" t="s">
        <v>287</v>
      </c>
      <c r="Z1" s="301" t="s">
        <v>288</v>
      </c>
      <c r="AA1" s="301" t="s">
        <v>980</v>
      </c>
      <c r="AB1" s="301" t="s">
        <v>290</v>
      </c>
      <c r="AC1" s="186" t="s">
        <v>1178</v>
      </c>
      <c r="AD1" s="186" t="s">
        <v>1179</v>
      </c>
      <c r="AE1" s="186" t="s">
        <v>1180</v>
      </c>
    </row>
    <row r="2" spans="1:31" x14ac:dyDescent="0.25">
      <c r="A2" s="312" t="s">
        <v>507</v>
      </c>
      <c r="B2" s="303">
        <v>998.70100000000002</v>
      </c>
      <c r="C2" s="303"/>
      <c r="D2" s="303" t="s">
        <v>24</v>
      </c>
      <c r="E2" s="312" t="s">
        <v>871</v>
      </c>
      <c r="F2" s="312" t="s">
        <v>981</v>
      </c>
      <c r="G2" s="312" t="s">
        <v>875</v>
      </c>
      <c r="H2" s="312"/>
      <c r="I2" s="312" t="s">
        <v>990</v>
      </c>
      <c r="J2" s="312" t="s">
        <v>957</v>
      </c>
      <c r="K2" s="303" t="s">
        <v>58</v>
      </c>
      <c r="L2" s="303" t="s">
        <v>49</v>
      </c>
      <c r="M2" s="303">
        <v>9</v>
      </c>
      <c r="N2" s="303">
        <v>8</v>
      </c>
      <c r="O2" s="303">
        <v>-85</v>
      </c>
      <c r="P2" s="303" t="s">
        <v>263</v>
      </c>
      <c r="Q2" s="303" t="s">
        <v>263</v>
      </c>
      <c r="R2" s="312" t="s">
        <v>66</v>
      </c>
      <c r="S2" s="197" t="s">
        <v>386</v>
      </c>
      <c r="T2" s="303">
        <v>60</v>
      </c>
      <c r="U2" s="303">
        <v>3</v>
      </c>
      <c r="V2" s="303" t="s">
        <v>168</v>
      </c>
      <c r="W2" s="285"/>
      <c r="X2" s="304"/>
      <c r="Y2" s="267" t="s">
        <v>400</v>
      </c>
      <c r="Z2" s="267" t="s">
        <v>400</v>
      </c>
      <c r="AA2" s="267" t="s">
        <v>785</v>
      </c>
      <c r="AB2" s="303" t="s">
        <v>362</v>
      </c>
    </row>
    <row r="3" spans="1:31" x14ac:dyDescent="0.25">
      <c r="A3" s="303" t="s">
        <v>502</v>
      </c>
      <c r="B3" s="303">
        <v>998.702</v>
      </c>
      <c r="C3" s="303"/>
      <c r="D3" s="303" t="s">
        <v>24</v>
      </c>
      <c r="E3" s="312" t="s">
        <v>871</v>
      </c>
      <c r="F3" s="312" t="s">
        <v>494</v>
      </c>
      <c r="G3" s="312" t="s">
        <v>494</v>
      </c>
      <c r="H3" s="312" t="s">
        <v>875</v>
      </c>
      <c r="I3" s="312" t="s">
        <v>991</v>
      </c>
      <c r="J3" s="312" t="s">
        <v>957</v>
      </c>
      <c r="K3" s="303" t="s">
        <v>62</v>
      </c>
      <c r="L3" s="303" t="s">
        <v>49</v>
      </c>
      <c r="M3" s="303">
        <v>9</v>
      </c>
      <c r="N3" s="303">
        <v>8</v>
      </c>
      <c r="O3" s="303">
        <v>-85</v>
      </c>
      <c r="P3" s="303" t="s">
        <v>263</v>
      </c>
      <c r="Q3" s="303" t="s">
        <v>263</v>
      </c>
      <c r="R3" s="303" t="s">
        <v>43</v>
      </c>
      <c r="S3" s="197" t="s">
        <v>386</v>
      </c>
      <c r="T3" s="303">
        <v>60</v>
      </c>
      <c r="U3" s="303">
        <v>3</v>
      </c>
      <c r="V3" s="303" t="s">
        <v>168</v>
      </c>
      <c r="W3" s="195"/>
      <c r="X3" s="304"/>
      <c r="Y3" s="267" t="s">
        <v>400</v>
      </c>
      <c r="Z3" s="267" t="s">
        <v>400</v>
      </c>
      <c r="AA3" s="267" t="s">
        <v>785</v>
      </c>
      <c r="AB3" s="303" t="s">
        <v>362</v>
      </c>
    </row>
    <row r="4" spans="1:31" x14ac:dyDescent="0.25">
      <c r="A4" s="303" t="s">
        <v>503</v>
      </c>
      <c r="B4" s="303">
        <v>998.70299999999997</v>
      </c>
      <c r="C4" s="303"/>
      <c r="D4" s="303" t="s">
        <v>24</v>
      </c>
      <c r="E4" s="312" t="s">
        <v>871</v>
      </c>
      <c r="F4" s="312" t="s">
        <v>500</v>
      </c>
      <c r="G4" s="312" t="s">
        <v>493</v>
      </c>
      <c r="H4" s="312" t="s">
        <v>875</v>
      </c>
      <c r="I4" s="312" t="s">
        <v>992</v>
      </c>
      <c r="J4" s="312" t="s">
        <v>957</v>
      </c>
      <c r="K4" s="303" t="s">
        <v>62</v>
      </c>
      <c r="L4" s="303" t="s">
        <v>49</v>
      </c>
      <c r="M4" s="303">
        <v>9</v>
      </c>
      <c r="N4" s="303">
        <v>8</v>
      </c>
      <c r="O4" s="303">
        <v>-85</v>
      </c>
      <c r="P4" s="303" t="s">
        <v>263</v>
      </c>
      <c r="Q4" s="303" t="s">
        <v>263</v>
      </c>
      <c r="R4" s="303" t="s">
        <v>66</v>
      </c>
      <c r="S4" s="197" t="s">
        <v>386</v>
      </c>
      <c r="T4" s="303">
        <v>60</v>
      </c>
      <c r="U4" s="303">
        <v>3</v>
      </c>
      <c r="V4" s="303" t="s">
        <v>168</v>
      </c>
      <c r="W4" s="195"/>
      <c r="X4" s="304"/>
      <c r="Y4" s="267" t="s">
        <v>400</v>
      </c>
      <c r="Z4" s="267" t="s">
        <v>400</v>
      </c>
      <c r="AA4" s="267" t="s">
        <v>785</v>
      </c>
      <c r="AB4" s="303" t="s">
        <v>362</v>
      </c>
    </row>
    <row r="5" spans="1:31" x14ac:dyDescent="0.25">
      <c r="A5" s="303" t="s">
        <v>501</v>
      </c>
      <c r="B5" s="303">
        <v>998.70399999999995</v>
      </c>
      <c r="C5" s="303"/>
      <c r="D5" s="303" t="s">
        <v>24</v>
      </c>
      <c r="E5" s="312" t="s">
        <v>871</v>
      </c>
      <c r="F5" s="312" t="s">
        <v>500</v>
      </c>
      <c r="G5" s="312" t="s">
        <v>494</v>
      </c>
      <c r="H5" s="312" t="s">
        <v>435</v>
      </c>
      <c r="I5" s="312" t="s">
        <v>993</v>
      </c>
      <c r="J5" s="312" t="s">
        <v>957</v>
      </c>
      <c r="K5" s="303" t="s">
        <v>58</v>
      </c>
      <c r="L5" s="303" t="s">
        <v>49</v>
      </c>
      <c r="M5" s="303">
        <v>9</v>
      </c>
      <c r="N5" s="303">
        <v>8</v>
      </c>
      <c r="O5" s="303">
        <v>-85</v>
      </c>
      <c r="P5" s="303" t="s">
        <v>263</v>
      </c>
      <c r="Q5" s="303" t="s">
        <v>263</v>
      </c>
      <c r="R5" s="303" t="s">
        <v>247</v>
      </c>
      <c r="S5" s="197" t="s">
        <v>386</v>
      </c>
      <c r="T5" s="303">
        <v>60</v>
      </c>
      <c r="U5" s="303">
        <v>3</v>
      </c>
      <c r="V5" s="303" t="s">
        <v>168</v>
      </c>
      <c r="W5" s="195"/>
      <c r="X5" s="304"/>
      <c r="Y5" s="267" t="s">
        <v>400</v>
      </c>
      <c r="Z5" s="267" t="s">
        <v>400</v>
      </c>
      <c r="AA5" s="267" t="s">
        <v>785</v>
      </c>
      <c r="AB5" s="303" t="s">
        <v>361</v>
      </c>
    </row>
    <row r="6" spans="1:31" x14ac:dyDescent="0.25">
      <c r="A6" s="303" t="s">
        <v>501</v>
      </c>
      <c r="B6" s="303">
        <v>998.70500000000004</v>
      </c>
      <c r="C6" s="303"/>
      <c r="D6" s="303" t="s">
        <v>24</v>
      </c>
      <c r="E6" s="312" t="s">
        <v>871</v>
      </c>
      <c r="F6" s="312" t="s">
        <v>981</v>
      </c>
      <c r="G6" s="312" t="s">
        <v>493</v>
      </c>
      <c r="H6" s="312" t="s">
        <v>435</v>
      </c>
      <c r="I6" s="312" t="s">
        <v>994</v>
      </c>
      <c r="J6" s="312" t="s">
        <v>957</v>
      </c>
      <c r="K6" s="303" t="s">
        <v>58</v>
      </c>
      <c r="L6" s="303" t="s">
        <v>49</v>
      </c>
      <c r="M6" s="303">
        <v>9</v>
      </c>
      <c r="N6" s="303">
        <v>8</v>
      </c>
      <c r="O6" s="303">
        <v>-85</v>
      </c>
      <c r="P6" s="303" t="s">
        <v>263</v>
      </c>
      <c r="Q6" s="303" t="s">
        <v>263</v>
      </c>
      <c r="R6" s="303" t="s">
        <v>247</v>
      </c>
      <c r="S6" s="197" t="s">
        <v>386</v>
      </c>
      <c r="T6" s="303">
        <v>60</v>
      </c>
      <c r="U6" s="303">
        <v>3</v>
      </c>
      <c r="V6" s="303" t="s">
        <v>168</v>
      </c>
      <c r="W6" s="195"/>
      <c r="X6" s="304"/>
      <c r="Y6" s="267" t="s">
        <v>400</v>
      </c>
      <c r="Z6" s="267" t="s">
        <v>400</v>
      </c>
      <c r="AA6" s="267" t="s">
        <v>785</v>
      </c>
      <c r="AB6" s="303" t="s">
        <v>361</v>
      </c>
    </row>
    <row r="7" spans="1:31" x14ac:dyDescent="0.25">
      <c r="A7" s="312" t="s">
        <v>507</v>
      </c>
      <c r="B7" s="303">
        <v>998.70600000000002</v>
      </c>
      <c r="C7" s="303"/>
      <c r="D7" s="303" t="s">
        <v>24</v>
      </c>
      <c r="E7" s="312" t="s">
        <v>871</v>
      </c>
      <c r="F7" s="312" t="s">
        <v>981</v>
      </c>
      <c r="G7" s="312" t="s">
        <v>875</v>
      </c>
      <c r="H7" s="312"/>
      <c r="I7" s="312" t="s">
        <v>990</v>
      </c>
      <c r="J7" s="312" t="s">
        <v>957</v>
      </c>
      <c r="K7" s="303" t="s">
        <v>58</v>
      </c>
      <c r="L7" s="312" t="s">
        <v>46</v>
      </c>
      <c r="M7" s="303">
        <v>9</v>
      </c>
      <c r="N7" s="303">
        <v>8</v>
      </c>
      <c r="O7" s="303">
        <v>-85</v>
      </c>
      <c r="P7" s="303">
        <v>20</v>
      </c>
      <c r="Q7" s="312" t="s">
        <v>995</v>
      </c>
      <c r="R7" s="312" t="s">
        <v>66</v>
      </c>
      <c r="S7" s="197" t="s">
        <v>386</v>
      </c>
      <c r="T7" s="303">
        <v>60</v>
      </c>
      <c r="U7" s="303">
        <v>3</v>
      </c>
      <c r="V7" s="303" t="s">
        <v>168</v>
      </c>
      <c r="W7" s="285"/>
      <c r="X7" s="304"/>
      <c r="Y7" s="267" t="s">
        <v>780</v>
      </c>
      <c r="Z7" s="267" t="s">
        <v>780</v>
      </c>
      <c r="AA7" s="267" t="s">
        <v>780</v>
      </c>
      <c r="AB7" s="303" t="s">
        <v>362</v>
      </c>
    </row>
    <row r="8" spans="1:31" x14ac:dyDescent="0.25">
      <c r="A8" s="303" t="s">
        <v>502</v>
      </c>
      <c r="B8" s="303">
        <v>998.70699999999999</v>
      </c>
      <c r="C8" s="303"/>
      <c r="D8" s="303" t="s">
        <v>24</v>
      </c>
      <c r="E8" s="312" t="s">
        <v>871</v>
      </c>
      <c r="F8" s="312" t="s">
        <v>494</v>
      </c>
      <c r="G8" s="312" t="s">
        <v>494</v>
      </c>
      <c r="H8" s="312" t="s">
        <v>875</v>
      </c>
      <c r="I8" s="312" t="s">
        <v>991</v>
      </c>
      <c r="J8" s="312" t="s">
        <v>957</v>
      </c>
      <c r="K8" s="303" t="s">
        <v>62</v>
      </c>
      <c r="L8" s="312" t="s">
        <v>46</v>
      </c>
      <c r="M8" s="303">
        <v>9</v>
      </c>
      <c r="N8" s="303">
        <v>8</v>
      </c>
      <c r="O8" s="303">
        <v>-85</v>
      </c>
      <c r="P8" s="303">
        <v>20</v>
      </c>
      <c r="Q8" s="312" t="s">
        <v>995</v>
      </c>
      <c r="R8" s="303" t="s">
        <v>43</v>
      </c>
      <c r="S8" s="197" t="s">
        <v>386</v>
      </c>
      <c r="T8" s="303">
        <v>60</v>
      </c>
      <c r="U8" s="303">
        <v>3</v>
      </c>
      <c r="V8" s="303" t="s">
        <v>168</v>
      </c>
      <c r="W8" s="195"/>
      <c r="X8" s="304"/>
      <c r="Y8" s="267" t="s">
        <v>780</v>
      </c>
      <c r="Z8" s="267" t="s">
        <v>780</v>
      </c>
      <c r="AA8" s="267" t="s">
        <v>780</v>
      </c>
      <c r="AB8" s="303" t="s">
        <v>362</v>
      </c>
    </row>
    <row r="9" spans="1:31" x14ac:dyDescent="0.25">
      <c r="A9" s="303" t="s">
        <v>503</v>
      </c>
      <c r="B9" s="303">
        <v>998.70799999999997</v>
      </c>
      <c r="C9" s="303"/>
      <c r="D9" s="303" t="s">
        <v>24</v>
      </c>
      <c r="E9" s="312" t="s">
        <v>871</v>
      </c>
      <c r="F9" s="312" t="s">
        <v>500</v>
      </c>
      <c r="G9" s="312" t="s">
        <v>493</v>
      </c>
      <c r="H9" s="312" t="s">
        <v>875</v>
      </c>
      <c r="I9" s="312" t="s">
        <v>992</v>
      </c>
      <c r="J9" s="312" t="s">
        <v>957</v>
      </c>
      <c r="K9" s="303" t="s">
        <v>62</v>
      </c>
      <c r="L9" s="312" t="s">
        <v>46</v>
      </c>
      <c r="M9" s="303">
        <v>9</v>
      </c>
      <c r="N9" s="303">
        <v>8</v>
      </c>
      <c r="O9" s="303">
        <v>-85</v>
      </c>
      <c r="P9" s="303">
        <v>20</v>
      </c>
      <c r="Q9" s="312" t="s">
        <v>995</v>
      </c>
      <c r="R9" s="303" t="s">
        <v>66</v>
      </c>
      <c r="S9" s="197" t="s">
        <v>386</v>
      </c>
      <c r="T9" s="303">
        <v>60</v>
      </c>
      <c r="U9" s="303">
        <v>3</v>
      </c>
      <c r="V9" s="303" t="s">
        <v>168</v>
      </c>
      <c r="W9" s="195"/>
      <c r="X9" s="304"/>
      <c r="Y9" s="267" t="s">
        <v>780</v>
      </c>
      <c r="Z9" s="267" t="s">
        <v>780</v>
      </c>
      <c r="AA9" s="267" t="s">
        <v>780</v>
      </c>
      <c r="AB9" s="303" t="s">
        <v>362</v>
      </c>
    </row>
    <row r="10" spans="1:31" x14ac:dyDescent="0.25">
      <c r="A10" s="303" t="s">
        <v>501</v>
      </c>
      <c r="B10" s="303">
        <v>998.70899999999995</v>
      </c>
      <c r="C10" s="303"/>
      <c r="D10" s="303" t="s">
        <v>24</v>
      </c>
      <c r="E10" s="312" t="s">
        <v>871</v>
      </c>
      <c r="F10" s="312" t="s">
        <v>500</v>
      </c>
      <c r="G10" s="312" t="s">
        <v>494</v>
      </c>
      <c r="H10" s="312" t="s">
        <v>435</v>
      </c>
      <c r="I10" s="312" t="s">
        <v>993</v>
      </c>
      <c r="J10" s="312" t="s">
        <v>957</v>
      </c>
      <c r="K10" s="303" t="s">
        <v>58</v>
      </c>
      <c r="L10" s="312" t="s">
        <v>46</v>
      </c>
      <c r="M10" s="303">
        <v>9</v>
      </c>
      <c r="N10" s="303">
        <v>8</v>
      </c>
      <c r="O10" s="303">
        <v>-85</v>
      </c>
      <c r="P10" s="303">
        <v>20</v>
      </c>
      <c r="Q10" s="312" t="s">
        <v>995</v>
      </c>
      <c r="R10" s="303" t="s">
        <v>247</v>
      </c>
      <c r="S10" s="197" t="s">
        <v>386</v>
      </c>
      <c r="T10" s="303">
        <v>60</v>
      </c>
      <c r="U10" s="303">
        <v>3</v>
      </c>
      <c r="V10" s="303" t="s">
        <v>168</v>
      </c>
      <c r="W10" s="195"/>
      <c r="X10" s="304"/>
      <c r="Y10" s="267" t="s">
        <v>780</v>
      </c>
      <c r="Z10" s="267" t="s">
        <v>780</v>
      </c>
      <c r="AA10" s="267" t="s">
        <v>780</v>
      </c>
      <c r="AB10" s="303" t="s">
        <v>361</v>
      </c>
    </row>
    <row r="11" spans="1:31" x14ac:dyDescent="0.25">
      <c r="A11" s="303" t="s">
        <v>501</v>
      </c>
      <c r="B11" s="313">
        <v>998.71</v>
      </c>
      <c r="C11" s="303"/>
      <c r="D11" s="303" t="s">
        <v>24</v>
      </c>
      <c r="E11" s="312" t="s">
        <v>871</v>
      </c>
      <c r="F11" s="312" t="s">
        <v>981</v>
      </c>
      <c r="G11" s="312" t="s">
        <v>493</v>
      </c>
      <c r="H11" s="312" t="s">
        <v>435</v>
      </c>
      <c r="I11" s="312" t="s">
        <v>994</v>
      </c>
      <c r="J11" s="312" t="s">
        <v>957</v>
      </c>
      <c r="K11" s="303" t="s">
        <v>58</v>
      </c>
      <c r="L11" s="312" t="s">
        <v>46</v>
      </c>
      <c r="M11" s="303">
        <v>9</v>
      </c>
      <c r="N11" s="303">
        <v>8</v>
      </c>
      <c r="O11" s="303">
        <v>-85</v>
      </c>
      <c r="P11" s="303">
        <v>20</v>
      </c>
      <c r="Q11" s="312" t="s">
        <v>995</v>
      </c>
      <c r="R11" s="303" t="s">
        <v>247</v>
      </c>
      <c r="S11" s="197" t="s">
        <v>386</v>
      </c>
      <c r="T11" s="303">
        <v>60</v>
      </c>
      <c r="U11" s="303">
        <v>3</v>
      </c>
      <c r="V11" s="303" t="s">
        <v>168</v>
      </c>
      <c r="W11" s="195"/>
      <c r="X11" s="304"/>
      <c r="Y11" s="267" t="s">
        <v>780</v>
      </c>
      <c r="Z11" s="267" t="s">
        <v>780</v>
      </c>
      <c r="AA11" s="267" t="s">
        <v>780</v>
      </c>
      <c r="AB11" s="303" t="s">
        <v>361</v>
      </c>
    </row>
    <row r="12" spans="1:31" x14ac:dyDescent="0.25">
      <c r="A12" s="303" t="s">
        <v>509</v>
      </c>
      <c r="B12" s="303">
        <v>998.71100000000001</v>
      </c>
      <c r="C12" s="303">
        <v>1</v>
      </c>
      <c r="D12" s="303" t="s">
        <v>24</v>
      </c>
      <c r="E12" s="312" t="s">
        <v>871</v>
      </c>
      <c r="F12" s="312" t="s">
        <v>981</v>
      </c>
      <c r="G12" s="312" t="s">
        <v>875</v>
      </c>
      <c r="H12" s="312"/>
      <c r="I12" s="312" t="s">
        <v>990</v>
      </c>
      <c r="J12" s="303">
        <v>66</v>
      </c>
      <c r="K12" s="303" t="s">
        <v>62</v>
      </c>
      <c r="L12" s="303" t="s">
        <v>46</v>
      </c>
      <c r="M12" s="303">
        <v>9</v>
      </c>
      <c r="N12" s="303">
        <v>8</v>
      </c>
      <c r="O12" s="303">
        <v>-85</v>
      </c>
      <c r="P12" s="303">
        <v>25</v>
      </c>
      <c r="Q12" s="303" t="s">
        <v>47</v>
      </c>
      <c r="R12" s="303" t="s">
        <v>66</v>
      </c>
      <c r="S12" s="197" t="s">
        <v>307</v>
      </c>
      <c r="T12" s="303">
        <v>180</v>
      </c>
      <c r="U12" s="303">
        <v>1</v>
      </c>
      <c r="V12" s="303" t="s">
        <v>168</v>
      </c>
      <c r="W12" s="304"/>
      <c r="X12" s="304"/>
      <c r="Y12" s="267" t="s">
        <v>780</v>
      </c>
      <c r="Z12" s="267" t="s">
        <v>780</v>
      </c>
      <c r="AA12" s="267" t="s">
        <v>780</v>
      </c>
      <c r="AB12" s="303" t="s">
        <v>362</v>
      </c>
    </row>
    <row r="13" spans="1:31" x14ac:dyDescent="0.25">
      <c r="A13" s="303" t="s">
        <v>509</v>
      </c>
      <c r="B13" s="303">
        <v>998.71100000000001</v>
      </c>
      <c r="C13" s="303">
        <v>2</v>
      </c>
      <c r="D13" s="303" t="s">
        <v>24</v>
      </c>
      <c r="E13" s="312" t="s">
        <v>871</v>
      </c>
      <c r="F13" s="312" t="s">
        <v>981</v>
      </c>
      <c r="G13" s="312" t="s">
        <v>875</v>
      </c>
      <c r="H13" s="312"/>
      <c r="I13" s="312" t="s">
        <v>990</v>
      </c>
      <c r="J13" s="303">
        <v>66</v>
      </c>
      <c r="K13" s="303" t="s">
        <v>62</v>
      </c>
      <c r="L13" s="303" t="s">
        <v>46</v>
      </c>
      <c r="M13" s="303">
        <v>9</v>
      </c>
      <c r="N13" s="303">
        <v>8</v>
      </c>
      <c r="O13" s="303">
        <v>-87</v>
      </c>
      <c r="P13" s="303">
        <v>25</v>
      </c>
      <c r="Q13" s="303" t="s">
        <v>47</v>
      </c>
      <c r="R13" s="303" t="s">
        <v>66</v>
      </c>
      <c r="S13" s="197" t="s">
        <v>307</v>
      </c>
      <c r="T13" s="303">
        <v>180</v>
      </c>
      <c r="U13" s="303">
        <v>1</v>
      </c>
      <c r="V13" s="303" t="s">
        <v>168</v>
      </c>
      <c r="W13" s="304"/>
      <c r="X13" s="304"/>
      <c r="Y13" s="267" t="s">
        <v>780</v>
      </c>
      <c r="Z13" s="267" t="s">
        <v>780</v>
      </c>
      <c r="AA13" s="267" t="s">
        <v>780</v>
      </c>
      <c r="AB13" s="303" t="s">
        <v>362</v>
      </c>
    </row>
    <row r="14" spans="1:31" x14ac:dyDescent="0.25">
      <c r="A14" s="303" t="s">
        <v>509</v>
      </c>
      <c r="B14" s="303">
        <v>998.71100000000001</v>
      </c>
      <c r="C14" s="303">
        <v>3</v>
      </c>
      <c r="D14" s="303" t="s">
        <v>24</v>
      </c>
      <c r="E14" s="312" t="s">
        <v>871</v>
      </c>
      <c r="F14" s="312" t="s">
        <v>981</v>
      </c>
      <c r="G14" s="312" t="s">
        <v>875</v>
      </c>
      <c r="H14" s="312"/>
      <c r="I14" s="312" t="s">
        <v>990</v>
      </c>
      <c r="J14" s="303">
        <v>66</v>
      </c>
      <c r="K14" s="303" t="s">
        <v>62</v>
      </c>
      <c r="L14" s="303" t="s">
        <v>46</v>
      </c>
      <c r="M14" s="303">
        <v>9</v>
      </c>
      <c r="N14" s="303">
        <v>8</v>
      </c>
      <c r="O14" s="303">
        <v>-89</v>
      </c>
      <c r="P14" s="303">
        <v>25</v>
      </c>
      <c r="Q14" s="303" t="s">
        <v>47</v>
      </c>
      <c r="R14" s="303" t="s">
        <v>66</v>
      </c>
      <c r="S14" s="197" t="s">
        <v>307</v>
      </c>
      <c r="T14" s="303">
        <v>180</v>
      </c>
      <c r="U14" s="303">
        <v>1</v>
      </c>
      <c r="V14" s="303" t="s">
        <v>168</v>
      </c>
      <c r="W14" s="304"/>
      <c r="X14" s="304"/>
      <c r="Y14" s="267" t="s">
        <v>780</v>
      </c>
      <c r="Z14" s="267" t="s">
        <v>780</v>
      </c>
      <c r="AA14" s="267" t="s">
        <v>780</v>
      </c>
      <c r="AB14" s="303" t="s">
        <v>362</v>
      </c>
    </row>
    <row r="15" spans="1:31" x14ac:dyDescent="0.25">
      <c r="A15" s="303" t="s">
        <v>509</v>
      </c>
      <c r="B15" s="303">
        <v>998.71100000000001</v>
      </c>
      <c r="C15" s="303">
        <v>4</v>
      </c>
      <c r="D15" s="303" t="s">
        <v>24</v>
      </c>
      <c r="E15" s="312" t="s">
        <v>871</v>
      </c>
      <c r="F15" s="312" t="s">
        <v>981</v>
      </c>
      <c r="G15" s="312" t="s">
        <v>875</v>
      </c>
      <c r="H15" s="312"/>
      <c r="I15" s="312" t="s">
        <v>990</v>
      </c>
      <c r="J15" s="303">
        <v>66</v>
      </c>
      <c r="K15" s="303" t="s">
        <v>62</v>
      </c>
      <c r="L15" s="303" t="s">
        <v>46</v>
      </c>
      <c r="M15" s="303">
        <v>9</v>
      </c>
      <c r="N15" s="303">
        <v>8</v>
      </c>
      <c r="O15" s="303">
        <v>-91</v>
      </c>
      <c r="P15" s="303">
        <v>25</v>
      </c>
      <c r="Q15" s="303" t="s">
        <v>47</v>
      </c>
      <c r="R15" s="303" t="s">
        <v>66</v>
      </c>
      <c r="S15" s="197" t="s">
        <v>307</v>
      </c>
      <c r="T15" s="303">
        <v>180</v>
      </c>
      <c r="U15" s="303">
        <v>1</v>
      </c>
      <c r="V15" s="303" t="s">
        <v>168</v>
      </c>
      <c r="W15" s="304"/>
      <c r="X15" s="304"/>
      <c r="Y15" s="267" t="s">
        <v>780</v>
      </c>
      <c r="Z15" s="267" t="s">
        <v>780</v>
      </c>
      <c r="AA15" s="267" t="s">
        <v>780</v>
      </c>
      <c r="AB15" s="303" t="s">
        <v>362</v>
      </c>
    </row>
    <row r="16" spans="1:31" x14ac:dyDescent="0.25">
      <c r="A16" s="303" t="s">
        <v>509</v>
      </c>
      <c r="B16" s="303">
        <v>998.71100000000001</v>
      </c>
      <c r="C16" s="303">
        <v>5</v>
      </c>
      <c r="D16" s="303" t="s">
        <v>24</v>
      </c>
      <c r="E16" s="312" t="s">
        <v>871</v>
      </c>
      <c r="F16" s="312" t="s">
        <v>981</v>
      </c>
      <c r="G16" s="312" t="s">
        <v>875</v>
      </c>
      <c r="H16" s="312"/>
      <c r="I16" s="312" t="s">
        <v>990</v>
      </c>
      <c r="J16" s="303">
        <v>66</v>
      </c>
      <c r="K16" s="303" t="s">
        <v>62</v>
      </c>
      <c r="L16" s="303" t="s">
        <v>46</v>
      </c>
      <c r="M16" s="303">
        <v>9</v>
      </c>
      <c r="N16" s="303">
        <v>8</v>
      </c>
      <c r="O16" s="303">
        <v>-93</v>
      </c>
      <c r="P16" s="303">
        <v>25</v>
      </c>
      <c r="Q16" s="303" t="s">
        <v>47</v>
      </c>
      <c r="R16" s="303" t="s">
        <v>66</v>
      </c>
      <c r="S16" s="197" t="s">
        <v>307</v>
      </c>
      <c r="T16" s="303">
        <v>180</v>
      </c>
      <c r="U16" s="303">
        <v>1</v>
      </c>
      <c r="V16" s="303" t="s">
        <v>168</v>
      </c>
      <c r="W16" s="304"/>
      <c r="X16" s="304"/>
      <c r="Y16" s="267" t="s">
        <v>780</v>
      </c>
      <c r="Z16" s="267" t="s">
        <v>780</v>
      </c>
      <c r="AA16" s="267" t="s">
        <v>780</v>
      </c>
      <c r="AB16" s="303" t="s">
        <v>362</v>
      </c>
    </row>
    <row r="17" spans="1:28" x14ac:dyDescent="0.25">
      <c r="A17" s="303" t="s">
        <v>509</v>
      </c>
      <c r="B17" s="303">
        <v>998.71100000000001</v>
      </c>
      <c r="C17" s="303">
        <v>6</v>
      </c>
      <c r="D17" s="303" t="s">
        <v>24</v>
      </c>
      <c r="E17" s="312" t="s">
        <v>871</v>
      </c>
      <c r="F17" s="312" t="s">
        <v>981</v>
      </c>
      <c r="G17" s="312" t="s">
        <v>875</v>
      </c>
      <c r="H17" s="312"/>
      <c r="I17" s="312" t="s">
        <v>990</v>
      </c>
      <c r="J17" s="303">
        <v>66</v>
      </c>
      <c r="K17" s="303" t="s">
        <v>62</v>
      </c>
      <c r="L17" s="303" t="s">
        <v>46</v>
      </c>
      <c r="M17" s="303">
        <v>9</v>
      </c>
      <c r="N17" s="303">
        <v>8</v>
      </c>
      <c r="O17" s="303">
        <v>-95</v>
      </c>
      <c r="P17" s="303">
        <v>25</v>
      </c>
      <c r="Q17" s="303" t="s">
        <v>47</v>
      </c>
      <c r="R17" s="303" t="s">
        <v>66</v>
      </c>
      <c r="S17" s="197" t="s">
        <v>307</v>
      </c>
      <c r="T17" s="303">
        <v>180</v>
      </c>
      <c r="U17" s="303">
        <v>1</v>
      </c>
      <c r="V17" s="303" t="s">
        <v>168</v>
      </c>
      <c r="W17" s="304"/>
      <c r="X17" s="304"/>
      <c r="Y17" s="267" t="s">
        <v>780</v>
      </c>
      <c r="Z17" s="267" t="s">
        <v>780</v>
      </c>
      <c r="AA17" s="267" t="s">
        <v>780</v>
      </c>
      <c r="AB17" s="303" t="s">
        <v>362</v>
      </c>
    </row>
    <row r="18" spans="1:28" x14ac:dyDescent="0.25">
      <c r="A18" s="303" t="s">
        <v>509</v>
      </c>
      <c r="B18" s="303">
        <v>998.71100000000001</v>
      </c>
      <c r="C18" s="303">
        <v>7</v>
      </c>
      <c r="D18" s="303" t="s">
        <v>24</v>
      </c>
      <c r="E18" s="312" t="s">
        <v>871</v>
      </c>
      <c r="F18" s="312" t="s">
        <v>981</v>
      </c>
      <c r="G18" s="312" t="s">
        <v>875</v>
      </c>
      <c r="H18" s="312"/>
      <c r="I18" s="312" t="s">
        <v>990</v>
      </c>
      <c r="J18" s="303">
        <v>66</v>
      </c>
      <c r="K18" s="303" t="s">
        <v>62</v>
      </c>
      <c r="L18" s="303" t="s">
        <v>46</v>
      </c>
      <c r="M18" s="303">
        <v>9</v>
      </c>
      <c r="N18" s="303">
        <v>8</v>
      </c>
      <c r="O18" s="303">
        <v>-97</v>
      </c>
      <c r="P18" s="303">
        <v>25</v>
      </c>
      <c r="Q18" s="303" t="s">
        <v>47</v>
      </c>
      <c r="R18" s="303" t="s">
        <v>66</v>
      </c>
      <c r="S18" s="197" t="s">
        <v>307</v>
      </c>
      <c r="T18" s="303">
        <v>180</v>
      </c>
      <c r="U18" s="303">
        <v>1</v>
      </c>
      <c r="V18" s="303" t="s">
        <v>168</v>
      </c>
      <c r="W18" s="304"/>
      <c r="X18" s="304"/>
      <c r="Y18" s="267" t="s">
        <v>780</v>
      </c>
      <c r="Z18" s="267" t="s">
        <v>780</v>
      </c>
      <c r="AA18" s="267" t="s">
        <v>780</v>
      </c>
      <c r="AB18" s="303" t="s">
        <v>362</v>
      </c>
    </row>
    <row r="19" spans="1:28" x14ac:dyDescent="0.25">
      <c r="A19" s="303" t="s">
        <v>509</v>
      </c>
      <c r="B19" s="303">
        <v>998.71100000000001</v>
      </c>
      <c r="C19" s="303">
        <v>8</v>
      </c>
      <c r="D19" s="303" t="s">
        <v>24</v>
      </c>
      <c r="E19" s="312" t="s">
        <v>871</v>
      </c>
      <c r="F19" s="312" t="s">
        <v>981</v>
      </c>
      <c r="G19" s="312" t="s">
        <v>875</v>
      </c>
      <c r="H19" s="312"/>
      <c r="I19" s="312" t="s">
        <v>990</v>
      </c>
      <c r="J19" s="303">
        <v>66</v>
      </c>
      <c r="K19" s="303" t="s">
        <v>62</v>
      </c>
      <c r="L19" s="303" t="s">
        <v>46</v>
      </c>
      <c r="M19" s="303">
        <v>9</v>
      </c>
      <c r="N19" s="303">
        <v>8</v>
      </c>
      <c r="O19" s="303">
        <v>-99</v>
      </c>
      <c r="P19" s="303">
        <v>25</v>
      </c>
      <c r="Q19" s="303" t="s">
        <v>47</v>
      </c>
      <c r="R19" s="303" t="s">
        <v>66</v>
      </c>
      <c r="S19" s="197" t="s">
        <v>307</v>
      </c>
      <c r="T19" s="303">
        <v>180</v>
      </c>
      <c r="U19" s="303">
        <v>1</v>
      </c>
      <c r="V19" s="303" t="s">
        <v>168</v>
      </c>
      <c r="W19" s="304"/>
      <c r="X19" s="304"/>
      <c r="Y19" s="267" t="s">
        <v>780</v>
      </c>
      <c r="Z19" s="267" t="s">
        <v>780</v>
      </c>
      <c r="AA19" s="267" t="s">
        <v>780</v>
      </c>
      <c r="AB19" s="303" t="s">
        <v>362</v>
      </c>
    </row>
    <row r="20" spans="1:28" x14ac:dyDescent="0.25">
      <c r="A20" s="303" t="s">
        <v>509</v>
      </c>
      <c r="B20" s="303">
        <v>998.71100000000001</v>
      </c>
      <c r="C20" s="303">
        <v>9</v>
      </c>
      <c r="D20" s="303" t="s">
        <v>24</v>
      </c>
      <c r="E20" s="312" t="s">
        <v>871</v>
      </c>
      <c r="F20" s="312" t="s">
        <v>981</v>
      </c>
      <c r="G20" s="312" t="s">
        <v>875</v>
      </c>
      <c r="H20" s="312"/>
      <c r="I20" s="312" t="s">
        <v>990</v>
      </c>
      <c r="J20" s="303">
        <v>66</v>
      </c>
      <c r="K20" s="303" t="s">
        <v>62</v>
      </c>
      <c r="L20" s="303" t="s">
        <v>46</v>
      </c>
      <c r="M20" s="303">
        <v>9</v>
      </c>
      <c r="N20" s="303">
        <v>8</v>
      </c>
      <c r="O20" s="303">
        <v>-101</v>
      </c>
      <c r="P20" s="303">
        <v>24</v>
      </c>
      <c r="Q20" s="303" t="s">
        <v>47</v>
      </c>
      <c r="R20" s="303" t="s">
        <v>66</v>
      </c>
      <c r="S20" s="197" t="s">
        <v>307</v>
      </c>
      <c r="T20" s="303">
        <v>180</v>
      </c>
      <c r="U20" s="303">
        <v>1</v>
      </c>
      <c r="V20" s="303" t="s">
        <v>168</v>
      </c>
      <c r="W20" s="304"/>
      <c r="X20" s="304"/>
      <c r="Y20" s="267" t="s">
        <v>780</v>
      </c>
      <c r="Z20" s="267" t="s">
        <v>780</v>
      </c>
      <c r="AA20" s="267" t="s">
        <v>780</v>
      </c>
      <c r="AB20" s="303" t="s">
        <v>362</v>
      </c>
    </row>
    <row r="21" spans="1:28" x14ac:dyDescent="0.25">
      <c r="A21" s="303" t="s">
        <v>509</v>
      </c>
      <c r="B21" s="303">
        <v>998.71100000000001</v>
      </c>
      <c r="C21" s="303">
        <v>10</v>
      </c>
      <c r="D21" s="303" t="s">
        <v>24</v>
      </c>
      <c r="E21" s="312" t="s">
        <v>871</v>
      </c>
      <c r="F21" s="312" t="s">
        <v>981</v>
      </c>
      <c r="G21" s="312" t="s">
        <v>875</v>
      </c>
      <c r="H21" s="312"/>
      <c r="I21" s="312" t="s">
        <v>990</v>
      </c>
      <c r="J21" s="303">
        <v>66</v>
      </c>
      <c r="K21" s="303" t="s">
        <v>62</v>
      </c>
      <c r="L21" s="303" t="s">
        <v>46</v>
      </c>
      <c r="M21" s="303">
        <v>9</v>
      </c>
      <c r="N21" s="303">
        <v>8</v>
      </c>
      <c r="O21" s="303">
        <v>-103</v>
      </c>
      <c r="P21" s="303">
        <v>22</v>
      </c>
      <c r="Q21" s="303" t="s">
        <v>47</v>
      </c>
      <c r="R21" s="303" t="s">
        <v>66</v>
      </c>
      <c r="S21" s="197" t="s">
        <v>307</v>
      </c>
      <c r="T21" s="303">
        <v>180</v>
      </c>
      <c r="U21" s="303">
        <v>1</v>
      </c>
      <c r="V21" s="303" t="s">
        <v>168</v>
      </c>
      <c r="W21" s="304"/>
      <c r="X21" s="304"/>
      <c r="Y21" s="267" t="s">
        <v>780</v>
      </c>
      <c r="Z21" s="267" t="s">
        <v>780</v>
      </c>
      <c r="AA21" s="267" t="s">
        <v>780</v>
      </c>
      <c r="AB21" s="303" t="s">
        <v>362</v>
      </c>
    </row>
    <row r="22" spans="1:28" x14ac:dyDescent="0.25">
      <c r="A22" s="303" t="s">
        <v>509</v>
      </c>
      <c r="B22" s="303">
        <v>998.71100000000001</v>
      </c>
      <c r="C22" s="303">
        <v>11</v>
      </c>
      <c r="D22" s="303" t="s">
        <v>24</v>
      </c>
      <c r="E22" s="312" t="s">
        <v>871</v>
      </c>
      <c r="F22" s="312" t="s">
        <v>981</v>
      </c>
      <c r="G22" s="312" t="s">
        <v>875</v>
      </c>
      <c r="H22" s="312"/>
      <c r="I22" s="312" t="s">
        <v>990</v>
      </c>
      <c r="J22" s="303">
        <v>66</v>
      </c>
      <c r="K22" s="303" t="s">
        <v>62</v>
      </c>
      <c r="L22" s="303" t="s">
        <v>46</v>
      </c>
      <c r="M22" s="303">
        <v>9</v>
      </c>
      <c r="N22" s="303">
        <v>8</v>
      </c>
      <c r="O22" s="303">
        <v>-105</v>
      </c>
      <c r="P22" s="303">
        <v>20</v>
      </c>
      <c r="Q22" s="303" t="s">
        <v>47</v>
      </c>
      <c r="R22" s="303" t="s">
        <v>66</v>
      </c>
      <c r="S22" s="197" t="s">
        <v>307</v>
      </c>
      <c r="T22" s="303">
        <v>180</v>
      </c>
      <c r="U22" s="303">
        <v>1</v>
      </c>
      <c r="V22" s="303" t="s">
        <v>168</v>
      </c>
      <c r="W22" s="304"/>
      <c r="X22" s="304"/>
      <c r="Y22" s="267" t="s">
        <v>780</v>
      </c>
      <c r="Z22" s="267" t="s">
        <v>780</v>
      </c>
      <c r="AA22" s="267" t="s">
        <v>780</v>
      </c>
      <c r="AB22" s="303" t="s">
        <v>362</v>
      </c>
    </row>
    <row r="23" spans="1:28" x14ac:dyDescent="0.25">
      <c r="A23" s="303" t="s">
        <v>509</v>
      </c>
      <c r="B23" s="303">
        <v>998.71100000000001</v>
      </c>
      <c r="C23" s="303">
        <v>12</v>
      </c>
      <c r="D23" s="303" t="s">
        <v>24</v>
      </c>
      <c r="E23" s="312" t="s">
        <v>871</v>
      </c>
      <c r="F23" s="312" t="s">
        <v>981</v>
      </c>
      <c r="G23" s="312" t="s">
        <v>875</v>
      </c>
      <c r="H23" s="312"/>
      <c r="I23" s="312" t="s">
        <v>990</v>
      </c>
      <c r="J23" s="303">
        <v>66</v>
      </c>
      <c r="K23" s="303" t="s">
        <v>62</v>
      </c>
      <c r="L23" s="303" t="s">
        <v>46</v>
      </c>
      <c r="M23" s="303">
        <v>9</v>
      </c>
      <c r="N23" s="303">
        <v>8</v>
      </c>
      <c r="O23" s="303">
        <v>-107</v>
      </c>
      <c r="P23" s="303">
        <v>18</v>
      </c>
      <c r="Q23" s="303" t="s">
        <v>47</v>
      </c>
      <c r="R23" s="303" t="s">
        <v>66</v>
      </c>
      <c r="S23" s="197" t="s">
        <v>307</v>
      </c>
      <c r="T23" s="303">
        <v>180</v>
      </c>
      <c r="U23" s="303">
        <v>1</v>
      </c>
      <c r="V23" s="303" t="s">
        <v>168</v>
      </c>
      <c r="W23" s="304"/>
      <c r="X23" s="304"/>
      <c r="Y23" s="267" t="s">
        <v>780</v>
      </c>
      <c r="Z23" s="267" t="s">
        <v>780</v>
      </c>
      <c r="AA23" s="267" t="s">
        <v>780</v>
      </c>
      <c r="AB23" s="303" t="s">
        <v>362</v>
      </c>
    </row>
    <row r="24" spans="1:28" x14ac:dyDescent="0.25">
      <c r="A24" s="303" t="s">
        <v>509</v>
      </c>
      <c r="B24" s="303">
        <v>998.71100000000001</v>
      </c>
      <c r="C24" s="303">
        <v>13</v>
      </c>
      <c r="D24" s="303" t="s">
        <v>24</v>
      </c>
      <c r="E24" s="312" t="s">
        <v>871</v>
      </c>
      <c r="F24" s="312" t="s">
        <v>981</v>
      </c>
      <c r="G24" s="312" t="s">
        <v>875</v>
      </c>
      <c r="H24" s="312"/>
      <c r="I24" s="312" t="s">
        <v>990</v>
      </c>
      <c r="J24" s="303">
        <v>66</v>
      </c>
      <c r="K24" s="303" t="s">
        <v>62</v>
      </c>
      <c r="L24" s="303" t="s">
        <v>46</v>
      </c>
      <c r="M24" s="303">
        <v>9</v>
      </c>
      <c r="N24" s="303">
        <v>8</v>
      </c>
      <c r="O24" s="303">
        <v>-109</v>
      </c>
      <c r="P24" s="303">
        <v>16</v>
      </c>
      <c r="Q24" s="303" t="s">
        <v>47</v>
      </c>
      <c r="R24" s="303" t="s">
        <v>66</v>
      </c>
      <c r="S24" s="197" t="s">
        <v>307</v>
      </c>
      <c r="T24" s="303">
        <v>180</v>
      </c>
      <c r="U24" s="303">
        <v>1</v>
      </c>
      <c r="V24" s="303" t="s">
        <v>168</v>
      </c>
      <c r="W24" s="304"/>
      <c r="X24" s="304"/>
      <c r="Y24" s="267" t="s">
        <v>780</v>
      </c>
      <c r="Z24" s="267" t="s">
        <v>780</v>
      </c>
      <c r="AA24" s="267" t="s">
        <v>780</v>
      </c>
      <c r="AB24" s="303" t="s">
        <v>362</v>
      </c>
    </row>
    <row r="25" spans="1:28" x14ac:dyDescent="0.25">
      <c r="A25" s="303" t="s">
        <v>509</v>
      </c>
      <c r="B25" s="303">
        <v>998.71100000000001</v>
      </c>
      <c r="C25" s="303">
        <v>14</v>
      </c>
      <c r="D25" s="303" t="s">
        <v>24</v>
      </c>
      <c r="E25" s="312" t="s">
        <v>871</v>
      </c>
      <c r="F25" s="312" t="s">
        <v>981</v>
      </c>
      <c r="G25" s="312" t="s">
        <v>875</v>
      </c>
      <c r="H25" s="312"/>
      <c r="I25" s="312" t="s">
        <v>990</v>
      </c>
      <c r="J25" s="303">
        <v>66</v>
      </c>
      <c r="K25" s="303" t="s">
        <v>62</v>
      </c>
      <c r="L25" s="303" t="s">
        <v>46</v>
      </c>
      <c r="M25" s="303">
        <v>9</v>
      </c>
      <c r="N25" s="303">
        <v>8</v>
      </c>
      <c r="O25" s="303">
        <v>-111</v>
      </c>
      <c r="P25" s="303">
        <v>14</v>
      </c>
      <c r="Q25" s="303" t="s">
        <v>47</v>
      </c>
      <c r="R25" s="303" t="s">
        <v>66</v>
      </c>
      <c r="S25" s="197" t="s">
        <v>307</v>
      </c>
      <c r="T25" s="303">
        <v>180</v>
      </c>
      <c r="U25" s="303">
        <v>1</v>
      </c>
      <c r="V25" s="303" t="s">
        <v>168</v>
      </c>
      <c r="W25" s="304"/>
      <c r="X25" s="304"/>
      <c r="Y25" s="267" t="s">
        <v>780</v>
      </c>
      <c r="Z25" s="267" t="s">
        <v>780</v>
      </c>
      <c r="AA25" s="267" t="s">
        <v>780</v>
      </c>
      <c r="AB25" s="303" t="s">
        <v>362</v>
      </c>
    </row>
    <row r="26" spans="1:28" x14ac:dyDescent="0.25">
      <c r="A26" s="303" t="s">
        <v>509</v>
      </c>
      <c r="B26" s="303">
        <v>998.71100000000001</v>
      </c>
      <c r="C26" s="303">
        <v>15</v>
      </c>
      <c r="D26" s="303" t="s">
        <v>24</v>
      </c>
      <c r="E26" s="312" t="s">
        <v>871</v>
      </c>
      <c r="F26" s="312" t="s">
        <v>981</v>
      </c>
      <c r="G26" s="312" t="s">
        <v>875</v>
      </c>
      <c r="H26" s="312"/>
      <c r="I26" s="312" t="s">
        <v>990</v>
      </c>
      <c r="J26" s="303">
        <v>66</v>
      </c>
      <c r="K26" s="303" t="s">
        <v>62</v>
      </c>
      <c r="L26" s="303" t="s">
        <v>46</v>
      </c>
      <c r="M26" s="303">
        <v>9</v>
      </c>
      <c r="N26" s="303">
        <v>8</v>
      </c>
      <c r="O26" s="303">
        <v>-113</v>
      </c>
      <c r="P26" s="303">
        <v>12</v>
      </c>
      <c r="Q26" s="303" t="s">
        <v>47</v>
      </c>
      <c r="R26" s="303" t="s">
        <v>66</v>
      </c>
      <c r="S26" s="197" t="s">
        <v>307</v>
      </c>
      <c r="T26" s="303">
        <v>180</v>
      </c>
      <c r="U26" s="303">
        <v>1</v>
      </c>
      <c r="V26" s="303" t="s">
        <v>168</v>
      </c>
      <c r="W26" s="304"/>
      <c r="X26" s="304"/>
      <c r="Y26" s="267" t="s">
        <v>780</v>
      </c>
      <c r="Z26" s="267" t="s">
        <v>780</v>
      </c>
      <c r="AA26" s="267" t="s">
        <v>780</v>
      </c>
      <c r="AB26" s="303" t="s">
        <v>362</v>
      </c>
    </row>
    <row r="27" spans="1:28" x14ac:dyDescent="0.25">
      <c r="A27" s="303" t="s">
        <v>509</v>
      </c>
      <c r="B27" s="303">
        <v>998.71100000000001</v>
      </c>
      <c r="C27" s="303">
        <v>16</v>
      </c>
      <c r="D27" s="303" t="s">
        <v>24</v>
      </c>
      <c r="E27" s="312" t="s">
        <v>871</v>
      </c>
      <c r="F27" s="312" t="s">
        <v>981</v>
      </c>
      <c r="G27" s="312" t="s">
        <v>875</v>
      </c>
      <c r="H27" s="312"/>
      <c r="I27" s="312" t="s">
        <v>990</v>
      </c>
      <c r="J27" s="303">
        <v>66</v>
      </c>
      <c r="K27" s="303" t="s">
        <v>62</v>
      </c>
      <c r="L27" s="303" t="s">
        <v>46</v>
      </c>
      <c r="M27" s="303">
        <v>9</v>
      </c>
      <c r="N27" s="303">
        <v>8</v>
      </c>
      <c r="O27" s="303">
        <v>-115</v>
      </c>
      <c r="P27" s="303">
        <v>10</v>
      </c>
      <c r="Q27" s="303" t="s">
        <v>47</v>
      </c>
      <c r="R27" s="303" t="s">
        <v>66</v>
      </c>
      <c r="S27" s="197" t="s">
        <v>307</v>
      </c>
      <c r="T27" s="303">
        <v>180</v>
      </c>
      <c r="U27" s="303">
        <v>1</v>
      </c>
      <c r="V27" s="303" t="s">
        <v>168</v>
      </c>
      <c r="W27" s="304"/>
      <c r="X27" s="304"/>
      <c r="Y27" s="267" t="s">
        <v>780</v>
      </c>
      <c r="Z27" s="267" t="s">
        <v>780</v>
      </c>
      <c r="AA27" s="267" t="s">
        <v>780</v>
      </c>
      <c r="AB27" s="303" t="s">
        <v>362</v>
      </c>
    </row>
    <row r="28" spans="1:28" x14ac:dyDescent="0.25">
      <c r="A28" s="303" t="s">
        <v>509</v>
      </c>
      <c r="B28" s="303">
        <v>998.71100000000001</v>
      </c>
      <c r="C28" s="303">
        <v>17</v>
      </c>
      <c r="D28" s="303" t="s">
        <v>24</v>
      </c>
      <c r="E28" s="312" t="s">
        <v>871</v>
      </c>
      <c r="F28" s="312" t="s">
        <v>981</v>
      </c>
      <c r="G28" s="312" t="s">
        <v>875</v>
      </c>
      <c r="H28" s="312"/>
      <c r="I28" s="312" t="s">
        <v>990</v>
      </c>
      <c r="J28" s="303">
        <v>66</v>
      </c>
      <c r="K28" s="303" t="s">
        <v>62</v>
      </c>
      <c r="L28" s="303" t="s">
        <v>46</v>
      </c>
      <c r="M28" s="303">
        <v>9</v>
      </c>
      <c r="N28" s="303">
        <v>8</v>
      </c>
      <c r="O28" s="303">
        <v>-117</v>
      </c>
      <c r="P28" s="303">
        <v>8</v>
      </c>
      <c r="Q28" s="303" t="s">
        <v>47</v>
      </c>
      <c r="R28" s="303" t="s">
        <v>66</v>
      </c>
      <c r="S28" s="197" t="s">
        <v>307</v>
      </c>
      <c r="T28" s="303">
        <v>180</v>
      </c>
      <c r="U28" s="303">
        <v>1</v>
      </c>
      <c r="V28" s="303" t="s">
        <v>168</v>
      </c>
      <c r="W28" s="304"/>
      <c r="X28" s="304"/>
      <c r="Y28" s="267" t="s">
        <v>780</v>
      </c>
      <c r="Z28" s="267" t="s">
        <v>780</v>
      </c>
      <c r="AA28" s="267" t="s">
        <v>780</v>
      </c>
      <c r="AB28" s="303" t="s">
        <v>362</v>
      </c>
    </row>
    <row r="29" spans="1:28" x14ac:dyDescent="0.25">
      <c r="A29" s="303" t="s">
        <v>509</v>
      </c>
      <c r="B29" s="303">
        <v>998.71100000000001</v>
      </c>
      <c r="C29" s="303">
        <v>18</v>
      </c>
      <c r="D29" s="303" t="s">
        <v>24</v>
      </c>
      <c r="E29" s="312" t="s">
        <v>871</v>
      </c>
      <c r="F29" s="312" t="s">
        <v>981</v>
      </c>
      <c r="G29" s="312" t="s">
        <v>875</v>
      </c>
      <c r="H29" s="312"/>
      <c r="I29" s="312" t="s">
        <v>990</v>
      </c>
      <c r="J29" s="303">
        <v>66</v>
      </c>
      <c r="K29" s="303" t="s">
        <v>62</v>
      </c>
      <c r="L29" s="303" t="s">
        <v>46</v>
      </c>
      <c r="M29" s="303">
        <v>9</v>
      </c>
      <c r="N29" s="303">
        <v>8</v>
      </c>
      <c r="O29" s="303">
        <v>-119</v>
      </c>
      <c r="P29" s="303">
        <v>6</v>
      </c>
      <c r="Q29" s="303" t="s">
        <v>47</v>
      </c>
      <c r="R29" s="303" t="s">
        <v>66</v>
      </c>
      <c r="S29" s="197" t="s">
        <v>307</v>
      </c>
      <c r="T29" s="303">
        <v>180</v>
      </c>
      <c r="U29" s="303">
        <v>1</v>
      </c>
      <c r="V29" s="303" t="s">
        <v>168</v>
      </c>
      <c r="W29" s="304"/>
      <c r="X29" s="304"/>
      <c r="Y29" s="267" t="s">
        <v>780</v>
      </c>
      <c r="Z29" s="267" t="s">
        <v>780</v>
      </c>
      <c r="AA29" s="267" t="s">
        <v>780</v>
      </c>
      <c r="AB29" s="303" t="s">
        <v>362</v>
      </c>
    </row>
    <row r="30" spans="1:28" x14ac:dyDescent="0.25">
      <c r="A30" s="303" t="s">
        <v>509</v>
      </c>
      <c r="B30" s="303">
        <v>998.71100000000001</v>
      </c>
      <c r="C30" s="303">
        <v>19</v>
      </c>
      <c r="D30" s="303" t="s">
        <v>24</v>
      </c>
      <c r="E30" s="312" t="s">
        <v>871</v>
      </c>
      <c r="F30" s="312" t="s">
        <v>981</v>
      </c>
      <c r="G30" s="312" t="s">
        <v>875</v>
      </c>
      <c r="H30" s="312"/>
      <c r="I30" s="312" t="s">
        <v>990</v>
      </c>
      <c r="J30" s="303">
        <v>66</v>
      </c>
      <c r="K30" s="303" t="s">
        <v>62</v>
      </c>
      <c r="L30" s="303" t="s">
        <v>46</v>
      </c>
      <c r="M30" s="303">
        <v>9</v>
      </c>
      <c r="N30" s="303">
        <v>8</v>
      </c>
      <c r="O30" s="303">
        <v>-121</v>
      </c>
      <c r="P30" s="303">
        <v>4</v>
      </c>
      <c r="Q30" s="303" t="s">
        <v>47</v>
      </c>
      <c r="R30" s="303" t="s">
        <v>66</v>
      </c>
      <c r="S30" s="197" t="s">
        <v>307</v>
      </c>
      <c r="T30" s="303">
        <v>180</v>
      </c>
      <c r="U30" s="303">
        <v>1</v>
      </c>
      <c r="V30" s="303" t="s">
        <v>168</v>
      </c>
      <c r="W30" s="304"/>
      <c r="X30" s="304"/>
      <c r="Y30" s="267" t="s">
        <v>780</v>
      </c>
      <c r="Z30" s="267" t="s">
        <v>780</v>
      </c>
      <c r="AA30" s="267" t="s">
        <v>780</v>
      </c>
      <c r="AB30" s="303" t="s">
        <v>362</v>
      </c>
    </row>
  </sheetData>
  <pageMargins left="0.7" right="0.7" top="0.75" bottom="0.75" header="0.3" footer="0.3"/>
  <pageSetup orientation="portrait" horizontalDpi="0" verticalDpi="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A1:AE208"/>
  <sheetViews>
    <sheetView topLeftCell="A47" zoomScale="90" zoomScaleNormal="90" workbookViewId="0">
      <selection activeCell="F28" sqref="F28"/>
    </sheetView>
  </sheetViews>
  <sheetFormatPr defaultColWidth="11.42578125" defaultRowHeight="12.75" x14ac:dyDescent="0.2"/>
  <cols>
    <col min="1" max="1" width="25.42578125" style="351" bestFit="1" customWidth="1"/>
    <col min="2" max="2" width="21.42578125" style="351" bestFit="1" customWidth="1"/>
    <col min="3" max="3" width="12.42578125" style="351" customWidth="1"/>
    <col min="4" max="5" width="12.42578125" style="351" bestFit="1" customWidth="1"/>
    <col min="6" max="6" width="14.42578125" style="351" bestFit="1" customWidth="1"/>
    <col min="7" max="7" width="20.140625" style="351" bestFit="1" customWidth="1"/>
    <col min="8" max="8" width="13.42578125" style="351" bestFit="1" customWidth="1"/>
    <col min="9" max="9" width="11.7109375" style="351" bestFit="1" customWidth="1"/>
    <col min="10" max="10" width="6.42578125" style="351" bestFit="1" customWidth="1"/>
    <col min="11" max="11" width="14.42578125" style="351" bestFit="1" customWidth="1"/>
    <col min="12" max="12" width="15.42578125" style="351" bestFit="1" customWidth="1"/>
    <col min="13" max="13" width="12.42578125" style="351" bestFit="1" customWidth="1"/>
    <col min="14" max="16" width="8.42578125" style="351" bestFit="1" customWidth="1"/>
    <col min="17" max="17" width="17" style="375" customWidth="1"/>
    <col min="18" max="18" width="18" style="375" customWidth="1"/>
    <col min="19" max="19" width="16.42578125" style="375" customWidth="1"/>
    <col min="20" max="20" width="12.42578125" style="375" customWidth="1"/>
    <col min="21" max="21" width="19.42578125" style="375" customWidth="1"/>
    <col min="22" max="22" width="30.42578125" style="375" customWidth="1"/>
    <col min="23" max="29" width="3.42578125" style="375" bestFit="1" customWidth="1"/>
    <col min="30" max="16384" width="11.42578125" style="351"/>
  </cols>
  <sheetData>
    <row r="1" spans="1:29" ht="13.5" thickBot="1" x14ac:dyDescent="0.25">
      <c r="A1" s="350"/>
      <c r="Q1" s="351"/>
      <c r="R1" s="351"/>
      <c r="S1" s="351"/>
      <c r="T1" s="351"/>
      <c r="U1" s="351"/>
      <c r="V1" s="351"/>
      <c r="W1" s="351"/>
      <c r="X1" s="351"/>
      <c r="Y1" s="351"/>
      <c r="Z1" s="351"/>
      <c r="AA1" s="351"/>
      <c r="AB1" s="351"/>
      <c r="AC1" s="351"/>
    </row>
    <row r="2" spans="1:29" ht="47.25" x14ac:dyDescent="0.25">
      <c r="A2" s="489" t="s">
        <v>779</v>
      </c>
      <c r="B2" s="490" t="s">
        <v>851</v>
      </c>
      <c r="C2" s="491" t="s">
        <v>179</v>
      </c>
      <c r="D2" s="491" t="s">
        <v>534</v>
      </c>
      <c r="E2" s="491" t="s">
        <v>181</v>
      </c>
      <c r="F2" s="491" t="s">
        <v>852</v>
      </c>
      <c r="G2" s="491" t="s">
        <v>392</v>
      </c>
      <c r="H2" s="492" t="s">
        <v>861</v>
      </c>
      <c r="I2" s="491" t="s">
        <v>391</v>
      </c>
      <c r="J2" s="491" t="s">
        <v>116</v>
      </c>
      <c r="K2" s="492" t="s">
        <v>860</v>
      </c>
      <c r="L2" s="492" t="s">
        <v>854</v>
      </c>
      <c r="M2" s="491" t="s">
        <v>294</v>
      </c>
      <c r="N2" s="492" t="s">
        <v>857</v>
      </c>
      <c r="O2" s="492" t="s">
        <v>858</v>
      </c>
      <c r="P2" s="492" t="s">
        <v>859</v>
      </c>
      <c r="Q2" s="492" t="s">
        <v>855</v>
      </c>
      <c r="R2" s="492" t="s">
        <v>1129</v>
      </c>
      <c r="S2" s="492" t="s">
        <v>1130</v>
      </c>
      <c r="T2" s="492" t="s">
        <v>1131</v>
      </c>
      <c r="U2" s="492" t="s">
        <v>1132</v>
      </c>
      <c r="V2" s="493" t="s">
        <v>1133</v>
      </c>
      <c r="W2" s="351"/>
      <c r="X2" s="351"/>
      <c r="Y2" s="351"/>
      <c r="Z2" s="351"/>
      <c r="AA2" s="351"/>
      <c r="AB2" s="351"/>
      <c r="AC2" s="351"/>
    </row>
    <row r="3" spans="1:29" x14ac:dyDescent="0.2">
      <c r="A3" s="494" t="s">
        <v>533</v>
      </c>
      <c r="B3" s="485"/>
      <c r="C3" s="485" t="s">
        <v>180</v>
      </c>
      <c r="D3" s="485"/>
      <c r="E3" s="485"/>
      <c r="F3" s="485" t="s">
        <v>178</v>
      </c>
      <c r="G3" s="485">
        <v>2</v>
      </c>
      <c r="H3" s="485">
        <v>3</v>
      </c>
      <c r="I3" s="485"/>
      <c r="J3" s="485"/>
      <c r="K3" s="485"/>
      <c r="L3" s="485"/>
      <c r="M3" s="485"/>
      <c r="N3" s="485"/>
      <c r="O3" s="485"/>
      <c r="P3" s="485"/>
      <c r="Q3" s="485"/>
      <c r="R3" s="351"/>
      <c r="S3" s="351"/>
      <c r="T3" s="351"/>
      <c r="U3" s="351"/>
      <c r="V3" s="495"/>
      <c r="W3" s="351"/>
      <c r="X3" s="351"/>
      <c r="Y3" s="351"/>
      <c r="Z3" s="351"/>
      <c r="AA3" s="351"/>
      <c r="AB3" s="351"/>
      <c r="AC3" s="351"/>
    </row>
    <row r="4" spans="1:29" x14ac:dyDescent="0.2">
      <c r="A4" s="494" t="s">
        <v>780</v>
      </c>
      <c r="B4" s="485" t="s">
        <v>781</v>
      </c>
      <c r="C4" s="485" t="s">
        <v>180</v>
      </c>
      <c r="D4" s="485"/>
      <c r="E4" s="485"/>
      <c r="F4" s="485" t="s">
        <v>178</v>
      </c>
      <c r="G4" s="485">
        <v>2</v>
      </c>
      <c r="H4" s="485">
        <v>3</v>
      </c>
      <c r="I4" s="485" t="s">
        <v>853</v>
      </c>
      <c r="J4" s="485"/>
      <c r="K4" s="485"/>
      <c r="L4" s="485"/>
      <c r="M4" s="485"/>
      <c r="N4" s="485"/>
      <c r="O4" s="485"/>
      <c r="P4" s="485"/>
      <c r="Q4" s="485"/>
      <c r="R4" s="351"/>
      <c r="S4" s="351"/>
      <c r="T4" s="351"/>
      <c r="U4" s="351"/>
      <c r="V4" s="495"/>
      <c r="W4" s="351"/>
      <c r="X4" s="351"/>
      <c r="Y4" s="351"/>
      <c r="Z4" s="351"/>
      <c r="AA4" s="351"/>
      <c r="AB4" s="351"/>
      <c r="AC4" s="351"/>
    </row>
    <row r="5" spans="1:29" x14ac:dyDescent="0.2">
      <c r="A5" s="494" t="s">
        <v>782</v>
      </c>
      <c r="B5" s="485" t="s">
        <v>783</v>
      </c>
      <c r="C5" s="485"/>
      <c r="D5" s="485">
        <v>0</v>
      </c>
      <c r="E5" s="485">
        <v>14</v>
      </c>
      <c r="F5" s="485" t="s">
        <v>178</v>
      </c>
      <c r="G5" s="485">
        <v>2</v>
      </c>
      <c r="H5" s="485"/>
      <c r="I5" s="485"/>
      <c r="J5" s="485"/>
      <c r="K5" s="485"/>
      <c r="L5" s="485"/>
      <c r="M5" s="485"/>
      <c r="N5" s="485"/>
      <c r="O5" s="485"/>
      <c r="P5" s="485"/>
      <c r="Q5" s="485"/>
      <c r="R5" s="351"/>
      <c r="S5" s="351"/>
      <c r="T5" s="351"/>
      <c r="U5" s="351"/>
      <c r="V5" s="495"/>
      <c r="W5" s="351"/>
      <c r="X5" s="351"/>
      <c r="Y5" s="351"/>
      <c r="Z5" s="351"/>
      <c r="AA5" s="351"/>
      <c r="AB5" s="351"/>
      <c r="AC5" s="351"/>
    </row>
    <row r="6" spans="1:29" x14ac:dyDescent="0.2">
      <c r="A6" s="494" t="s">
        <v>961</v>
      </c>
      <c r="B6" s="485" t="s">
        <v>800</v>
      </c>
      <c r="C6" s="485"/>
      <c r="D6" s="485"/>
      <c r="E6" s="485"/>
      <c r="F6" s="485" t="s">
        <v>969</v>
      </c>
      <c r="G6" s="485">
        <v>3</v>
      </c>
      <c r="H6" s="485"/>
      <c r="I6" s="485" t="s">
        <v>853</v>
      </c>
      <c r="J6" s="485"/>
      <c r="K6" s="485"/>
      <c r="L6" s="485"/>
      <c r="M6" s="485"/>
      <c r="N6" s="485"/>
      <c r="O6" s="485"/>
      <c r="P6" s="485"/>
      <c r="Q6" s="485"/>
      <c r="R6" s="351"/>
      <c r="S6" s="351"/>
      <c r="T6" s="351"/>
      <c r="U6" s="351"/>
      <c r="V6" s="495"/>
      <c r="W6" s="351"/>
      <c r="X6" s="351"/>
      <c r="Y6" s="351"/>
      <c r="Z6" s="351"/>
      <c r="AA6" s="351"/>
      <c r="AB6" s="351"/>
      <c r="AC6" s="351"/>
    </row>
    <row r="7" spans="1:29" x14ac:dyDescent="0.2">
      <c r="A7" s="494" t="s">
        <v>962</v>
      </c>
      <c r="B7" s="485" t="s">
        <v>793</v>
      </c>
      <c r="C7" s="485"/>
      <c r="D7" s="485"/>
      <c r="E7" s="485"/>
      <c r="F7" s="485" t="s">
        <v>178</v>
      </c>
      <c r="G7" s="485">
        <v>1</v>
      </c>
      <c r="H7" s="485"/>
      <c r="I7" s="485" t="s">
        <v>853</v>
      </c>
      <c r="J7" s="485"/>
      <c r="K7" s="485"/>
      <c r="L7" s="485"/>
      <c r="M7" s="485"/>
      <c r="N7" s="485"/>
      <c r="O7" s="485"/>
      <c r="P7" s="485"/>
      <c r="Q7" s="485"/>
      <c r="R7" s="351"/>
      <c r="S7" s="351"/>
      <c r="T7" s="351"/>
      <c r="U7" s="351"/>
      <c r="V7" s="495"/>
      <c r="W7" s="351"/>
      <c r="X7" s="351"/>
      <c r="Y7" s="351"/>
      <c r="Z7" s="351"/>
      <c r="AA7" s="351"/>
      <c r="AB7" s="351"/>
      <c r="AC7" s="351"/>
    </row>
    <row r="8" spans="1:29" x14ac:dyDescent="0.2">
      <c r="A8" s="494" t="s">
        <v>963</v>
      </c>
      <c r="B8" s="485" t="s">
        <v>821</v>
      </c>
      <c r="C8" s="485"/>
      <c r="D8" s="485"/>
      <c r="E8" s="485"/>
      <c r="F8" s="485" t="s">
        <v>969</v>
      </c>
      <c r="G8" s="485">
        <v>1</v>
      </c>
      <c r="H8" s="485"/>
      <c r="I8" s="485" t="s">
        <v>853</v>
      </c>
      <c r="J8" s="485"/>
      <c r="K8" s="485"/>
      <c r="L8" s="485"/>
      <c r="M8" s="485"/>
      <c r="N8" s="485"/>
      <c r="O8" s="485"/>
      <c r="P8" s="485"/>
      <c r="Q8" s="485"/>
      <c r="R8" s="351"/>
      <c r="S8" s="351"/>
      <c r="T8" s="351"/>
      <c r="U8" s="351"/>
      <c r="V8" s="495"/>
      <c r="W8" s="351"/>
      <c r="X8" s="351"/>
      <c r="Y8" s="351"/>
      <c r="Z8" s="351"/>
      <c r="AA8" s="351"/>
      <c r="AB8" s="351"/>
      <c r="AC8" s="351"/>
    </row>
    <row r="9" spans="1:29" x14ac:dyDescent="0.2">
      <c r="A9" s="494" t="s">
        <v>964</v>
      </c>
      <c r="B9" s="485" t="s">
        <v>829</v>
      </c>
      <c r="C9" s="485"/>
      <c r="D9" s="485"/>
      <c r="E9" s="485"/>
      <c r="F9" s="485" t="s">
        <v>178</v>
      </c>
      <c r="G9" s="485">
        <v>1</v>
      </c>
      <c r="H9" s="485"/>
      <c r="I9" s="485" t="s">
        <v>853</v>
      </c>
      <c r="J9" s="485"/>
      <c r="K9" s="485"/>
      <c r="L9" s="485"/>
      <c r="M9" s="485"/>
      <c r="N9" s="485"/>
      <c r="O9" s="485"/>
      <c r="P9" s="485"/>
      <c r="Q9" s="485"/>
      <c r="R9" s="351"/>
      <c r="S9" s="351"/>
      <c r="T9" s="351"/>
      <c r="U9" s="351"/>
      <c r="V9" s="495"/>
      <c r="W9" s="351"/>
      <c r="X9" s="351"/>
      <c r="Y9" s="351"/>
      <c r="Z9" s="351"/>
      <c r="AA9" s="351"/>
      <c r="AB9" s="351"/>
      <c r="AC9" s="351"/>
    </row>
    <row r="10" spans="1:29" x14ac:dyDescent="0.2">
      <c r="A10" s="494" t="s">
        <v>965</v>
      </c>
      <c r="B10" s="485" t="s">
        <v>800</v>
      </c>
      <c r="C10" s="485"/>
      <c r="D10" s="485"/>
      <c r="E10" s="485"/>
      <c r="F10" s="485" t="s">
        <v>969</v>
      </c>
      <c r="G10" s="485">
        <v>3</v>
      </c>
      <c r="H10" s="485"/>
      <c r="I10" s="485" t="s">
        <v>853</v>
      </c>
      <c r="J10" s="485"/>
      <c r="K10" s="485"/>
      <c r="L10" s="410" t="s">
        <v>972</v>
      </c>
      <c r="M10" s="485">
        <v>8191</v>
      </c>
      <c r="N10" s="485"/>
      <c r="O10" s="485"/>
      <c r="P10" s="485"/>
      <c r="Q10" s="485" t="s">
        <v>811</v>
      </c>
      <c r="R10" s="351"/>
      <c r="S10" s="351"/>
      <c r="T10" s="351"/>
      <c r="U10" s="351"/>
      <c r="V10" s="495"/>
      <c r="W10" s="351"/>
      <c r="X10" s="351"/>
      <c r="Y10" s="351"/>
      <c r="Z10" s="351"/>
      <c r="AA10" s="351"/>
      <c r="AB10" s="351"/>
      <c r="AC10" s="351"/>
    </row>
    <row r="11" spans="1:29" x14ac:dyDescent="0.2">
      <c r="A11" s="494" t="s">
        <v>966</v>
      </c>
      <c r="B11" s="485" t="s">
        <v>793</v>
      </c>
      <c r="C11" s="485"/>
      <c r="D11" s="485"/>
      <c r="E11" s="485"/>
      <c r="F11" s="485" t="s">
        <v>970</v>
      </c>
      <c r="G11" s="485">
        <v>1</v>
      </c>
      <c r="H11" s="485"/>
      <c r="I11" s="485" t="s">
        <v>853</v>
      </c>
      <c r="J11" s="485"/>
      <c r="K11" s="485"/>
      <c r="L11" s="410"/>
      <c r="M11" s="485">
        <v>131071</v>
      </c>
      <c r="N11" s="485"/>
      <c r="O11" s="485"/>
      <c r="P11" s="485"/>
      <c r="Q11" s="340" t="s">
        <v>1024</v>
      </c>
      <c r="R11" s="351"/>
      <c r="S11" s="351"/>
      <c r="T11" s="351"/>
      <c r="U11" s="351"/>
      <c r="V11" s="495"/>
      <c r="W11" s="351"/>
      <c r="X11" s="351"/>
      <c r="Y11" s="351"/>
      <c r="Z11" s="351"/>
      <c r="AA11" s="351"/>
      <c r="AB11" s="351"/>
      <c r="AC11" s="351"/>
    </row>
    <row r="12" spans="1:29" x14ac:dyDescent="0.2">
      <c r="A12" s="494" t="s">
        <v>967</v>
      </c>
      <c r="B12" s="485" t="s">
        <v>821</v>
      </c>
      <c r="C12" s="485"/>
      <c r="D12" s="485"/>
      <c r="E12" s="485"/>
      <c r="F12" s="485" t="s">
        <v>971</v>
      </c>
      <c r="G12" s="485">
        <v>1</v>
      </c>
      <c r="H12" s="485"/>
      <c r="I12" s="485" t="s">
        <v>853</v>
      </c>
      <c r="J12" s="485"/>
      <c r="K12" s="485"/>
      <c r="L12" s="410"/>
      <c r="M12" s="485">
        <v>524287</v>
      </c>
      <c r="N12" s="485"/>
      <c r="O12" s="485"/>
      <c r="P12" s="485"/>
      <c r="Q12" s="340" t="s">
        <v>1023</v>
      </c>
      <c r="R12" s="351"/>
      <c r="S12" s="351"/>
      <c r="T12" s="351"/>
      <c r="U12" s="351"/>
      <c r="V12" s="495"/>
      <c r="W12" s="351"/>
      <c r="X12" s="351"/>
      <c r="Y12" s="351"/>
      <c r="Z12" s="351"/>
      <c r="AA12" s="351"/>
      <c r="AB12" s="351"/>
      <c r="AC12" s="351"/>
    </row>
    <row r="13" spans="1:29" x14ac:dyDescent="0.2">
      <c r="A13" s="494" t="s">
        <v>968</v>
      </c>
      <c r="B13" s="485" t="s">
        <v>829</v>
      </c>
      <c r="C13" s="485"/>
      <c r="D13" s="485"/>
      <c r="E13" s="485"/>
      <c r="F13" s="485" t="s">
        <v>971</v>
      </c>
      <c r="G13" s="485">
        <v>1</v>
      </c>
      <c r="H13" s="485"/>
      <c r="I13" s="485" t="s">
        <v>853</v>
      </c>
      <c r="J13" s="485"/>
      <c r="K13" s="485"/>
      <c r="L13" s="485"/>
      <c r="M13" s="485">
        <v>33554431</v>
      </c>
      <c r="N13" s="485"/>
      <c r="O13" s="485"/>
      <c r="P13" s="485"/>
      <c r="Q13" s="485" t="s">
        <v>831</v>
      </c>
      <c r="R13" s="351"/>
      <c r="S13" s="351"/>
      <c r="T13" s="351"/>
      <c r="U13" s="351"/>
      <c r="V13" s="495"/>
      <c r="W13" s="351"/>
      <c r="X13" s="351"/>
      <c r="Y13" s="351"/>
      <c r="Z13" s="351"/>
      <c r="AA13" s="351"/>
      <c r="AB13" s="351"/>
      <c r="AC13" s="351"/>
    </row>
    <row r="14" spans="1:29" x14ac:dyDescent="0.2">
      <c r="A14" s="494" t="s">
        <v>1010</v>
      </c>
      <c r="B14" s="485" t="s">
        <v>800</v>
      </c>
      <c r="C14" s="485"/>
      <c r="D14" s="485"/>
      <c r="E14" s="485"/>
      <c r="F14" s="485" t="s">
        <v>1014</v>
      </c>
      <c r="G14" s="485">
        <v>3</v>
      </c>
      <c r="H14" s="485" t="s">
        <v>1015</v>
      </c>
      <c r="I14" s="485"/>
      <c r="J14" s="485"/>
      <c r="K14" s="485"/>
      <c r="L14" s="485">
        <v>8191</v>
      </c>
      <c r="M14" s="485" t="s">
        <v>811</v>
      </c>
      <c r="N14" s="485"/>
      <c r="O14" s="485"/>
      <c r="P14" s="485"/>
      <c r="Q14" s="485"/>
      <c r="R14" s="351"/>
      <c r="S14" s="351"/>
      <c r="T14" s="351"/>
      <c r="U14" s="351"/>
      <c r="V14" s="495"/>
      <c r="W14" s="351"/>
      <c r="X14" s="351"/>
      <c r="Y14" s="351"/>
      <c r="Z14" s="351"/>
      <c r="AA14" s="351"/>
      <c r="AB14" s="351"/>
      <c r="AC14" s="351"/>
    </row>
    <row r="15" spans="1:29" x14ac:dyDescent="0.2">
      <c r="A15" s="494" t="s">
        <v>1011</v>
      </c>
      <c r="B15" s="485" t="s">
        <v>793</v>
      </c>
      <c r="C15" s="485"/>
      <c r="D15" s="485"/>
      <c r="E15" s="485"/>
      <c r="F15" s="485" t="s">
        <v>1016</v>
      </c>
      <c r="G15" s="485">
        <v>2</v>
      </c>
      <c r="H15" s="485" t="s">
        <v>1015</v>
      </c>
      <c r="I15" s="485"/>
      <c r="J15" s="485"/>
      <c r="K15" s="485"/>
      <c r="L15" s="485">
        <v>131071</v>
      </c>
      <c r="M15" s="485" t="s">
        <v>795</v>
      </c>
      <c r="N15" s="485"/>
      <c r="O15" s="485"/>
      <c r="P15" s="485"/>
      <c r="Q15" s="485"/>
      <c r="R15" s="351"/>
      <c r="S15" s="351"/>
      <c r="T15" s="351"/>
      <c r="U15" s="351"/>
      <c r="V15" s="495"/>
      <c r="W15" s="351"/>
      <c r="X15" s="351"/>
      <c r="Y15" s="351"/>
      <c r="Z15" s="351"/>
      <c r="AA15" s="351"/>
      <c r="AB15" s="351"/>
      <c r="AC15" s="351"/>
    </row>
    <row r="16" spans="1:29" x14ac:dyDescent="0.2">
      <c r="A16" s="494" t="s">
        <v>1012</v>
      </c>
      <c r="B16" s="485" t="s">
        <v>821</v>
      </c>
      <c r="C16" s="485"/>
      <c r="D16" s="485"/>
      <c r="E16" s="485"/>
      <c r="F16" s="485" t="s">
        <v>1016</v>
      </c>
      <c r="G16" s="485">
        <v>2</v>
      </c>
      <c r="H16" s="485" t="s">
        <v>1015</v>
      </c>
      <c r="I16" s="485"/>
      <c r="J16" s="485"/>
      <c r="K16" s="485"/>
      <c r="L16" s="485">
        <v>524287</v>
      </c>
      <c r="M16" s="485" t="s">
        <v>824</v>
      </c>
      <c r="N16" s="485"/>
      <c r="O16" s="485"/>
      <c r="P16" s="485"/>
      <c r="Q16" s="485"/>
      <c r="R16" s="351"/>
      <c r="S16" s="351"/>
      <c r="T16" s="351"/>
      <c r="U16" s="351"/>
      <c r="V16" s="495"/>
      <c r="W16" s="351"/>
      <c r="X16" s="351"/>
      <c r="Y16" s="351"/>
      <c r="Z16" s="351"/>
      <c r="AA16" s="351"/>
      <c r="AB16" s="351"/>
      <c r="AC16" s="351"/>
    </row>
    <row r="17" spans="1:29" x14ac:dyDescent="0.2">
      <c r="A17" s="494" t="s">
        <v>1013</v>
      </c>
      <c r="B17" s="485" t="s">
        <v>829</v>
      </c>
      <c r="C17" s="485"/>
      <c r="D17" s="485"/>
      <c r="E17" s="485"/>
      <c r="F17" s="485" t="s">
        <v>1016</v>
      </c>
      <c r="G17" s="485">
        <v>2</v>
      </c>
      <c r="H17" s="485" t="s">
        <v>1015</v>
      </c>
      <c r="I17" s="485"/>
      <c r="J17" s="485"/>
      <c r="K17" s="485"/>
      <c r="L17" s="485">
        <v>33554431</v>
      </c>
      <c r="M17" s="485" t="s">
        <v>831</v>
      </c>
      <c r="N17" s="485"/>
      <c r="O17" s="485"/>
      <c r="P17" s="485"/>
      <c r="Q17" s="485"/>
      <c r="R17" s="351"/>
      <c r="S17" s="351"/>
      <c r="T17" s="351"/>
      <c r="U17" s="351"/>
      <c r="V17" s="495"/>
      <c r="W17" s="351"/>
      <c r="X17" s="351"/>
      <c r="Y17" s="351"/>
      <c r="Z17" s="351"/>
      <c r="AA17" s="351"/>
      <c r="AB17" s="351"/>
      <c r="AC17" s="351"/>
    </row>
    <row r="18" spans="1:29" x14ac:dyDescent="0.2">
      <c r="A18" s="494" t="s">
        <v>784</v>
      </c>
      <c r="B18" s="485" t="s">
        <v>783</v>
      </c>
      <c r="C18" s="485" t="s">
        <v>180</v>
      </c>
      <c r="D18" s="485"/>
      <c r="E18" s="485"/>
      <c r="F18" s="485"/>
      <c r="G18" s="485">
        <v>1</v>
      </c>
      <c r="H18" s="485"/>
      <c r="I18" s="485"/>
      <c r="J18" s="485">
        <v>28</v>
      </c>
      <c r="K18" s="485"/>
      <c r="L18" s="485"/>
      <c r="M18" s="485">
        <v>8191</v>
      </c>
      <c r="N18" s="485"/>
      <c r="O18" s="485"/>
      <c r="P18" s="485"/>
      <c r="Q18" s="485" t="s">
        <v>811</v>
      </c>
      <c r="R18" s="351"/>
      <c r="S18" s="351"/>
      <c r="T18" s="351"/>
      <c r="U18" s="351"/>
      <c r="V18" s="495"/>
      <c r="W18" s="351"/>
      <c r="X18" s="351"/>
      <c r="Y18" s="351"/>
      <c r="Z18" s="351"/>
      <c r="AA18" s="351"/>
      <c r="AB18" s="351"/>
      <c r="AC18" s="351"/>
    </row>
    <row r="19" spans="1:29" x14ac:dyDescent="0.2">
      <c r="A19" s="494" t="s">
        <v>785</v>
      </c>
      <c r="B19" s="485" t="s">
        <v>783</v>
      </c>
      <c r="C19" s="485" t="s">
        <v>180</v>
      </c>
      <c r="D19" s="485"/>
      <c r="E19" s="485"/>
      <c r="F19" s="485"/>
      <c r="G19" s="485">
        <v>1</v>
      </c>
      <c r="H19" s="485"/>
      <c r="I19" s="485" t="s">
        <v>853</v>
      </c>
      <c r="J19" s="485">
        <v>27</v>
      </c>
      <c r="K19" s="485"/>
      <c r="L19" s="485"/>
      <c r="M19" s="485">
        <v>131071</v>
      </c>
      <c r="N19" s="485"/>
      <c r="O19" s="485"/>
      <c r="P19" s="485"/>
      <c r="Q19" s="485" t="s">
        <v>795</v>
      </c>
      <c r="R19" s="351"/>
      <c r="S19" s="351"/>
      <c r="T19" s="351"/>
      <c r="U19" s="351"/>
      <c r="V19" s="495"/>
      <c r="W19" s="351"/>
      <c r="X19" s="351"/>
      <c r="Y19" s="351"/>
      <c r="Z19" s="351"/>
      <c r="AA19" s="351"/>
      <c r="AB19" s="351"/>
      <c r="AC19" s="351"/>
    </row>
    <row r="20" spans="1:29" x14ac:dyDescent="0.2">
      <c r="A20" s="494" t="s">
        <v>786</v>
      </c>
      <c r="B20" s="485" t="s">
        <v>787</v>
      </c>
      <c r="C20" s="485" t="s">
        <v>180</v>
      </c>
      <c r="D20" s="485"/>
      <c r="E20" s="485"/>
      <c r="F20" s="485"/>
      <c r="G20" s="485">
        <v>1</v>
      </c>
      <c r="H20" s="485"/>
      <c r="I20" s="485"/>
      <c r="J20" s="485">
        <v>28</v>
      </c>
      <c r="K20" s="485">
        <v>27</v>
      </c>
      <c r="L20" s="485" t="s">
        <v>788</v>
      </c>
      <c r="M20" s="485">
        <v>524287</v>
      </c>
      <c r="N20" s="485"/>
      <c r="O20" s="485"/>
      <c r="P20" s="485"/>
      <c r="Q20" s="485" t="s">
        <v>824</v>
      </c>
      <c r="R20" s="351"/>
      <c r="S20" s="351"/>
      <c r="T20" s="351"/>
      <c r="U20" s="351"/>
      <c r="V20" s="495"/>
      <c r="W20" s="351"/>
      <c r="X20" s="351"/>
      <c r="Y20" s="351"/>
      <c r="Z20" s="351"/>
      <c r="AA20" s="351"/>
      <c r="AB20" s="351"/>
      <c r="AC20" s="351"/>
    </row>
    <row r="21" spans="1:29" x14ac:dyDescent="0.2">
      <c r="A21" s="494" t="s">
        <v>789</v>
      </c>
      <c r="B21" s="485" t="s">
        <v>783</v>
      </c>
      <c r="C21" s="485" t="s">
        <v>180</v>
      </c>
      <c r="D21" s="485"/>
      <c r="E21" s="485"/>
      <c r="F21" s="485"/>
      <c r="G21" s="485">
        <v>1</v>
      </c>
      <c r="H21" s="485"/>
      <c r="I21" s="485" t="s">
        <v>853</v>
      </c>
      <c r="J21" s="485">
        <v>27</v>
      </c>
      <c r="K21" s="485"/>
      <c r="L21" s="485" t="s">
        <v>790</v>
      </c>
      <c r="M21" s="485">
        <v>33554431</v>
      </c>
      <c r="N21" s="485"/>
      <c r="O21" s="485"/>
      <c r="P21" s="485"/>
      <c r="Q21" s="485" t="s">
        <v>831</v>
      </c>
      <c r="R21" s="351"/>
      <c r="S21" s="351"/>
      <c r="T21" s="351"/>
      <c r="U21" s="351"/>
      <c r="V21" s="495"/>
      <c r="W21" s="351"/>
      <c r="X21" s="351"/>
      <c r="Y21" s="351"/>
      <c r="Z21" s="351"/>
      <c r="AA21" s="351"/>
      <c r="AB21" s="351"/>
      <c r="AC21" s="351"/>
    </row>
    <row r="22" spans="1:29" x14ac:dyDescent="0.2">
      <c r="A22" s="494" t="s">
        <v>791</v>
      </c>
      <c r="B22" s="485" t="s">
        <v>783</v>
      </c>
      <c r="C22" s="485"/>
      <c r="D22" s="485">
        <v>0</v>
      </c>
      <c r="E22" s="485">
        <v>14</v>
      </c>
      <c r="F22" s="485"/>
      <c r="G22" s="485">
        <v>2</v>
      </c>
      <c r="H22" s="485"/>
      <c r="I22" s="485"/>
      <c r="J22" s="485">
        <v>28</v>
      </c>
      <c r="K22" s="485"/>
      <c r="L22" s="485" t="s">
        <v>788</v>
      </c>
      <c r="M22" s="485"/>
      <c r="N22" s="485">
        <v>650</v>
      </c>
      <c r="O22" s="485">
        <v>975</v>
      </c>
      <c r="P22" s="485">
        <v>1300</v>
      </c>
      <c r="Q22" s="485"/>
      <c r="R22" s="351"/>
      <c r="S22" s="351"/>
      <c r="T22" s="351"/>
      <c r="U22" s="351"/>
      <c r="V22" s="495"/>
      <c r="W22" s="351"/>
      <c r="X22" s="351"/>
      <c r="Y22" s="351"/>
      <c r="Z22" s="351"/>
      <c r="AA22" s="351"/>
      <c r="AB22" s="351"/>
      <c r="AC22" s="351"/>
    </row>
    <row r="23" spans="1:29" x14ac:dyDescent="0.2">
      <c r="A23" s="494" t="s">
        <v>792</v>
      </c>
      <c r="B23" s="485" t="s">
        <v>793</v>
      </c>
      <c r="C23" s="485"/>
      <c r="D23" s="485"/>
      <c r="E23" s="485">
        <v>50</v>
      </c>
      <c r="F23" s="485"/>
      <c r="G23" s="485">
        <v>1</v>
      </c>
      <c r="H23" s="485"/>
      <c r="I23" s="485"/>
      <c r="J23" s="485">
        <v>27</v>
      </c>
      <c r="K23" s="485"/>
      <c r="L23" s="485" t="s">
        <v>794</v>
      </c>
      <c r="M23" s="485">
        <v>131071</v>
      </c>
      <c r="N23" s="485"/>
      <c r="O23" s="485"/>
      <c r="P23" s="485"/>
      <c r="Q23" s="485" t="s">
        <v>795</v>
      </c>
      <c r="R23" s="351"/>
      <c r="S23" s="351"/>
      <c r="T23" s="351"/>
      <c r="U23" s="351"/>
      <c r="V23" s="495"/>
      <c r="W23" s="351"/>
      <c r="X23" s="351"/>
      <c r="Y23" s="351"/>
      <c r="Z23" s="351"/>
      <c r="AA23" s="351"/>
      <c r="AB23" s="351"/>
      <c r="AC23" s="351"/>
    </row>
    <row r="24" spans="1:29" x14ac:dyDescent="0.2">
      <c r="A24" s="494" t="s">
        <v>554</v>
      </c>
      <c r="B24" s="485" t="s">
        <v>793</v>
      </c>
      <c r="C24" s="485"/>
      <c r="D24" s="485"/>
      <c r="E24" s="485">
        <v>50</v>
      </c>
      <c r="F24" s="485"/>
      <c r="G24" s="485">
        <v>1</v>
      </c>
      <c r="H24" s="485"/>
      <c r="I24" s="485"/>
      <c r="J24" s="485">
        <v>25</v>
      </c>
      <c r="K24" s="485"/>
      <c r="L24" s="485" t="s">
        <v>796</v>
      </c>
      <c r="M24" s="485">
        <v>131071</v>
      </c>
      <c r="N24" s="485"/>
      <c r="O24" s="485"/>
      <c r="P24" s="485"/>
      <c r="Q24" s="485" t="s">
        <v>795</v>
      </c>
      <c r="R24" s="351"/>
      <c r="S24" s="351"/>
      <c r="T24" s="351"/>
      <c r="U24" s="351"/>
      <c r="V24" s="495"/>
      <c r="W24" s="351"/>
      <c r="X24" s="351"/>
      <c r="Y24" s="351"/>
      <c r="Z24" s="351"/>
      <c r="AA24" s="351"/>
      <c r="AB24" s="351"/>
      <c r="AC24" s="351"/>
    </row>
    <row r="25" spans="1:29" x14ac:dyDescent="0.2">
      <c r="A25" s="494" t="s">
        <v>797</v>
      </c>
      <c r="B25" s="485" t="s">
        <v>793</v>
      </c>
      <c r="C25" s="485"/>
      <c r="D25" s="485"/>
      <c r="E25" s="485">
        <v>50</v>
      </c>
      <c r="F25" s="485"/>
      <c r="G25" s="485">
        <v>1</v>
      </c>
      <c r="H25" s="485"/>
      <c r="I25" s="485"/>
      <c r="J25" s="485">
        <v>22</v>
      </c>
      <c r="K25" s="485"/>
      <c r="L25" s="485" t="s">
        <v>798</v>
      </c>
      <c r="M25" s="485">
        <v>131071</v>
      </c>
      <c r="N25" s="485"/>
      <c r="O25" s="485"/>
      <c r="P25" s="485"/>
      <c r="Q25" s="485" t="s">
        <v>795</v>
      </c>
      <c r="R25" s="351"/>
      <c r="S25" s="351"/>
      <c r="T25" s="351"/>
      <c r="U25" s="351"/>
      <c r="V25" s="495"/>
      <c r="W25" s="351"/>
      <c r="X25" s="351"/>
      <c r="Y25" s="351"/>
      <c r="Z25" s="351"/>
      <c r="AA25" s="351"/>
      <c r="AB25" s="351"/>
      <c r="AC25" s="351"/>
    </row>
    <row r="26" spans="1:29" x14ac:dyDescent="0.2">
      <c r="A26" s="494" t="s">
        <v>753</v>
      </c>
      <c r="B26" s="485" t="s">
        <v>793</v>
      </c>
      <c r="C26" s="485"/>
      <c r="D26" s="485"/>
      <c r="E26" s="485">
        <v>50</v>
      </c>
      <c r="F26" s="485"/>
      <c r="G26" s="485">
        <v>1</v>
      </c>
      <c r="H26" s="485"/>
      <c r="I26" s="485"/>
      <c r="J26" s="485">
        <v>25</v>
      </c>
      <c r="K26" s="485"/>
      <c r="L26" s="485" t="s">
        <v>796</v>
      </c>
      <c r="M26" s="485">
        <v>131071</v>
      </c>
      <c r="N26" s="485"/>
      <c r="O26" s="485"/>
      <c r="P26" s="485"/>
      <c r="Q26" s="485" t="s">
        <v>795</v>
      </c>
      <c r="R26" s="351"/>
      <c r="S26" s="351"/>
      <c r="T26" s="351"/>
      <c r="U26" s="351"/>
      <c r="V26" s="495"/>
      <c r="W26" s="351"/>
      <c r="X26" s="351"/>
      <c r="Y26" s="351"/>
      <c r="Z26" s="351"/>
      <c r="AA26" s="351"/>
      <c r="AB26" s="351"/>
      <c r="AC26" s="351"/>
    </row>
    <row r="27" spans="1:29" x14ac:dyDescent="0.2">
      <c r="A27" s="494" t="s">
        <v>756</v>
      </c>
      <c r="B27" s="485" t="s">
        <v>793</v>
      </c>
      <c r="C27" s="485"/>
      <c r="D27" s="485"/>
      <c r="E27" s="485">
        <v>50</v>
      </c>
      <c r="F27" s="485"/>
      <c r="G27" s="485">
        <v>1</v>
      </c>
      <c r="H27" s="485"/>
      <c r="I27" s="485"/>
      <c r="J27" s="485">
        <v>22</v>
      </c>
      <c r="K27" s="485"/>
      <c r="L27" s="485" t="s">
        <v>798</v>
      </c>
      <c r="M27" s="485">
        <v>131071</v>
      </c>
      <c r="N27" s="485"/>
      <c r="O27" s="485"/>
      <c r="P27" s="485"/>
      <c r="Q27" s="485" t="s">
        <v>795</v>
      </c>
      <c r="R27" s="351"/>
      <c r="S27" s="351"/>
      <c r="T27" s="351"/>
      <c r="U27" s="351"/>
      <c r="V27" s="495"/>
      <c r="W27" s="351"/>
      <c r="X27" s="351"/>
      <c r="Y27" s="351"/>
      <c r="Z27" s="351"/>
      <c r="AA27" s="351"/>
      <c r="AB27" s="351"/>
      <c r="AC27" s="351"/>
    </row>
    <row r="28" spans="1:29" x14ac:dyDescent="0.2">
      <c r="A28" s="494" t="s">
        <v>799</v>
      </c>
      <c r="B28" s="485" t="s">
        <v>800</v>
      </c>
      <c r="C28" s="485" t="s">
        <v>180</v>
      </c>
      <c r="D28" s="485"/>
      <c r="E28" s="485"/>
      <c r="F28" s="485"/>
      <c r="G28" s="485">
        <v>3</v>
      </c>
      <c r="H28" s="485"/>
      <c r="I28" s="485"/>
      <c r="J28" s="485">
        <v>27</v>
      </c>
      <c r="K28" s="485"/>
      <c r="L28" s="485" t="s">
        <v>801</v>
      </c>
      <c r="M28" s="485"/>
      <c r="N28" s="485"/>
      <c r="O28" s="485"/>
      <c r="P28" s="485"/>
      <c r="Q28" s="485"/>
      <c r="R28" s="351"/>
      <c r="S28" s="351"/>
      <c r="T28" s="351"/>
      <c r="U28" s="351"/>
      <c r="V28" s="495"/>
      <c r="W28" s="351"/>
      <c r="X28" s="351"/>
      <c r="Y28" s="351"/>
      <c r="Z28" s="351"/>
      <c r="AA28" s="351"/>
      <c r="AB28" s="351"/>
      <c r="AC28" s="351"/>
    </row>
    <row r="29" spans="1:29" x14ac:dyDescent="0.2">
      <c r="A29" s="494" t="s">
        <v>802</v>
      </c>
      <c r="B29" s="485" t="s">
        <v>800</v>
      </c>
      <c r="C29" s="485" t="s">
        <v>180</v>
      </c>
      <c r="D29" s="485"/>
      <c r="E29" s="485"/>
      <c r="F29" s="485"/>
      <c r="G29" s="485">
        <v>3</v>
      </c>
      <c r="H29" s="485"/>
      <c r="I29" s="485" t="s">
        <v>853</v>
      </c>
      <c r="J29" s="485">
        <v>26</v>
      </c>
      <c r="K29" s="485"/>
      <c r="L29" s="485" t="s">
        <v>803</v>
      </c>
      <c r="M29" s="485"/>
      <c r="N29" s="485"/>
      <c r="O29" s="485"/>
      <c r="P29" s="485"/>
      <c r="Q29" s="485"/>
      <c r="R29" s="351"/>
      <c r="S29" s="351"/>
      <c r="T29" s="351"/>
      <c r="U29" s="351"/>
      <c r="V29" s="495"/>
      <c r="W29" s="351"/>
      <c r="X29" s="351"/>
      <c r="Y29" s="351"/>
      <c r="Z29" s="351"/>
      <c r="AA29" s="351"/>
      <c r="AB29" s="351"/>
      <c r="AC29" s="351"/>
    </row>
    <row r="30" spans="1:29" x14ac:dyDescent="0.2">
      <c r="A30" s="494" t="s">
        <v>804</v>
      </c>
      <c r="B30" s="485" t="s">
        <v>800</v>
      </c>
      <c r="C30" s="485" t="s">
        <v>180</v>
      </c>
      <c r="D30" s="485"/>
      <c r="E30" s="485"/>
      <c r="F30" s="485"/>
      <c r="G30" s="485">
        <v>3</v>
      </c>
      <c r="H30" s="485"/>
      <c r="I30" s="485"/>
      <c r="J30" s="485">
        <v>26</v>
      </c>
      <c r="K30" s="485"/>
      <c r="L30" s="485" t="s">
        <v>805</v>
      </c>
      <c r="M30" s="485"/>
      <c r="N30" s="485"/>
      <c r="O30" s="485"/>
      <c r="P30" s="485"/>
      <c r="Q30" s="485"/>
      <c r="R30" s="351"/>
      <c r="S30" s="351"/>
      <c r="T30" s="351"/>
      <c r="U30" s="351"/>
      <c r="V30" s="495"/>
      <c r="W30" s="351"/>
      <c r="X30" s="351"/>
      <c r="Y30" s="351"/>
      <c r="Z30" s="351"/>
      <c r="AA30" s="351"/>
      <c r="AB30" s="351"/>
      <c r="AC30" s="351"/>
    </row>
    <row r="31" spans="1:29" x14ac:dyDescent="0.2">
      <c r="A31" s="494" t="s">
        <v>806</v>
      </c>
      <c r="B31" s="485" t="s">
        <v>800</v>
      </c>
      <c r="C31" s="485" t="s">
        <v>180</v>
      </c>
      <c r="D31" s="485"/>
      <c r="E31" s="485"/>
      <c r="F31" s="485"/>
      <c r="G31" s="485">
        <v>3</v>
      </c>
      <c r="H31" s="485"/>
      <c r="I31" s="485" t="s">
        <v>853</v>
      </c>
      <c r="J31" s="485">
        <v>25</v>
      </c>
      <c r="K31" s="485"/>
      <c r="L31" s="485" t="s">
        <v>807</v>
      </c>
      <c r="M31" s="485"/>
      <c r="N31" s="485"/>
      <c r="O31" s="485"/>
      <c r="P31" s="485"/>
      <c r="Q31" s="485"/>
      <c r="R31" s="351"/>
      <c r="S31" s="351"/>
      <c r="T31" s="351"/>
      <c r="U31" s="351"/>
      <c r="V31" s="495"/>
      <c r="W31" s="351"/>
      <c r="X31" s="351"/>
      <c r="Y31" s="351"/>
      <c r="Z31" s="351"/>
      <c r="AA31" s="351"/>
      <c r="AB31" s="351"/>
      <c r="AC31" s="351"/>
    </row>
    <row r="32" spans="1:29" x14ac:dyDescent="0.2">
      <c r="A32" s="494" t="s">
        <v>808</v>
      </c>
      <c r="B32" s="485" t="s">
        <v>800</v>
      </c>
      <c r="C32" s="485"/>
      <c r="D32" s="485">
        <v>0</v>
      </c>
      <c r="E32" s="485">
        <v>16</v>
      </c>
      <c r="F32" s="485"/>
      <c r="G32" s="485">
        <v>3</v>
      </c>
      <c r="H32" s="485"/>
      <c r="I32" s="485"/>
      <c r="J32" s="485">
        <v>27</v>
      </c>
      <c r="K32" s="485"/>
      <c r="L32" s="485" t="s">
        <v>805</v>
      </c>
      <c r="M32" s="485">
        <v>274</v>
      </c>
      <c r="N32" s="485"/>
      <c r="O32" s="485"/>
      <c r="P32" s="485"/>
      <c r="Q32" s="485"/>
      <c r="R32" s="351"/>
      <c r="S32" s="351"/>
      <c r="T32" s="351"/>
      <c r="U32" s="351"/>
      <c r="V32" s="495"/>
      <c r="W32" s="351"/>
      <c r="X32" s="351"/>
      <c r="Y32" s="351"/>
      <c r="Z32" s="351"/>
      <c r="AA32" s="351"/>
      <c r="AB32" s="351"/>
      <c r="AC32" s="351"/>
    </row>
    <row r="33" spans="1:29" x14ac:dyDescent="0.2">
      <c r="A33" s="494" t="s">
        <v>809</v>
      </c>
      <c r="B33" s="485" t="s">
        <v>800</v>
      </c>
      <c r="C33" s="485" t="s">
        <v>180</v>
      </c>
      <c r="D33" s="485"/>
      <c r="E33" s="485">
        <v>25</v>
      </c>
      <c r="F33" s="485"/>
      <c r="G33" s="485">
        <v>3</v>
      </c>
      <c r="H33" s="485"/>
      <c r="I33" s="485"/>
      <c r="J33" s="485">
        <v>24</v>
      </c>
      <c r="K33" s="485"/>
      <c r="L33" s="485" t="s">
        <v>810</v>
      </c>
      <c r="M33" s="485">
        <v>8191</v>
      </c>
      <c r="N33" s="485"/>
      <c r="O33" s="485"/>
      <c r="P33" s="485"/>
      <c r="Q33" s="485" t="s">
        <v>811</v>
      </c>
      <c r="R33" s="351"/>
      <c r="S33" s="351"/>
      <c r="T33" s="351"/>
      <c r="U33" s="351"/>
      <c r="V33" s="495"/>
      <c r="W33" s="351"/>
      <c r="X33" s="351"/>
      <c r="Y33" s="351"/>
      <c r="Z33" s="351"/>
      <c r="AA33" s="351"/>
      <c r="AB33" s="351"/>
      <c r="AC33" s="351"/>
    </row>
    <row r="34" spans="1:29" x14ac:dyDescent="0.2">
      <c r="A34" s="494" t="s">
        <v>556</v>
      </c>
      <c r="B34" s="485" t="s">
        <v>800</v>
      </c>
      <c r="C34" s="485" t="s">
        <v>180</v>
      </c>
      <c r="D34" s="485"/>
      <c r="E34" s="485">
        <v>25</v>
      </c>
      <c r="F34" s="485"/>
      <c r="G34" s="485">
        <v>3</v>
      </c>
      <c r="H34" s="485"/>
      <c r="I34" s="485"/>
      <c r="J34" s="485">
        <v>23</v>
      </c>
      <c r="K34" s="485"/>
      <c r="L34" s="485" t="s">
        <v>812</v>
      </c>
      <c r="M34" s="485">
        <v>8191</v>
      </c>
      <c r="N34" s="485"/>
      <c r="O34" s="485"/>
      <c r="P34" s="485"/>
      <c r="Q34" s="485" t="s">
        <v>811</v>
      </c>
      <c r="R34" s="351"/>
      <c r="S34" s="351"/>
      <c r="T34" s="351"/>
      <c r="U34" s="351"/>
      <c r="V34" s="495"/>
      <c r="W34" s="351"/>
      <c r="X34" s="351"/>
      <c r="Y34" s="351"/>
      <c r="Z34" s="351"/>
      <c r="AA34" s="351"/>
      <c r="AB34" s="351"/>
      <c r="AC34" s="351"/>
    </row>
    <row r="35" spans="1:29" x14ac:dyDescent="0.2">
      <c r="A35" s="494" t="s">
        <v>813</v>
      </c>
      <c r="B35" s="485" t="s">
        <v>814</v>
      </c>
      <c r="C35" s="485" t="s">
        <v>180</v>
      </c>
      <c r="D35" s="485"/>
      <c r="E35" s="485"/>
      <c r="F35" s="485"/>
      <c r="G35" s="485">
        <v>3</v>
      </c>
      <c r="H35" s="485"/>
      <c r="I35" s="485"/>
      <c r="J35" s="485">
        <v>26</v>
      </c>
      <c r="K35" s="485"/>
      <c r="L35" s="485" t="s">
        <v>815</v>
      </c>
      <c r="M35" s="485"/>
      <c r="N35" s="485"/>
      <c r="O35" s="485"/>
      <c r="P35" s="485"/>
      <c r="Q35" s="485"/>
      <c r="R35" s="351"/>
      <c r="S35" s="351"/>
      <c r="T35" s="351"/>
      <c r="U35" s="351"/>
      <c r="V35" s="495"/>
      <c r="W35" s="351"/>
      <c r="X35" s="351"/>
      <c r="Y35" s="351"/>
      <c r="Z35" s="351"/>
      <c r="AA35" s="351"/>
      <c r="AB35" s="351"/>
      <c r="AC35" s="351"/>
    </row>
    <row r="36" spans="1:29" x14ac:dyDescent="0.2">
      <c r="A36" s="494" t="s">
        <v>816</v>
      </c>
      <c r="B36" s="485" t="s">
        <v>800</v>
      </c>
      <c r="C36" s="485" t="s">
        <v>180</v>
      </c>
      <c r="D36" s="485"/>
      <c r="E36" s="485"/>
      <c r="F36" s="485"/>
      <c r="G36" s="485">
        <v>3</v>
      </c>
      <c r="H36" s="485"/>
      <c r="I36" s="485" t="s">
        <v>853</v>
      </c>
      <c r="J36" s="485">
        <v>26</v>
      </c>
      <c r="K36" s="485"/>
      <c r="L36" s="485" t="s">
        <v>817</v>
      </c>
      <c r="M36" s="485"/>
      <c r="N36" s="485"/>
      <c r="O36" s="485"/>
      <c r="P36" s="485"/>
      <c r="Q36" s="485"/>
      <c r="R36" s="351"/>
      <c r="S36" s="351"/>
      <c r="T36" s="351"/>
      <c r="U36" s="351"/>
      <c r="V36" s="495"/>
      <c r="W36" s="351"/>
      <c r="X36" s="351"/>
      <c r="Y36" s="351"/>
      <c r="Z36" s="351"/>
      <c r="AA36" s="351"/>
      <c r="AB36" s="351"/>
      <c r="AC36" s="351"/>
    </row>
    <row r="37" spans="1:29" x14ac:dyDescent="0.2">
      <c r="A37" s="494" t="s">
        <v>818</v>
      </c>
      <c r="B37" s="485" t="s">
        <v>787</v>
      </c>
      <c r="C37" s="485" t="s">
        <v>180</v>
      </c>
      <c r="D37" s="485"/>
      <c r="E37" s="485"/>
      <c r="F37" s="485"/>
      <c r="G37" s="485">
        <v>1</v>
      </c>
      <c r="H37" s="485"/>
      <c r="I37" s="485"/>
      <c r="J37" s="485">
        <v>28</v>
      </c>
      <c r="K37" s="485"/>
      <c r="L37" s="485" t="s">
        <v>819</v>
      </c>
      <c r="M37" s="485"/>
      <c r="N37" s="485"/>
      <c r="O37" s="485"/>
      <c r="P37" s="485"/>
      <c r="Q37" s="485"/>
      <c r="R37" s="351"/>
      <c r="S37" s="351"/>
      <c r="T37" s="351"/>
      <c r="U37" s="351"/>
      <c r="V37" s="495"/>
      <c r="W37" s="351"/>
      <c r="X37" s="351"/>
      <c r="Y37" s="351"/>
      <c r="Z37" s="351"/>
      <c r="AA37" s="351"/>
      <c r="AB37" s="351"/>
      <c r="AC37" s="351"/>
    </row>
    <row r="38" spans="1:29" x14ac:dyDescent="0.2">
      <c r="A38" s="494" t="s">
        <v>820</v>
      </c>
      <c r="B38" s="485" t="s">
        <v>821</v>
      </c>
      <c r="C38" s="485" t="s">
        <v>180</v>
      </c>
      <c r="D38" s="485"/>
      <c r="E38" s="485"/>
      <c r="F38" s="485"/>
      <c r="G38" s="485">
        <v>1</v>
      </c>
      <c r="H38" s="485"/>
      <c r="I38" s="485" t="s">
        <v>853</v>
      </c>
      <c r="J38" s="485">
        <v>26</v>
      </c>
      <c r="K38" s="485"/>
      <c r="L38" s="485"/>
      <c r="M38" s="485"/>
      <c r="N38" s="485"/>
      <c r="O38" s="485"/>
      <c r="P38" s="485"/>
      <c r="Q38" s="485"/>
      <c r="R38" s="351"/>
      <c r="S38" s="351"/>
      <c r="T38" s="351"/>
      <c r="U38" s="351"/>
      <c r="V38" s="495"/>
      <c r="W38" s="351"/>
      <c r="X38" s="351"/>
      <c r="Y38" s="351"/>
      <c r="Z38" s="351"/>
      <c r="AA38" s="351"/>
      <c r="AB38" s="351"/>
      <c r="AC38" s="351"/>
    </row>
    <row r="39" spans="1:29" x14ac:dyDescent="0.2">
      <c r="A39" s="627" t="s">
        <v>1184</v>
      </c>
      <c r="B39" s="628" t="s">
        <v>1185</v>
      </c>
      <c r="C39" s="628"/>
      <c r="D39" s="628">
        <v>0</v>
      </c>
      <c r="E39" s="628">
        <v>14</v>
      </c>
      <c r="F39" s="628" t="s">
        <v>178</v>
      </c>
      <c r="G39" s="628">
        <v>3</v>
      </c>
      <c r="H39" s="628"/>
      <c r="I39" s="628"/>
      <c r="J39" s="628"/>
      <c r="K39" s="628"/>
      <c r="L39" s="628"/>
      <c r="M39" s="628"/>
      <c r="N39" s="628"/>
      <c r="O39" s="628"/>
      <c r="P39" s="628"/>
      <c r="Q39" s="628"/>
      <c r="R39" s="351"/>
      <c r="S39" s="351"/>
      <c r="T39" s="351"/>
      <c r="U39" s="351"/>
      <c r="V39" s="495"/>
      <c r="W39" s="351"/>
      <c r="X39" s="351"/>
      <c r="Y39" s="351"/>
      <c r="Z39" s="351"/>
      <c r="AA39" s="351"/>
      <c r="AB39" s="351"/>
      <c r="AC39" s="351"/>
    </row>
    <row r="40" spans="1:29" x14ac:dyDescent="0.2">
      <c r="A40" s="494" t="s">
        <v>822</v>
      </c>
      <c r="B40" s="485" t="s">
        <v>821</v>
      </c>
      <c r="C40" s="485"/>
      <c r="D40" s="485"/>
      <c r="E40" s="485">
        <v>75</v>
      </c>
      <c r="F40" s="485"/>
      <c r="G40" s="485">
        <v>1</v>
      </c>
      <c r="H40" s="485"/>
      <c r="I40" s="485"/>
      <c r="J40" s="485">
        <v>26</v>
      </c>
      <c r="K40" s="485"/>
      <c r="L40" s="485" t="s">
        <v>823</v>
      </c>
      <c r="M40" s="485">
        <v>524287</v>
      </c>
      <c r="N40" s="485"/>
      <c r="O40" s="485"/>
      <c r="P40" s="485"/>
      <c r="Q40" s="485" t="s">
        <v>824</v>
      </c>
      <c r="R40" s="351"/>
      <c r="S40" s="351"/>
      <c r="T40" s="351"/>
      <c r="U40" s="351"/>
      <c r="V40" s="495"/>
      <c r="W40" s="351"/>
      <c r="X40" s="351"/>
      <c r="Y40" s="351"/>
      <c r="Z40" s="351"/>
      <c r="AA40" s="351"/>
      <c r="AB40" s="351"/>
      <c r="AC40" s="351"/>
    </row>
    <row r="41" spans="1:29" x14ac:dyDescent="0.2">
      <c r="A41" s="494" t="s">
        <v>553</v>
      </c>
      <c r="B41" s="485" t="s">
        <v>821</v>
      </c>
      <c r="C41" s="485"/>
      <c r="D41" s="485"/>
      <c r="E41" s="485">
        <v>75</v>
      </c>
      <c r="F41" s="485"/>
      <c r="G41" s="485">
        <v>1</v>
      </c>
      <c r="H41" s="485"/>
      <c r="I41" s="485"/>
      <c r="J41" s="485">
        <v>25</v>
      </c>
      <c r="K41" s="485"/>
      <c r="L41" s="485" t="s">
        <v>825</v>
      </c>
      <c r="M41" s="485">
        <v>524287</v>
      </c>
      <c r="N41" s="485"/>
      <c r="O41" s="485"/>
      <c r="P41" s="485"/>
      <c r="Q41" s="485" t="s">
        <v>824</v>
      </c>
      <c r="R41" s="351"/>
      <c r="S41" s="351"/>
      <c r="T41" s="351"/>
      <c r="U41" s="351"/>
      <c r="V41" s="495"/>
      <c r="W41" s="351"/>
      <c r="X41" s="351"/>
      <c r="Y41" s="351"/>
      <c r="Z41" s="351"/>
      <c r="AA41" s="351"/>
      <c r="AB41" s="351"/>
      <c r="AC41" s="351"/>
    </row>
    <row r="42" spans="1:29" x14ac:dyDescent="0.2">
      <c r="A42" s="494" t="s">
        <v>826</v>
      </c>
      <c r="B42" s="485" t="s">
        <v>821</v>
      </c>
      <c r="C42" s="485"/>
      <c r="D42" s="485"/>
      <c r="E42" s="485">
        <v>75</v>
      </c>
      <c r="F42" s="485"/>
      <c r="G42" s="485">
        <v>1</v>
      </c>
      <c r="H42" s="485"/>
      <c r="I42" s="485"/>
      <c r="J42" s="485">
        <v>23</v>
      </c>
      <c r="K42" s="485"/>
      <c r="L42" s="485"/>
      <c r="M42" s="485">
        <v>524287</v>
      </c>
      <c r="N42" s="485"/>
      <c r="O42" s="485"/>
      <c r="P42" s="485"/>
      <c r="Q42" s="485" t="s">
        <v>824</v>
      </c>
      <c r="R42" s="351"/>
      <c r="S42" s="351"/>
      <c r="T42" s="351"/>
      <c r="U42" s="351"/>
      <c r="V42" s="495"/>
      <c r="W42" s="351"/>
      <c r="X42" s="351"/>
      <c r="Y42" s="351"/>
      <c r="Z42" s="351"/>
      <c r="AA42" s="351"/>
      <c r="AB42" s="351"/>
      <c r="AC42" s="351"/>
    </row>
    <row r="43" spans="1:29" x14ac:dyDescent="0.2">
      <c r="A43" s="494" t="s">
        <v>827</v>
      </c>
      <c r="B43" s="485" t="s">
        <v>800</v>
      </c>
      <c r="C43" s="485" t="s">
        <v>180</v>
      </c>
      <c r="D43" s="485"/>
      <c r="E43" s="485"/>
      <c r="F43" s="485"/>
      <c r="G43" s="485">
        <v>3</v>
      </c>
      <c r="H43" s="485"/>
      <c r="I43" s="485" t="s">
        <v>853</v>
      </c>
      <c r="J43" s="485">
        <v>25</v>
      </c>
      <c r="K43" s="485"/>
      <c r="L43" s="485" t="s">
        <v>807</v>
      </c>
      <c r="M43" s="485"/>
      <c r="N43" s="485"/>
      <c r="O43" s="485"/>
      <c r="P43" s="485"/>
      <c r="Q43" s="485"/>
      <c r="R43" s="351"/>
      <c r="S43" s="351"/>
      <c r="T43" s="351"/>
      <c r="U43" s="351"/>
      <c r="V43" s="495"/>
      <c r="W43" s="351"/>
      <c r="X43" s="351"/>
      <c r="Y43" s="351"/>
      <c r="Z43" s="351"/>
      <c r="AA43" s="351"/>
      <c r="AB43" s="351"/>
      <c r="AC43" s="351"/>
    </row>
    <row r="44" spans="1:29" x14ac:dyDescent="0.2">
      <c r="A44" s="494" t="s">
        <v>754</v>
      </c>
      <c r="B44" s="485" t="s">
        <v>821</v>
      </c>
      <c r="C44" s="485"/>
      <c r="D44" s="485"/>
      <c r="E44" s="485">
        <v>75</v>
      </c>
      <c r="F44" s="485"/>
      <c r="G44" s="485">
        <v>1</v>
      </c>
      <c r="H44" s="485"/>
      <c r="I44" s="485"/>
      <c r="J44" s="485">
        <v>25</v>
      </c>
      <c r="K44" s="485"/>
      <c r="L44" s="485" t="s">
        <v>825</v>
      </c>
      <c r="M44" s="485">
        <v>524287</v>
      </c>
      <c r="N44" s="485"/>
      <c r="O44" s="485"/>
      <c r="P44" s="485"/>
      <c r="Q44" s="485" t="s">
        <v>824</v>
      </c>
      <c r="R44" s="351"/>
      <c r="S44" s="351"/>
      <c r="T44" s="351"/>
      <c r="U44" s="351"/>
      <c r="V44" s="495"/>
      <c r="W44" s="351"/>
      <c r="X44" s="351"/>
      <c r="Y44" s="351"/>
      <c r="Z44" s="351"/>
      <c r="AA44" s="351"/>
      <c r="AB44" s="351"/>
      <c r="AC44" s="351"/>
    </row>
    <row r="45" spans="1:29" x14ac:dyDescent="0.2">
      <c r="A45" s="494" t="s">
        <v>757</v>
      </c>
      <c r="B45" s="485" t="s">
        <v>821</v>
      </c>
      <c r="C45" s="485"/>
      <c r="D45" s="485"/>
      <c r="E45" s="485">
        <v>75</v>
      </c>
      <c r="F45" s="485"/>
      <c r="G45" s="485">
        <v>1</v>
      </c>
      <c r="H45" s="485"/>
      <c r="I45" s="485"/>
      <c r="J45" s="485">
        <v>23</v>
      </c>
      <c r="K45" s="485"/>
      <c r="L45" s="485"/>
      <c r="M45" s="485">
        <v>524287</v>
      </c>
      <c r="N45" s="485"/>
      <c r="O45" s="485"/>
      <c r="P45" s="485"/>
      <c r="Q45" s="485" t="s">
        <v>824</v>
      </c>
      <c r="R45" s="351"/>
      <c r="S45" s="351"/>
      <c r="T45" s="351"/>
      <c r="U45" s="351"/>
      <c r="V45" s="495"/>
      <c r="W45" s="351"/>
      <c r="X45" s="351"/>
      <c r="Y45" s="351"/>
      <c r="Z45" s="351"/>
      <c r="AA45" s="351"/>
      <c r="AB45" s="351"/>
      <c r="AC45" s="351"/>
    </row>
    <row r="46" spans="1:29" x14ac:dyDescent="0.2">
      <c r="A46" s="494" t="s">
        <v>828</v>
      </c>
      <c r="B46" s="485" t="s">
        <v>829</v>
      </c>
      <c r="C46" s="485" t="s">
        <v>180</v>
      </c>
      <c r="D46" s="485"/>
      <c r="E46" s="485"/>
      <c r="F46" s="485"/>
      <c r="G46" s="485">
        <v>1</v>
      </c>
      <c r="H46" s="485"/>
      <c r="I46" s="485"/>
      <c r="J46" s="485">
        <v>28</v>
      </c>
      <c r="K46" s="485">
        <v>23</v>
      </c>
      <c r="L46" s="485" t="s">
        <v>819</v>
      </c>
      <c r="M46" s="485"/>
      <c r="N46" s="485"/>
      <c r="O46" s="485"/>
      <c r="P46" s="485"/>
      <c r="Q46" s="485"/>
      <c r="R46" s="351"/>
      <c r="S46" s="351"/>
      <c r="T46" s="351"/>
      <c r="U46" s="351"/>
      <c r="V46" s="495"/>
      <c r="W46" s="351"/>
      <c r="X46" s="351"/>
      <c r="Y46" s="351"/>
      <c r="Z46" s="351"/>
      <c r="AA46" s="351"/>
      <c r="AB46" s="351"/>
      <c r="AC46" s="351"/>
    </row>
    <row r="47" spans="1:29" x14ac:dyDescent="0.2">
      <c r="A47" s="494" t="s">
        <v>830</v>
      </c>
      <c r="B47" s="485" t="s">
        <v>829</v>
      </c>
      <c r="C47" s="485"/>
      <c r="D47" s="485"/>
      <c r="E47" s="485">
        <v>100</v>
      </c>
      <c r="F47" s="485"/>
      <c r="G47" s="485">
        <v>1</v>
      </c>
      <c r="H47" s="485"/>
      <c r="I47" s="485"/>
      <c r="J47" s="485">
        <v>27</v>
      </c>
      <c r="K47" s="485"/>
      <c r="L47" s="485" t="s">
        <v>794</v>
      </c>
      <c r="M47" s="485">
        <v>33554431</v>
      </c>
      <c r="N47" s="485"/>
      <c r="O47" s="485"/>
      <c r="P47" s="485"/>
      <c r="Q47" s="485" t="s">
        <v>831</v>
      </c>
      <c r="R47" s="351"/>
      <c r="S47" s="351"/>
      <c r="T47" s="351"/>
      <c r="U47" s="351"/>
      <c r="V47" s="495"/>
      <c r="W47" s="351"/>
      <c r="X47" s="351"/>
      <c r="Y47" s="351"/>
      <c r="Z47" s="351"/>
      <c r="AA47" s="351"/>
      <c r="AB47" s="351"/>
      <c r="AC47" s="351"/>
    </row>
    <row r="48" spans="1:29" x14ac:dyDescent="0.2">
      <c r="A48" s="494" t="s">
        <v>555</v>
      </c>
      <c r="B48" s="485" t="s">
        <v>829</v>
      </c>
      <c r="C48" s="485"/>
      <c r="D48" s="485"/>
      <c r="E48" s="485">
        <v>100</v>
      </c>
      <c r="F48" s="485"/>
      <c r="G48" s="485">
        <v>1</v>
      </c>
      <c r="H48" s="485"/>
      <c r="I48" s="485"/>
      <c r="J48" s="485">
        <v>25</v>
      </c>
      <c r="K48" s="485"/>
      <c r="L48" s="485" t="s">
        <v>825</v>
      </c>
      <c r="M48" s="485">
        <v>33554431</v>
      </c>
      <c r="N48" s="485"/>
      <c r="O48" s="485"/>
      <c r="P48" s="485"/>
      <c r="Q48" s="485" t="s">
        <v>831</v>
      </c>
      <c r="R48" s="351"/>
      <c r="S48" s="351"/>
      <c r="T48" s="351"/>
      <c r="U48" s="351"/>
      <c r="V48" s="495"/>
      <c r="W48" s="351"/>
      <c r="X48" s="351"/>
      <c r="Y48" s="351"/>
      <c r="Z48" s="351"/>
      <c r="AA48" s="351"/>
      <c r="AB48" s="351"/>
      <c r="AC48" s="351"/>
    </row>
    <row r="49" spans="1:29" x14ac:dyDescent="0.2">
      <c r="A49" s="494" t="s">
        <v>832</v>
      </c>
      <c r="B49" s="485" t="s">
        <v>829</v>
      </c>
      <c r="C49" s="485"/>
      <c r="D49" s="485"/>
      <c r="E49" s="485">
        <v>100</v>
      </c>
      <c r="F49" s="485"/>
      <c r="G49" s="485">
        <v>1</v>
      </c>
      <c r="H49" s="485"/>
      <c r="I49" s="485"/>
      <c r="J49" s="485">
        <v>23</v>
      </c>
      <c r="K49" s="485"/>
      <c r="L49" s="485"/>
      <c r="M49" s="485">
        <v>33554431</v>
      </c>
      <c r="N49" s="485"/>
      <c r="O49" s="485"/>
      <c r="P49" s="485"/>
      <c r="Q49" s="485" t="s">
        <v>831</v>
      </c>
      <c r="R49" s="351"/>
      <c r="S49" s="351"/>
      <c r="T49" s="351"/>
      <c r="U49" s="351"/>
      <c r="V49" s="495"/>
      <c r="W49" s="351"/>
      <c r="X49" s="351"/>
      <c r="Y49" s="351"/>
      <c r="Z49" s="351"/>
      <c r="AA49" s="351"/>
      <c r="AB49" s="351"/>
      <c r="AC49" s="351"/>
    </row>
    <row r="50" spans="1:29" x14ac:dyDescent="0.2">
      <c r="A50" s="494" t="s">
        <v>755</v>
      </c>
      <c r="B50" s="485" t="s">
        <v>829</v>
      </c>
      <c r="C50" s="485"/>
      <c r="D50" s="485"/>
      <c r="E50" s="485">
        <v>100</v>
      </c>
      <c r="F50" s="485"/>
      <c r="G50" s="485">
        <v>1</v>
      </c>
      <c r="H50" s="485"/>
      <c r="I50" s="485"/>
      <c r="J50" s="485">
        <v>25</v>
      </c>
      <c r="K50" s="485"/>
      <c r="L50" s="485" t="s">
        <v>825</v>
      </c>
      <c r="M50" s="485">
        <v>33554431</v>
      </c>
      <c r="N50" s="485"/>
      <c r="O50" s="485"/>
      <c r="P50" s="485"/>
      <c r="Q50" s="485" t="s">
        <v>831</v>
      </c>
      <c r="R50" s="351"/>
      <c r="S50" s="351"/>
      <c r="T50" s="351"/>
      <c r="U50" s="351"/>
      <c r="V50" s="495"/>
      <c r="W50" s="351"/>
      <c r="X50" s="351"/>
      <c r="Y50" s="351"/>
      <c r="Z50" s="351"/>
      <c r="AA50" s="351"/>
      <c r="AB50" s="351"/>
      <c r="AC50" s="351"/>
    </row>
    <row r="51" spans="1:29" x14ac:dyDescent="0.2">
      <c r="A51" s="494" t="s">
        <v>758</v>
      </c>
      <c r="B51" s="485" t="s">
        <v>829</v>
      </c>
      <c r="C51" s="485"/>
      <c r="D51" s="485"/>
      <c r="E51" s="485">
        <v>100</v>
      </c>
      <c r="F51" s="485"/>
      <c r="G51" s="485">
        <v>1</v>
      </c>
      <c r="H51" s="485"/>
      <c r="I51" s="485"/>
      <c r="J51" s="485">
        <v>23</v>
      </c>
      <c r="K51" s="485"/>
      <c r="L51" s="485"/>
      <c r="M51" s="485">
        <v>33554431</v>
      </c>
      <c r="N51" s="485"/>
      <c r="O51" s="485"/>
      <c r="P51" s="485"/>
      <c r="Q51" s="485" t="s">
        <v>831</v>
      </c>
      <c r="R51" s="351"/>
      <c r="S51" s="351"/>
      <c r="T51" s="351"/>
      <c r="U51" s="351"/>
      <c r="V51" s="495"/>
      <c r="W51" s="351"/>
      <c r="X51" s="351"/>
      <c r="Y51" s="351"/>
      <c r="Z51" s="351"/>
      <c r="AA51" s="351"/>
      <c r="AB51" s="351"/>
      <c r="AC51" s="351"/>
    </row>
    <row r="52" spans="1:29" x14ac:dyDescent="0.2">
      <c r="A52" s="494" t="s">
        <v>833</v>
      </c>
      <c r="B52" s="485" t="s">
        <v>800</v>
      </c>
      <c r="C52" s="485"/>
      <c r="D52" s="485"/>
      <c r="E52" s="485"/>
      <c r="F52" s="485"/>
      <c r="G52" s="485">
        <v>3</v>
      </c>
      <c r="H52" s="485"/>
      <c r="I52" s="485"/>
      <c r="J52" s="485">
        <v>27</v>
      </c>
      <c r="K52" s="485"/>
      <c r="L52" s="485" t="s">
        <v>834</v>
      </c>
      <c r="M52" s="485"/>
      <c r="N52" s="485"/>
      <c r="O52" s="485"/>
      <c r="P52" s="485"/>
      <c r="Q52" s="485"/>
      <c r="R52" s="351"/>
      <c r="S52" s="351"/>
      <c r="T52" s="351"/>
      <c r="U52" s="351"/>
      <c r="V52" s="495"/>
      <c r="W52" s="351"/>
      <c r="X52" s="351"/>
      <c r="Y52" s="351"/>
      <c r="Z52" s="351"/>
      <c r="AA52" s="351"/>
      <c r="AB52" s="351"/>
      <c r="AC52" s="351"/>
    </row>
    <row r="53" spans="1:29" x14ac:dyDescent="0.2">
      <c r="A53" s="494" t="s">
        <v>835</v>
      </c>
      <c r="B53" s="485" t="s">
        <v>829</v>
      </c>
      <c r="C53" s="485" t="s">
        <v>180</v>
      </c>
      <c r="D53" s="485"/>
      <c r="E53" s="485"/>
      <c r="F53" s="485" t="s">
        <v>752</v>
      </c>
      <c r="G53" s="485">
        <v>2</v>
      </c>
      <c r="H53" s="485"/>
      <c r="I53" s="485"/>
      <c r="J53" s="485"/>
      <c r="K53" s="485"/>
      <c r="L53" s="485"/>
      <c r="M53" s="485"/>
      <c r="N53" s="485"/>
      <c r="O53" s="485"/>
      <c r="P53" s="485"/>
      <c r="Q53" s="485"/>
      <c r="R53" s="351"/>
      <c r="S53" s="351"/>
      <c r="T53" s="351"/>
      <c r="U53" s="351"/>
      <c r="V53" s="495"/>
      <c r="W53" s="351"/>
      <c r="X53" s="351"/>
      <c r="Y53" s="351"/>
      <c r="Z53" s="351"/>
      <c r="AA53" s="351"/>
      <c r="AB53" s="351"/>
      <c r="AC53" s="351"/>
    </row>
    <row r="54" spans="1:29" x14ac:dyDescent="0.2">
      <c r="A54" s="494" t="s">
        <v>836</v>
      </c>
      <c r="B54" s="485" t="s">
        <v>821</v>
      </c>
      <c r="C54" s="485" t="s">
        <v>180</v>
      </c>
      <c r="D54" s="485"/>
      <c r="E54" s="485"/>
      <c r="F54" s="485" t="s">
        <v>752</v>
      </c>
      <c r="G54" s="485">
        <v>2</v>
      </c>
      <c r="H54" s="485"/>
      <c r="I54" s="485"/>
      <c r="J54" s="485"/>
      <c r="K54" s="485"/>
      <c r="L54" s="485"/>
      <c r="M54" s="485"/>
      <c r="N54" s="485"/>
      <c r="O54" s="485"/>
      <c r="P54" s="485"/>
      <c r="Q54" s="485"/>
      <c r="R54" s="351"/>
      <c r="S54" s="351"/>
      <c r="T54" s="351"/>
      <c r="U54" s="351"/>
      <c r="V54" s="495"/>
      <c r="W54" s="351"/>
      <c r="X54" s="351"/>
      <c r="Y54" s="351"/>
      <c r="Z54" s="351"/>
      <c r="AA54" s="351"/>
      <c r="AB54" s="351"/>
      <c r="AC54" s="351"/>
    </row>
    <row r="55" spans="1:29" x14ac:dyDescent="0.2">
      <c r="A55" s="494" t="s">
        <v>954</v>
      </c>
      <c r="B55" s="485" t="s">
        <v>793</v>
      </c>
      <c r="C55" s="485" t="s">
        <v>180</v>
      </c>
      <c r="D55" s="485"/>
      <c r="E55" s="485"/>
      <c r="F55" s="485" t="s">
        <v>752</v>
      </c>
      <c r="G55" s="485">
        <v>2</v>
      </c>
      <c r="H55" s="485"/>
      <c r="I55" s="485"/>
      <c r="J55" s="485"/>
      <c r="K55" s="485"/>
      <c r="L55" s="485"/>
      <c r="M55" s="485"/>
      <c r="N55" s="485"/>
      <c r="O55" s="485"/>
      <c r="P55" s="485"/>
      <c r="Q55" s="485"/>
      <c r="R55" s="351"/>
      <c r="S55" s="351"/>
      <c r="T55" s="351"/>
      <c r="U55" s="351"/>
      <c r="V55" s="495"/>
      <c r="W55" s="351"/>
      <c r="X55" s="351"/>
      <c r="Y55" s="351"/>
      <c r="Z55" s="351"/>
      <c r="AA55" s="351"/>
      <c r="AB55" s="351"/>
      <c r="AC55" s="351"/>
    </row>
    <row r="56" spans="1:29" x14ac:dyDescent="0.2">
      <c r="A56" s="494" t="s">
        <v>837</v>
      </c>
      <c r="B56" s="485" t="s">
        <v>793</v>
      </c>
      <c r="C56" s="485" t="s">
        <v>180</v>
      </c>
      <c r="D56" s="485"/>
      <c r="E56" s="485"/>
      <c r="F56" s="485"/>
      <c r="G56" s="485">
        <v>2</v>
      </c>
      <c r="H56" s="485"/>
      <c r="I56" s="485"/>
      <c r="J56" s="485">
        <v>27</v>
      </c>
      <c r="K56" s="485"/>
      <c r="L56" s="485" t="s">
        <v>856</v>
      </c>
      <c r="M56" s="485"/>
      <c r="N56" s="485"/>
      <c r="O56" s="485"/>
      <c r="P56" s="485"/>
      <c r="Q56" s="485"/>
      <c r="R56" s="351"/>
      <c r="S56" s="351"/>
      <c r="T56" s="351"/>
      <c r="U56" s="351"/>
      <c r="V56" s="495"/>
      <c r="W56" s="351"/>
      <c r="X56" s="351"/>
      <c r="Y56" s="351"/>
      <c r="Z56" s="351"/>
      <c r="AA56" s="351"/>
      <c r="AB56" s="351"/>
      <c r="AC56" s="351"/>
    </row>
    <row r="57" spans="1:29" x14ac:dyDescent="0.2">
      <c r="A57" s="494" t="s">
        <v>838</v>
      </c>
      <c r="B57" s="485" t="s">
        <v>821</v>
      </c>
      <c r="C57" s="485" t="s">
        <v>180</v>
      </c>
      <c r="D57" s="485"/>
      <c r="E57" s="485"/>
      <c r="F57" s="485"/>
      <c r="G57" s="485">
        <v>2</v>
      </c>
      <c r="H57" s="485"/>
      <c r="I57" s="485"/>
      <c r="J57" s="485">
        <v>27</v>
      </c>
      <c r="K57" s="485"/>
      <c r="L57" s="485" t="s">
        <v>856</v>
      </c>
      <c r="M57" s="485"/>
      <c r="N57" s="485"/>
      <c r="O57" s="485"/>
      <c r="P57" s="485"/>
      <c r="Q57" s="485"/>
      <c r="R57" s="351"/>
      <c r="S57" s="351"/>
      <c r="T57" s="351"/>
      <c r="U57" s="351"/>
      <c r="V57" s="495"/>
      <c r="W57" s="351"/>
      <c r="X57" s="351"/>
      <c r="Y57" s="351"/>
      <c r="Z57" s="351"/>
      <c r="AA57" s="351"/>
      <c r="AB57" s="351"/>
      <c r="AC57" s="351"/>
    </row>
    <row r="58" spans="1:29" x14ac:dyDescent="0.2">
      <c r="A58" s="494" t="s">
        <v>839</v>
      </c>
      <c r="B58" s="485" t="s">
        <v>829</v>
      </c>
      <c r="C58" s="485" t="s">
        <v>180</v>
      </c>
      <c r="D58" s="485"/>
      <c r="E58" s="485"/>
      <c r="F58" s="485"/>
      <c r="G58" s="485">
        <v>2</v>
      </c>
      <c r="H58" s="485"/>
      <c r="I58" s="485"/>
      <c r="J58" s="485">
        <v>27</v>
      </c>
      <c r="K58" s="485"/>
      <c r="L58" s="485" t="s">
        <v>856</v>
      </c>
      <c r="M58" s="485"/>
      <c r="N58" s="485"/>
      <c r="O58" s="485"/>
      <c r="P58" s="485"/>
      <c r="Q58" s="485"/>
      <c r="R58" s="351"/>
      <c r="S58" s="351"/>
      <c r="T58" s="351"/>
      <c r="U58" s="351"/>
      <c r="V58" s="495"/>
      <c r="W58" s="351"/>
      <c r="X58" s="351"/>
      <c r="Y58" s="351"/>
      <c r="Z58" s="351"/>
      <c r="AA58" s="351"/>
      <c r="AB58" s="351"/>
      <c r="AC58" s="351"/>
    </row>
    <row r="59" spans="1:29" x14ac:dyDescent="0.2">
      <c r="A59" s="535" t="s">
        <v>1136</v>
      </c>
      <c r="B59" s="536" t="s">
        <v>829</v>
      </c>
      <c r="C59" s="485" t="s">
        <v>180</v>
      </c>
      <c r="D59" s="485"/>
      <c r="E59" s="485"/>
      <c r="F59" s="485"/>
      <c r="G59" s="485">
        <v>2</v>
      </c>
      <c r="H59" s="485"/>
      <c r="I59" s="485"/>
      <c r="J59" s="485">
        <v>27</v>
      </c>
      <c r="K59" s="485"/>
      <c r="L59" s="485" t="s">
        <v>1137</v>
      </c>
      <c r="M59" s="485"/>
      <c r="N59" s="485"/>
      <c r="O59" s="485"/>
      <c r="P59" s="485"/>
      <c r="Q59" s="537"/>
      <c r="R59" s="351"/>
      <c r="S59" s="351"/>
      <c r="T59" s="351"/>
      <c r="U59" s="351"/>
      <c r="V59" s="351"/>
      <c r="W59" s="351"/>
      <c r="X59" s="351"/>
      <c r="Y59" s="351"/>
      <c r="Z59" s="351"/>
      <c r="AA59" s="351"/>
      <c r="AB59" s="351"/>
      <c r="AC59" s="351"/>
    </row>
    <row r="60" spans="1:29" x14ac:dyDescent="0.2">
      <c r="A60" s="496" t="s">
        <v>1019</v>
      </c>
      <c r="B60" s="352" t="s">
        <v>793</v>
      </c>
      <c r="C60" s="352" t="s">
        <v>180</v>
      </c>
      <c r="D60" s="352"/>
      <c r="E60" s="352"/>
      <c r="F60" s="352"/>
      <c r="G60" s="352">
        <v>1</v>
      </c>
      <c r="H60" s="352"/>
      <c r="I60" s="352"/>
      <c r="J60" s="352">
        <v>27</v>
      </c>
      <c r="K60" s="352"/>
      <c r="L60" s="352" t="s">
        <v>1022</v>
      </c>
      <c r="M60" s="352"/>
      <c r="N60" s="340"/>
      <c r="O60" s="340"/>
      <c r="P60" s="340"/>
      <c r="Q60" s="340"/>
      <c r="R60" s="351"/>
      <c r="S60" s="351"/>
      <c r="T60" s="351"/>
      <c r="U60" s="351"/>
      <c r="V60" s="495"/>
      <c r="W60" s="351"/>
      <c r="X60" s="351"/>
      <c r="Y60" s="351"/>
      <c r="Z60" s="351"/>
      <c r="AA60" s="351"/>
      <c r="AB60" s="351"/>
      <c r="AC60" s="351"/>
    </row>
    <row r="61" spans="1:29" x14ac:dyDescent="0.2">
      <c r="A61" s="496" t="s">
        <v>1020</v>
      </c>
      <c r="B61" s="352" t="s">
        <v>821</v>
      </c>
      <c r="C61" s="352" t="s">
        <v>180</v>
      </c>
      <c r="D61" s="352"/>
      <c r="E61" s="352"/>
      <c r="F61" s="352"/>
      <c r="G61" s="352">
        <v>1</v>
      </c>
      <c r="H61" s="352"/>
      <c r="I61" s="352"/>
      <c r="J61" s="352">
        <v>27</v>
      </c>
      <c r="K61" s="352"/>
      <c r="L61" s="352" t="s">
        <v>1022</v>
      </c>
      <c r="M61" s="352"/>
      <c r="N61" s="340"/>
      <c r="O61" s="340"/>
      <c r="P61" s="340"/>
      <c r="Q61" s="340"/>
      <c r="R61" s="351"/>
      <c r="S61" s="351"/>
      <c r="T61" s="351"/>
      <c r="U61" s="351"/>
      <c r="V61" s="495"/>
      <c r="W61" s="351"/>
      <c r="X61" s="351"/>
      <c r="Y61" s="351"/>
      <c r="Z61" s="351"/>
      <c r="AA61" s="351"/>
      <c r="AB61" s="351"/>
      <c r="AC61" s="351"/>
    </row>
    <row r="62" spans="1:29" x14ac:dyDescent="0.2">
      <c r="A62" s="496" t="s">
        <v>1021</v>
      </c>
      <c r="B62" s="352" t="s">
        <v>829</v>
      </c>
      <c r="C62" s="352" t="s">
        <v>180</v>
      </c>
      <c r="D62" s="352"/>
      <c r="E62" s="352"/>
      <c r="F62" s="352"/>
      <c r="G62" s="352">
        <v>1</v>
      </c>
      <c r="H62" s="352"/>
      <c r="I62" s="352"/>
      <c r="J62" s="352">
        <v>27</v>
      </c>
      <c r="K62" s="352"/>
      <c r="L62" s="352" t="s">
        <v>1027</v>
      </c>
      <c r="M62" s="352"/>
      <c r="N62" s="340"/>
      <c r="O62" s="340"/>
      <c r="P62" s="340"/>
      <c r="Q62" s="340"/>
      <c r="R62" s="351"/>
      <c r="S62" s="351"/>
      <c r="T62" s="351"/>
      <c r="U62" s="351"/>
      <c r="V62" s="495"/>
      <c r="W62" s="351"/>
      <c r="X62" s="351"/>
      <c r="Y62" s="351"/>
      <c r="Z62" s="351"/>
      <c r="AA62" s="351"/>
      <c r="AB62" s="351"/>
      <c r="AC62" s="351"/>
    </row>
    <row r="63" spans="1:29" x14ac:dyDescent="0.2">
      <c r="A63" s="494" t="s">
        <v>998</v>
      </c>
      <c r="B63" s="485" t="s">
        <v>829</v>
      </c>
      <c r="C63" s="485" t="s">
        <v>180</v>
      </c>
      <c r="D63" s="485"/>
      <c r="E63" s="485"/>
      <c r="F63" s="485" t="s">
        <v>999</v>
      </c>
      <c r="G63" s="485">
        <v>2</v>
      </c>
      <c r="H63" s="485"/>
      <c r="I63" s="485"/>
      <c r="J63" s="485"/>
      <c r="K63" s="485"/>
      <c r="L63" s="485"/>
      <c r="M63" s="485"/>
      <c r="N63" s="485"/>
      <c r="O63" s="485"/>
      <c r="P63" s="485"/>
      <c r="Q63" s="485"/>
      <c r="R63" s="351"/>
      <c r="S63" s="351"/>
      <c r="T63" s="351"/>
      <c r="U63" s="351"/>
      <c r="V63" s="495"/>
      <c r="W63" s="351"/>
      <c r="X63" s="351"/>
      <c r="Y63" s="351"/>
      <c r="Z63" s="351"/>
      <c r="AA63" s="351"/>
      <c r="AB63" s="351"/>
      <c r="AC63" s="351"/>
    </row>
    <row r="64" spans="1:29" x14ac:dyDescent="0.2">
      <c r="A64" s="497" t="s">
        <v>840</v>
      </c>
      <c r="B64" s="486" t="s">
        <v>829</v>
      </c>
      <c r="C64" s="486"/>
      <c r="D64" s="486"/>
      <c r="E64" s="486"/>
      <c r="F64" s="352" t="s">
        <v>1025</v>
      </c>
      <c r="G64" s="486">
        <v>2</v>
      </c>
      <c r="H64" s="486"/>
      <c r="I64" s="486"/>
      <c r="J64" s="486"/>
      <c r="K64" s="486"/>
      <c r="L64" s="487"/>
      <c r="M64" s="486">
        <v>33554431</v>
      </c>
      <c r="N64" s="486"/>
      <c r="O64" s="486"/>
      <c r="P64" s="486"/>
      <c r="Q64" s="488" t="s">
        <v>1028</v>
      </c>
      <c r="R64" s="351"/>
      <c r="S64" s="351"/>
      <c r="T64" s="351"/>
      <c r="U64" s="351"/>
      <c r="V64" s="495"/>
      <c r="W64" s="351"/>
      <c r="X64" s="351"/>
      <c r="Y64" s="351"/>
      <c r="Z64" s="351"/>
      <c r="AA64" s="351"/>
      <c r="AB64" s="351"/>
      <c r="AC64" s="351"/>
    </row>
    <row r="65" spans="1:29" x14ac:dyDescent="0.2">
      <c r="A65" s="497" t="s">
        <v>841</v>
      </c>
      <c r="B65" s="486" t="s">
        <v>829</v>
      </c>
      <c r="C65" s="486"/>
      <c r="D65" s="486"/>
      <c r="E65" s="486"/>
      <c r="F65" s="486"/>
      <c r="G65" s="486">
        <v>1</v>
      </c>
      <c r="H65" s="486"/>
      <c r="I65" s="486"/>
      <c r="J65" s="486">
        <v>22</v>
      </c>
      <c r="K65" s="486"/>
      <c r="L65" s="487" t="s">
        <v>1029</v>
      </c>
      <c r="M65" s="486">
        <v>33554431</v>
      </c>
      <c r="N65" s="486"/>
      <c r="O65" s="486"/>
      <c r="P65" s="486"/>
      <c r="Q65" s="486" t="s">
        <v>1030</v>
      </c>
      <c r="R65" s="351"/>
      <c r="S65" s="351"/>
      <c r="T65" s="351"/>
      <c r="U65" s="351"/>
      <c r="V65" s="495"/>
      <c r="W65" s="351"/>
      <c r="X65" s="351"/>
      <c r="Y65" s="351"/>
      <c r="Z65" s="351"/>
      <c r="AA65" s="351"/>
      <c r="AB65" s="351"/>
      <c r="AC65" s="351"/>
    </row>
    <row r="66" spans="1:29" x14ac:dyDescent="0.2">
      <c r="A66" s="586" t="s">
        <v>1182</v>
      </c>
      <c r="B66" s="587" t="s">
        <v>829</v>
      </c>
      <c r="C66" s="587"/>
      <c r="D66" s="587"/>
      <c r="E66" s="587"/>
      <c r="F66" s="588" t="s">
        <v>1181</v>
      </c>
      <c r="G66" s="587">
        <v>2</v>
      </c>
      <c r="H66" s="587"/>
      <c r="I66" s="587"/>
      <c r="J66" s="587"/>
      <c r="K66" s="587"/>
      <c r="L66" s="589"/>
      <c r="M66" s="587">
        <v>33554431</v>
      </c>
      <c r="N66" s="587"/>
      <c r="O66" s="587"/>
      <c r="P66" s="587"/>
      <c r="Q66" s="590" t="s">
        <v>1028</v>
      </c>
      <c r="R66" s="351"/>
      <c r="S66" s="351"/>
      <c r="T66" s="351"/>
      <c r="U66" s="351"/>
      <c r="V66" s="495"/>
      <c r="W66" s="351"/>
      <c r="X66" s="351"/>
      <c r="Y66" s="351"/>
      <c r="Z66" s="351"/>
      <c r="AA66" s="351"/>
      <c r="AB66" s="351"/>
      <c r="AC66" s="351"/>
    </row>
    <row r="67" spans="1:29" x14ac:dyDescent="0.2">
      <c r="A67" s="497" t="s">
        <v>842</v>
      </c>
      <c r="B67" s="486" t="s">
        <v>800</v>
      </c>
      <c r="C67" s="486"/>
      <c r="D67" s="486"/>
      <c r="E67" s="486"/>
      <c r="F67" s="486"/>
      <c r="G67" s="486">
        <v>3</v>
      </c>
      <c r="H67" s="486"/>
      <c r="I67" s="486"/>
      <c r="J67" s="486">
        <v>21</v>
      </c>
      <c r="K67" s="486"/>
      <c r="L67" s="487" t="s">
        <v>1031</v>
      </c>
      <c r="M67" s="486">
        <v>8191</v>
      </c>
      <c r="N67" s="486"/>
      <c r="O67" s="486"/>
      <c r="P67" s="486"/>
      <c r="Q67" s="486" t="s">
        <v>1032</v>
      </c>
      <c r="R67" s="351"/>
      <c r="S67" s="351"/>
      <c r="T67" s="351"/>
      <c r="U67" s="351"/>
      <c r="V67" s="495"/>
      <c r="W67" s="351"/>
      <c r="X67" s="351"/>
      <c r="Y67" s="351"/>
      <c r="Z67" s="351"/>
      <c r="AA67" s="351"/>
      <c r="AB67" s="351"/>
      <c r="AC67" s="351"/>
    </row>
    <row r="68" spans="1:29" x14ac:dyDescent="0.2">
      <c r="A68" s="497" t="s">
        <v>843</v>
      </c>
      <c r="B68" s="486" t="s">
        <v>793</v>
      </c>
      <c r="C68" s="486"/>
      <c r="D68" s="486"/>
      <c r="E68" s="486"/>
      <c r="F68" s="486"/>
      <c r="G68" s="486">
        <v>1</v>
      </c>
      <c r="H68" s="486"/>
      <c r="I68" s="486"/>
      <c r="J68" s="486">
        <v>22</v>
      </c>
      <c r="K68" s="486"/>
      <c r="L68" s="487" t="s">
        <v>1029</v>
      </c>
      <c r="M68" s="486">
        <v>131071</v>
      </c>
      <c r="N68" s="486"/>
      <c r="O68" s="486"/>
      <c r="P68" s="486"/>
      <c r="Q68" s="486"/>
      <c r="R68" s="351"/>
      <c r="S68" s="351"/>
      <c r="T68" s="351"/>
      <c r="U68" s="351"/>
      <c r="V68" s="495"/>
      <c r="W68" s="351"/>
      <c r="X68" s="351"/>
      <c r="Y68" s="351"/>
      <c r="Z68" s="351"/>
      <c r="AA68" s="351"/>
      <c r="AB68" s="351"/>
      <c r="AC68" s="351"/>
    </row>
    <row r="69" spans="1:29" x14ac:dyDescent="0.2">
      <c r="A69" s="497" t="s">
        <v>844</v>
      </c>
      <c r="B69" s="486" t="s">
        <v>821</v>
      </c>
      <c r="C69" s="486"/>
      <c r="D69" s="486"/>
      <c r="E69" s="486"/>
      <c r="F69" s="486"/>
      <c r="G69" s="486">
        <v>1</v>
      </c>
      <c r="H69" s="486"/>
      <c r="I69" s="486"/>
      <c r="J69" s="486">
        <v>22</v>
      </c>
      <c r="K69" s="486"/>
      <c r="L69" s="487" t="s">
        <v>1029</v>
      </c>
      <c r="M69" s="486">
        <v>524287</v>
      </c>
      <c r="N69" s="486"/>
      <c r="O69" s="486"/>
      <c r="P69" s="486"/>
      <c r="Q69" s="487" t="s">
        <v>1033</v>
      </c>
      <c r="R69" s="351"/>
      <c r="S69" s="351"/>
      <c r="T69" s="351"/>
      <c r="U69" s="351"/>
      <c r="V69" s="495"/>
      <c r="W69" s="351"/>
      <c r="X69" s="351"/>
      <c r="Y69" s="351"/>
      <c r="Z69" s="351"/>
      <c r="AA69" s="351"/>
      <c r="AB69" s="351"/>
      <c r="AC69" s="351"/>
    </row>
    <row r="70" spans="1:29" x14ac:dyDescent="0.2">
      <c r="A70" s="504" t="s">
        <v>690</v>
      </c>
      <c r="D70" s="498">
        <v>2</v>
      </c>
      <c r="E70" s="499">
        <v>4</v>
      </c>
      <c r="J70" s="498">
        <v>5</v>
      </c>
      <c r="Q70" s="351"/>
      <c r="R70" s="498"/>
      <c r="S70" s="498">
        <v>1</v>
      </c>
      <c r="T70" s="498">
        <v>7</v>
      </c>
      <c r="U70" s="351"/>
      <c r="V70" s="495"/>
      <c r="W70" s="351"/>
      <c r="X70" s="351"/>
      <c r="Y70" s="351"/>
      <c r="Z70" s="351"/>
      <c r="AA70" s="351"/>
      <c r="AB70" s="351"/>
      <c r="AC70" s="351"/>
    </row>
    <row r="71" spans="1:29" x14ac:dyDescent="0.2">
      <c r="A71" s="504" t="s">
        <v>689</v>
      </c>
      <c r="D71" s="498">
        <v>0</v>
      </c>
      <c r="E71" s="499">
        <v>6</v>
      </c>
      <c r="J71" s="498">
        <v>7</v>
      </c>
      <c r="Q71" s="351"/>
      <c r="R71" s="498" t="s">
        <v>692</v>
      </c>
      <c r="S71" s="498">
        <v>4</v>
      </c>
      <c r="T71" s="498">
        <v>7</v>
      </c>
      <c r="U71" s="351"/>
      <c r="V71" s="495"/>
      <c r="W71" s="351"/>
      <c r="X71" s="351"/>
      <c r="Y71" s="351"/>
      <c r="Z71" s="351"/>
      <c r="AA71" s="351"/>
      <c r="AB71" s="351"/>
      <c r="AC71" s="351"/>
    </row>
    <row r="72" spans="1:29" x14ac:dyDescent="0.2">
      <c r="A72" s="504" t="s">
        <v>685</v>
      </c>
      <c r="D72" s="498">
        <v>2</v>
      </c>
      <c r="E72" s="499">
        <v>4</v>
      </c>
      <c r="J72" s="498">
        <v>14</v>
      </c>
      <c r="Q72" s="351"/>
      <c r="R72" s="498"/>
      <c r="S72" s="498">
        <v>1</v>
      </c>
      <c r="T72" s="498">
        <v>7</v>
      </c>
      <c r="U72" s="351"/>
      <c r="V72" s="495"/>
      <c r="W72" s="351"/>
      <c r="X72" s="351"/>
      <c r="Y72" s="351"/>
      <c r="Z72" s="351"/>
      <c r="AA72" s="351"/>
      <c r="AB72" s="351"/>
      <c r="AC72" s="351"/>
    </row>
    <row r="73" spans="1:29" x14ac:dyDescent="0.2">
      <c r="A73" s="504" t="s">
        <v>1124</v>
      </c>
      <c r="D73" s="498">
        <v>2</v>
      </c>
      <c r="E73" s="499">
        <v>4</v>
      </c>
      <c r="J73" s="498">
        <v>14</v>
      </c>
      <c r="Q73" s="351"/>
      <c r="R73" s="498"/>
      <c r="S73" s="498">
        <v>1</v>
      </c>
      <c r="T73" s="498">
        <v>3</v>
      </c>
      <c r="U73" s="351"/>
      <c r="V73" s="495"/>
      <c r="W73" s="351"/>
      <c r="X73" s="351"/>
      <c r="Y73" s="351"/>
      <c r="Z73" s="351"/>
      <c r="AA73" s="351"/>
      <c r="AB73" s="351"/>
      <c r="AC73" s="351"/>
    </row>
    <row r="74" spans="1:29" x14ac:dyDescent="0.2">
      <c r="A74" s="504" t="s">
        <v>1126</v>
      </c>
      <c r="D74" s="498">
        <v>2</v>
      </c>
      <c r="E74" s="499">
        <v>4</v>
      </c>
      <c r="J74" s="498">
        <v>5</v>
      </c>
      <c r="Q74" s="351"/>
      <c r="R74" s="498"/>
      <c r="S74" s="498">
        <v>1</v>
      </c>
      <c r="T74" s="498">
        <v>3</v>
      </c>
      <c r="U74" s="351"/>
      <c r="V74" s="495"/>
      <c r="W74" s="351"/>
      <c r="X74" s="351"/>
      <c r="Y74" s="351"/>
      <c r="Z74" s="351"/>
      <c r="AA74" s="351"/>
      <c r="AB74" s="351"/>
      <c r="AC74" s="351"/>
    </row>
    <row r="75" spans="1:29" ht="13.5" thickBot="1" x14ac:dyDescent="0.25">
      <c r="A75" s="505" t="s">
        <v>1125</v>
      </c>
      <c r="B75" s="500"/>
      <c r="C75" s="500"/>
      <c r="D75" s="501">
        <v>0</v>
      </c>
      <c r="E75" s="502">
        <v>6</v>
      </c>
      <c r="F75" s="500"/>
      <c r="G75" s="500"/>
      <c r="H75" s="500"/>
      <c r="I75" s="500"/>
      <c r="J75" s="501">
        <v>7</v>
      </c>
      <c r="K75" s="500"/>
      <c r="L75" s="500"/>
      <c r="M75" s="500"/>
      <c r="N75" s="500"/>
      <c r="O75" s="500"/>
      <c r="P75" s="500"/>
      <c r="Q75" s="500"/>
      <c r="R75" s="501" t="s">
        <v>692</v>
      </c>
      <c r="S75" s="501">
        <v>4</v>
      </c>
      <c r="T75" s="501">
        <v>3</v>
      </c>
      <c r="U75" s="500"/>
      <c r="V75" s="503"/>
      <c r="W75" s="351"/>
      <c r="X75" s="351"/>
      <c r="Y75" s="351"/>
      <c r="Z75" s="351"/>
      <c r="AA75" s="351"/>
      <c r="AB75" s="351"/>
      <c r="AC75" s="351"/>
    </row>
    <row r="76" spans="1:29" x14ac:dyDescent="0.2">
      <c r="A76" s="350"/>
      <c r="Q76" s="351"/>
      <c r="R76" s="351"/>
      <c r="S76" s="351"/>
      <c r="T76" s="351"/>
      <c r="U76" s="351"/>
      <c r="V76" s="351"/>
      <c r="W76" s="351"/>
      <c r="X76" s="351"/>
      <c r="Y76" s="351"/>
      <c r="Z76" s="351"/>
      <c r="AA76" s="351"/>
      <c r="AB76" s="351"/>
      <c r="AC76" s="351"/>
    </row>
    <row r="77" spans="1:29" x14ac:dyDescent="0.2">
      <c r="A77" s="350"/>
      <c r="Q77" s="351"/>
      <c r="R77" s="351"/>
      <c r="S77" s="351"/>
      <c r="T77" s="351"/>
      <c r="U77" s="351"/>
      <c r="V77" s="351"/>
      <c r="W77" s="351"/>
      <c r="X77" s="351"/>
      <c r="Y77" s="351"/>
      <c r="Z77" s="351"/>
      <c r="AA77" s="351"/>
      <c r="AB77" s="351"/>
      <c r="AC77" s="351"/>
    </row>
    <row r="78" spans="1:29" x14ac:dyDescent="0.2">
      <c r="A78" s="350"/>
      <c r="Q78" s="351"/>
      <c r="R78" s="351"/>
      <c r="S78" s="351"/>
      <c r="T78" s="351"/>
      <c r="U78" s="351"/>
      <c r="V78" s="351"/>
      <c r="W78" s="351"/>
      <c r="X78" s="351"/>
      <c r="Y78" s="351"/>
      <c r="Z78" s="351"/>
      <c r="AA78" s="351"/>
      <c r="AB78" s="351"/>
      <c r="AC78" s="351"/>
    </row>
    <row r="79" spans="1:29" ht="13.5" thickBot="1" x14ac:dyDescent="0.25">
      <c r="A79" s="350"/>
      <c r="Q79" s="351"/>
      <c r="R79" s="351"/>
      <c r="S79" s="351"/>
      <c r="T79" s="351"/>
      <c r="U79" s="351"/>
      <c r="V79" s="351"/>
      <c r="W79" s="351"/>
      <c r="X79" s="351"/>
      <c r="Y79" s="351"/>
      <c r="Z79" s="351"/>
      <c r="AA79" s="351"/>
      <c r="AB79" s="351"/>
      <c r="AC79" s="351"/>
    </row>
    <row r="80" spans="1:29" ht="15.75" x14ac:dyDescent="0.25">
      <c r="A80" s="506" t="s">
        <v>845</v>
      </c>
      <c r="B80" s="507" t="s">
        <v>851</v>
      </c>
      <c r="C80" s="507" t="s">
        <v>179</v>
      </c>
      <c r="D80" s="507" t="s">
        <v>534</v>
      </c>
      <c r="E80" s="507" t="s">
        <v>181</v>
      </c>
      <c r="F80" s="507" t="s">
        <v>116</v>
      </c>
      <c r="G80" s="507" t="s">
        <v>1134</v>
      </c>
      <c r="H80" s="507" t="s">
        <v>1131</v>
      </c>
      <c r="I80" s="508" t="s">
        <v>1135</v>
      </c>
      <c r="J80" s="354"/>
      <c r="K80" s="354"/>
      <c r="L80" s="354"/>
      <c r="M80" s="354"/>
      <c r="Q80" s="351"/>
      <c r="R80" s="351"/>
      <c r="S80" s="351"/>
      <c r="T80" s="351"/>
      <c r="U80" s="351"/>
      <c r="V80" s="351"/>
      <c r="W80" s="351"/>
      <c r="X80" s="351"/>
      <c r="Y80" s="351"/>
      <c r="Z80" s="351"/>
      <c r="AA80" s="351"/>
      <c r="AB80" s="351"/>
      <c r="AC80" s="351"/>
    </row>
    <row r="81" spans="1:29" x14ac:dyDescent="0.2">
      <c r="A81" s="509" t="s">
        <v>253</v>
      </c>
      <c r="B81" s="354"/>
      <c r="C81" s="354" t="s">
        <v>180</v>
      </c>
      <c r="D81" s="354"/>
      <c r="E81" s="354"/>
      <c r="F81" s="354">
        <v>9</v>
      </c>
      <c r="G81" s="354"/>
      <c r="I81" s="495"/>
      <c r="Q81" s="351"/>
      <c r="R81" s="351"/>
      <c r="S81" s="351"/>
      <c r="T81" s="351"/>
      <c r="U81" s="351"/>
      <c r="V81" s="351"/>
      <c r="W81" s="351"/>
      <c r="X81" s="351"/>
      <c r="Y81" s="351"/>
      <c r="Z81" s="351"/>
      <c r="AA81" s="351"/>
      <c r="AB81" s="351"/>
      <c r="AC81" s="351"/>
    </row>
    <row r="82" spans="1:29" x14ac:dyDescent="0.2">
      <c r="A82" s="509" t="s">
        <v>846</v>
      </c>
      <c r="B82" s="354" t="s">
        <v>781</v>
      </c>
      <c r="C82" s="354"/>
      <c r="D82" s="354">
        <v>0</v>
      </c>
      <c r="E82" s="354">
        <v>25</v>
      </c>
      <c r="F82" s="354">
        <v>9</v>
      </c>
      <c r="G82" s="354"/>
      <c r="I82" s="495"/>
      <c r="Q82" s="351"/>
      <c r="R82" s="351"/>
      <c r="S82" s="351"/>
      <c r="T82" s="351"/>
      <c r="U82" s="351"/>
      <c r="V82" s="351"/>
      <c r="W82" s="351"/>
      <c r="X82" s="351"/>
      <c r="Y82" s="351"/>
      <c r="Z82" s="351"/>
      <c r="AA82" s="351"/>
      <c r="AB82" s="351"/>
      <c r="AC82" s="351"/>
    </row>
    <row r="83" spans="1:29" x14ac:dyDescent="0.2">
      <c r="A83" s="509" t="s">
        <v>254</v>
      </c>
      <c r="B83" s="354"/>
      <c r="C83" s="354" t="s">
        <v>180</v>
      </c>
      <c r="D83" s="354"/>
      <c r="E83" s="354"/>
      <c r="F83" s="354">
        <v>21</v>
      </c>
      <c r="G83" s="354"/>
      <c r="I83" s="495"/>
      <c r="Q83" s="351"/>
      <c r="R83" s="351"/>
      <c r="S83" s="351"/>
      <c r="T83" s="351"/>
      <c r="U83" s="351"/>
      <c r="V83" s="351"/>
      <c r="W83" s="351"/>
      <c r="X83" s="351"/>
      <c r="Y83" s="351"/>
      <c r="Z83" s="351"/>
      <c r="AA83" s="351"/>
      <c r="AB83" s="351"/>
      <c r="AC83" s="351"/>
    </row>
    <row r="84" spans="1:29" x14ac:dyDescent="0.2">
      <c r="A84" s="509" t="s">
        <v>847</v>
      </c>
      <c r="B84" s="354" t="s">
        <v>781</v>
      </c>
      <c r="C84" s="354"/>
      <c r="D84" s="354">
        <v>0</v>
      </c>
      <c r="E84" s="354">
        <v>12</v>
      </c>
      <c r="F84" s="354">
        <v>21</v>
      </c>
      <c r="G84" s="354"/>
      <c r="I84" s="495"/>
      <c r="Q84" s="351"/>
      <c r="R84" s="351"/>
      <c r="S84" s="351"/>
      <c r="T84" s="351"/>
      <c r="U84" s="351"/>
      <c r="V84" s="351"/>
      <c r="W84" s="351"/>
      <c r="X84" s="351"/>
      <c r="Y84" s="351"/>
      <c r="Z84" s="351"/>
      <c r="AA84" s="351"/>
      <c r="AB84" s="351"/>
      <c r="AC84" s="351"/>
    </row>
    <row r="85" spans="1:29" x14ac:dyDescent="0.2">
      <c r="A85" s="509" t="s">
        <v>255</v>
      </c>
      <c r="B85" s="354"/>
      <c r="C85" s="354" t="s">
        <v>180</v>
      </c>
      <c r="D85" s="354"/>
      <c r="E85" s="354"/>
      <c r="F85" s="354">
        <v>23</v>
      </c>
      <c r="G85" s="354"/>
      <c r="I85" s="495"/>
      <c r="Q85" s="351"/>
      <c r="R85" s="351"/>
      <c r="S85" s="351"/>
      <c r="T85" s="351"/>
      <c r="U85" s="351"/>
      <c r="V85" s="351"/>
      <c r="W85" s="351"/>
      <c r="X85" s="351"/>
      <c r="Y85" s="351"/>
      <c r="Z85" s="351"/>
      <c r="AA85" s="351"/>
      <c r="AB85" s="351"/>
      <c r="AC85" s="351"/>
    </row>
    <row r="86" spans="1:29" x14ac:dyDescent="0.2">
      <c r="A86" s="509" t="s">
        <v>256</v>
      </c>
      <c r="B86" s="354"/>
      <c r="C86" s="354" t="s">
        <v>180</v>
      </c>
      <c r="D86" s="354"/>
      <c r="E86" s="354"/>
      <c r="F86" s="354">
        <v>5</v>
      </c>
      <c r="G86" s="354"/>
      <c r="I86" s="495"/>
      <c r="Q86" s="351"/>
      <c r="R86" s="351"/>
      <c r="S86" s="351"/>
      <c r="T86" s="351"/>
      <c r="U86" s="351"/>
      <c r="V86" s="351"/>
      <c r="W86" s="351"/>
      <c r="X86" s="351"/>
      <c r="Y86" s="351"/>
      <c r="Z86" s="351"/>
      <c r="AA86" s="351"/>
      <c r="AB86" s="351"/>
      <c r="AC86" s="351"/>
    </row>
    <row r="87" spans="1:29" x14ac:dyDescent="0.2">
      <c r="A87" s="509" t="s">
        <v>425</v>
      </c>
      <c r="B87" s="354"/>
      <c r="C87" s="354" t="s">
        <v>180</v>
      </c>
      <c r="D87" s="354"/>
      <c r="E87" s="354"/>
      <c r="F87" s="354">
        <v>28</v>
      </c>
      <c r="G87" s="354"/>
      <c r="I87" s="495"/>
      <c r="Q87" s="351"/>
      <c r="R87" s="351"/>
      <c r="S87" s="351"/>
      <c r="T87" s="351"/>
      <c r="U87" s="351"/>
      <c r="V87" s="351"/>
      <c r="W87" s="351"/>
      <c r="X87" s="351"/>
      <c r="Y87" s="351"/>
      <c r="Z87" s="351"/>
      <c r="AA87" s="351"/>
      <c r="AB87" s="351"/>
      <c r="AC87" s="351"/>
    </row>
    <row r="88" spans="1:29" ht="15" x14ac:dyDescent="0.25">
      <c r="A88" s="510" t="s">
        <v>686</v>
      </c>
      <c r="B88"/>
      <c r="C88"/>
      <c r="D88">
        <v>0</v>
      </c>
      <c r="E88">
        <v>6</v>
      </c>
      <c r="F88">
        <v>5</v>
      </c>
      <c r="G88">
        <v>1</v>
      </c>
      <c r="H88">
        <v>7</v>
      </c>
      <c r="I88" s="495"/>
      <c r="Q88" s="351"/>
      <c r="R88" s="351"/>
      <c r="S88" s="351"/>
      <c r="T88" s="351"/>
      <c r="U88" s="351"/>
      <c r="V88" s="351"/>
      <c r="W88" s="351"/>
      <c r="X88" s="351"/>
      <c r="Y88" s="351"/>
      <c r="Z88" s="351"/>
      <c r="AA88" s="351"/>
      <c r="AB88" s="351"/>
      <c r="AC88" s="351"/>
    </row>
    <row r="89" spans="1:29" ht="15" x14ac:dyDescent="0.25">
      <c r="A89" s="510" t="s">
        <v>691</v>
      </c>
      <c r="B89"/>
      <c r="C89"/>
      <c r="D89">
        <v>0</v>
      </c>
      <c r="E89">
        <v>6</v>
      </c>
      <c r="F89">
        <v>5</v>
      </c>
      <c r="G89">
        <v>1</v>
      </c>
      <c r="H89">
        <v>3</v>
      </c>
      <c r="I89" s="495"/>
      <c r="Q89" s="351"/>
      <c r="R89" s="351"/>
      <c r="S89" s="351"/>
      <c r="T89" s="351"/>
      <c r="U89" s="351"/>
      <c r="V89" s="351"/>
      <c r="W89" s="351"/>
      <c r="X89" s="351"/>
      <c r="Y89" s="351"/>
      <c r="Z89" s="351"/>
      <c r="AA89" s="351"/>
      <c r="AB89" s="351"/>
      <c r="AC89" s="351"/>
    </row>
    <row r="90" spans="1:29" ht="15" x14ac:dyDescent="0.25">
      <c r="A90" s="510" t="s">
        <v>1127</v>
      </c>
      <c r="B90"/>
      <c r="C90"/>
      <c r="D90">
        <v>1</v>
      </c>
      <c r="E90">
        <v>5</v>
      </c>
      <c r="F90">
        <v>12</v>
      </c>
      <c r="G90">
        <v>1</v>
      </c>
      <c r="H90">
        <v>3</v>
      </c>
      <c r="I90" s="495"/>
      <c r="Q90" s="351"/>
      <c r="R90" s="351"/>
      <c r="S90" s="351"/>
      <c r="T90" s="351"/>
      <c r="U90" s="351"/>
      <c r="V90" s="351"/>
      <c r="W90" s="351"/>
      <c r="X90" s="351"/>
      <c r="Y90" s="351"/>
      <c r="Z90" s="351"/>
      <c r="AA90" s="351"/>
      <c r="AB90" s="351"/>
      <c r="AC90" s="351"/>
    </row>
    <row r="91" spans="1:29" ht="15.75" thickBot="1" x14ac:dyDescent="0.3">
      <c r="A91" s="511" t="s">
        <v>1128</v>
      </c>
      <c r="B91" s="381"/>
      <c r="C91" s="381"/>
      <c r="D91" s="381">
        <v>1</v>
      </c>
      <c r="E91" s="381">
        <v>5</v>
      </c>
      <c r="F91" s="381">
        <v>12</v>
      </c>
      <c r="G91" s="381">
        <v>1</v>
      </c>
      <c r="H91" s="381">
        <v>7</v>
      </c>
      <c r="I91" s="503"/>
      <c r="Q91" s="351"/>
      <c r="R91" s="351"/>
      <c r="S91" s="351"/>
      <c r="T91" s="351"/>
      <c r="U91" s="351"/>
      <c r="V91" s="351"/>
      <c r="W91" s="351"/>
      <c r="X91" s="351"/>
      <c r="Y91" s="351"/>
      <c r="Z91" s="351"/>
      <c r="AA91" s="351"/>
      <c r="AB91" s="351"/>
      <c r="AC91" s="351"/>
    </row>
    <row r="92" spans="1:29" x14ac:dyDescent="0.2">
      <c r="A92" s="350"/>
      <c r="Q92" s="351"/>
      <c r="R92" s="351"/>
      <c r="S92" s="351"/>
      <c r="T92" s="351"/>
      <c r="U92" s="351"/>
      <c r="V92" s="351"/>
      <c r="W92" s="351"/>
      <c r="X92" s="351"/>
      <c r="Y92" s="351"/>
      <c r="Z92" s="351"/>
      <c r="AA92" s="351"/>
      <c r="AB92" s="351"/>
      <c r="AC92" s="351"/>
    </row>
    <row r="93" spans="1:29" x14ac:dyDescent="0.2">
      <c r="A93" s="350"/>
      <c r="Q93" s="351"/>
      <c r="R93" s="351"/>
      <c r="S93" s="351"/>
      <c r="T93" s="351"/>
      <c r="U93" s="351"/>
      <c r="V93" s="351"/>
      <c r="W93" s="351"/>
      <c r="X93" s="351"/>
      <c r="Y93" s="351"/>
      <c r="Z93" s="351"/>
      <c r="AA93" s="351"/>
      <c r="AB93" s="351"/>
      <c r="AC93" s="351"/>
    </row>
    <row r="94" spans="1:29" x14ac:dyDescent="0.2">
      <c r="A94" s="350"/>
      <c r="Q94" s="351"/>
      <c r="R94" s="351"/>
      <c r="S94" s="351"/>
      <c r="T94" s="351"/>
      <c r="U94" s="351"/>
      <c r="V94" s="351"/>
      <c r="W94" s="351"/>
      <c r="X94" s="351"/>
      <c r="Y94" s="351"/>
      <c r="Z94" s="351"/>
      <c r="AA94" s="351"/>
      <c r="AB94" s="351"/>
      <c r="AC94" s="351"/>
    </row>
    <row r="95" spans="1:29" ht="13.5" thickBot="1" x14ac:dyDescent="0.25">
      <c r="A95" s="350"/>
      <c r="Q95" s="351"/>
      <c r="R95" s="351"/>
      <c r="S95" s="351"/>
      <c r="T95" s="351"/>
      <c r="U95" s="351"/>
      <c r="V95" s="351"/>
      <c r="W95" s="351"/>
      <c r="X95" s="351"/>
      <c r="Y95" s="351"/>
      <c r="Z95" s="351"/>
      <c r="AA95" s="351"/>
      <c r="AB95" s="351"/>
      <c r="AC95" s="351"/>
    </row>
    <row r="96" spans="1:29" ht="31.5" x14ac:dyDescent="0.25">
      <c r="A96" s="360" t="s">
        <v>848</v>
      </c>
      <c r="B96" s="361" t="s">
        <v>862</v>
      </c>
      <c r="C96" s="353" t="s">
        <v>116</v>
      </c>
      <c r="D96" s="361" t="s">
        <v>863</v>
      </c>
      <c r="E96" s="362" t="s">
        <v>864</v>
      </c>
      <c r="F96" s="354"/>
      <c r="G96" s="354"/>
      <c r="Q96" s="351"/>
      <c r="R96" s="351"/>
      <c r="S96" s="351"/>
      <c r="T96" s="351"/>
      <c r="U96" s="351"/>
      <c r="V96" s="351"/>
      <c r="W96" s="351"/>
      <c r="X96" s="351"/>
      <c r="Y96" s="351"/>
      <c r="Z96" s="351"/>
      <c r="AA96" s="351"/>
      <c r="AB96" s="351"/>
      <c r="AC96" s="351"/>
    </row>
    <row r="97" spans="1:29" x14ac:dyDescent="0.2">
      <c r="A97" s="355" t="s">
        <v>535</v>
      </c>
      <c r="B97" s="354">
        <v>3</v>
      </c>
      <c r="C97" s="354">
        <v>10</v>
      </c>
      <c r="D97" s="354">
        <v>1</v>
      </c>
      <c r="E97" s="356">
        <v>1</v>
      </c>
      <c r="F97" s="354"/>
      <c r="G97" s="354"/>
      <c r="Q97" s="351"/>
      <c r="R97" s="351"/>
      <c r="S97" s="351"/>
      <c r="T97" s="351"/>
      <c r="U97" s="351"/>
      <c r="V97" s="351"/>
      <c r="W97" s="351"/>
      <c r="X97" s="351"/>
      <c r="Y97" s="351"/>
      <c r="Z97" s="351"/>
      <c r="AA97" s="351"/>
      <c r="AB97" s="351"/>
      <c r="AC97" s="351"/>
    </row>
    <row r="98" spans="1:29" ht="13.5" thickBot="1" x14ac:dyDescent="0.25">
      <c r="A98" s="357" t="s">
        <v>536</v>
      </c>
      <c r="B98" s="358">
        <v>7</v>
      </c>
      <c r="C98" s="358">
        <v>3</v>
      </c>
      <c r="D98" s="358">
        <v>4</v>
      </c>
      <c r="E98" s="359">
        <v>4</v>
      </c>
      <c r="F98" s="354"/>
      <c r="G98" s="354"/>
      <c r="Q98" s="351"/>
      <c r="R98" s="351"/>
      <c r="S98" s="351"/>
      <c r="T98" s="351"/>
      <c r="U98" s="351"/>
      <c r="V98" s="351"/>
      <c r="W98" s="351"/>
      <c r="X98" s="351"/>
      <c r="Y98" s="351"/>
      <c r="Z98" s="351"/>
      <c r="AA98" s="351"/>
      <c r="AB98" s="351"/>
      <c r="AC98" s="351"/>
    </row>
    <row r="99" spans="1:29" x14ac:dyDescent="0.2">
      <c r="A99" s="350"/>
      <c r="Q99" s="351"/>
      <c r="R99" s="351"/>
      <c r="S99" s="351"/>
      <c r="T99" s="351"/>
      <c r="U99" s="351"/>
      <c r="V99" s="351"/>
      <c r="W99" s="351"/>
      <c r="X99" s="351"/>
      <c r="Y99" s="351"/>
      <c r="Z99" s="351"/>
      <c r="AA99" s="351"/>
      <c r="AB99" s="351"/>
      <c r="AC99" s="351"/>
    </row>
    <row r="100" spans="1:29" ht="13.5" thickBot="1" x14ac:dyDescent="0.25">
      <c r="A100" s="350"/>
      <c r="Q100" s="351"/>
      <c r="R100" s="351"/>
      <c r="S100" s="351"/>
      <c r="T100" s="351"/>
      <c r="U100" s="351"/>
      <c r="V100" s="351"/>
      <c r="W100" s="351"/>
      <c r="X100" s="351"/>
      <c r="Y100" s="351"/>
      <c r="Z100" s="351"/>
      <c r="AA100" s="351"/>
      <c r="AB100" s="351"/>
      <c r="AC100" s="351"/>
    </row>
    <row r="101" spans="1:29" ht="31.5" x14ac:dyDescent="0.25">
      <c r="A101" s="294" t="s">
        <v>849</v>
      </c>
      <c r="B101" s="295" t="s">
        <v>862</v>
      </c>
      <c r="C101" s="296" t="s">
        <v>116</v>
      </c>
      <c r="D101" s="295" t="s">
        <v>863</v>
      </c>
      <c r="E101" s="296" t="s">
        <v>557</v>
      </c>
      <c r="F101" s="295" t="s">
        <v>865</v>
      </c>
      <c r="G101" s="297" t="s">
        <v>866</v>
      </c>
      <c r="Q101" s="351"/>
      <c r="R101" s="351"/>
      <c r="S101" s="351"/>
      <c r="T101" s="351"/>
      <c r="U101" s="351"/>
      <c r="V101" s="351"/>
      <c r="W101" s="351"/>
      <c r="X101" s="351"/>
      <c r="Y101" s="351"/>
      <c r="Z101" s="351"/>
      <c r="AA101" s="351"/>
      <c r="AB101" s="351"/>
      <c r="AC101" s="351"/>
    </row>
    <row r="102" spans="1:29" x14ac:dyDescent="0.2">
      <c r="A102" s="355" t="s">
        <v>538</v>
      </c>
      <c r="B102" s="354">
        <v>5</v>
      </c>
      <c r="C102" s="354">
        <v>10</v>
      </c>
      <c r="D102" s="354">
        <v>1</v>
      </c>
      <c r="E102" s="354">
        <v>1</v>
      </c>
      <c r="F102" s="354">
        <v>15</v>
      </c>
      <c r="G102" s="356">
        <v>1</v>
      </c>
      <c r="Q102" s="351"/>
      <c r="R102" s="351"/>
      <c r="S102" s="351"/>
      <c r="T102" s="351"/>
      <c r="U102" s="351"/>
      <c r="V102" s="351"/>
      <c r="W102" s="351"/>
      <c r="X102" s="351"/>
      <c r="Y102" s="351"/>
      <c r="Z102" s="351"/>
      <c r="AA102" s="351"/>
      <c r="AB102" s="351"/>
      <c r="AC102" s="351"/>
    </row>
    <row r="103" spans="1:29" x14ac:dyDescent="0.2">
      <c r="A103" s="355" t="s">
        <v>548</v>
      </c>
      <c r="B103" s="354">
        <v>7</v>
      </c>
      <c r="C103" s="354">
        <v>3</v>
      </c>
      <c r="D103" s="354">
        <v>4</v>
      </c>
      <c r="E103" s="354">
        <v>1</v>
      </c>
      <c r="F103" s="354">
        <v>15</v>
      </c>
      <c r="G103" s="356">
        <v>1</v>
      </c>
      <c r="H103" s="354"/>
      <c r="I103" s="354"/>
      <c r="J103" s="354"/>
      <c r="K103" s="354"/>
      <c r="L103" s="354"/>
      <c r="M103" s="354"/>
      <c r="N103" s="354"/>
      <c r="O103" s="354"/>
      <c r="P103" s="354"/>
      <c r="Q103" s="354"/>
      <c r="R103" s="354"/>
      <c r="S103" s="354"/>
      <c r="T103" s="354"/>
      <c r="U103" s="354"/>
      <c r="V103" s="354"/>
      <c r="W103" s="354"/>
      <c r="X103" s="354"/>
      <c r="Y103" s="351"/>
      <c r="Z103" s="351"/>
      <c r="AA103" s="351"/>
      <c r="AB103" s="351"/>
      <c r="AC103" s="351"/>
    </row>
    <row r="104" spans="1:29" ht="13.5" thickBot="1" x14ac:dyDescent="0.25">
      <c r="A104" s="357" t="s">
        <v>560</v>
      </c>
      <c r="B104" s="358">
        <v>5</v>
      </c>
      <c r="C104" s="358">
        <v>10</v>
      </c>
      <c r="D104" s="358">
        <v>1</v>
      </c>
      <c r="E104" s="358">
        <v>12</v>
      </c>
      <c r="F104" s="358">
        <v>15</v>
      </c>
      <c r="G104" s="359">
        <v>1</v>
      </c>
      <c r="H104" s="354"/>
      <c r="I104" s="354"/>
      <c r="J104" s="354"/>
      <c r="K104" s="354"/>
      <c r="L104" s="354"/>
      <c r="M104" s="354"/>
      <c r="N104" s="354"/>
      <c r="O104" s="354"/>
      <c r="P104" s="354"/>
      <c r="Q104" s="354"/>
      <c r="R104" s="354"/>
      <c r="S104" s="354"/>
      <c r="T104" s="354"/>
      <c r="U104" s="354"/>
      <c r="V104" s="354"/>
      <c r="W104" s="354"/>
      <c r="X104" s="354"/>
      <c r="Y104" s="351"/>
      <c r="Z104" s="351"/>
      <c r="AA104" s="351"/>
      <c r="AB104" s="351"/>
      <c r="AC104" s="351"/>
    </row>
    <row r="105" spans="1:29" x14ac:dyDescent="0.2">
      <c r="A105" s="350"/>
      <c r="Q105" s="351"/>
      <c r="R105" s="351"/>
      <c r="S105" s="351"/>
      <c r="T105" s="351"/>
      <c r="U105" s="351"/>
      <c r="V105" s="351"/>
      <c r="W105" s="351"/>
      <c r="X105" s="351"/>
      <c r="Y105" s="351"/>
      <c r="Z105" s="351"/>
      <c r="AA105" s="351"/>
      <c r="AB105" s="351"/>
      <c r="AC105" s="351"/>
    </row>
    <row r="106" spans="1:29" ht="13.5" thickBot="1" x14ac:dyDescent="0.25">
      <c r="A106" s="350"/>
      <c r="Q106" s="351"/>
      <c r="R106" s="351"/>
      <c r="S106" s="351"/>
      <c r="T106" s="351"/>
      <c r="U106" s="351"/>
      <c r="V106" s="351"/>
      <c r="W106" s="351"/>
      <c r="X106" s="351"/>
      <c r="Y106" s="351"/>
      <c r="Z106" s="351"/>
      <c r="AA106" s="351"/>
      <c r="AB106" s="351"/>
      <c r="AC106" s="351"/>
    </row>
    <row r="107" spans="1:29" ht="16.5" thickBot="1" x14ac:dyDescent="0.3">
      <c r="A107" s="363" t="s">
        <v>850</v>
      </c>
      <c r="B107" s="309">
        <v>1</v>
      </c>
      <c r="C107" s="306">
        <v>2</v>
      </c>
      <c r="D107" s="307">
        <v>3</v>
      </c>
      <c r="E107" s="306">
        <v>4</v>
      </c>
      <c r="F107" s="307">
        <v>5</v>
      </c>
      <c r="G107" s="307">
        <v>6</v>
      </c>
      <c r="H107" s="307">
        <v>7</v>
      </c>
      <c r="I107" s="306">
        <v>8</v>
      </c>
      <c r="J107" s="307">
        <v>9</v>
      </c>
      <c r="K107" s="306">
        <v>10</v>
      </c>
      <c r="L107" s="307">
        <v>11</v>
      </c>
      <c r="M107" s="307">
        <v>12</v>
      </c>
      <c r="N107" s="307">
        <v>13</v>
      </c>
      <c r="O107" s="307">
        <v>14</v>
      </c>
      <c r="P107" s="308">
        <v>15</v>
      </c>
      <c r="Q107" s="364"/>
      <c r="R107" s="364"/>
      <c r="S107" s="364"/>
      <c r="T107" s="364"/>
      <c r="U107" s="364"/>
      <c r="V107" s="364"/>
      <c r="W107" s="364"/>
      <c r="X107" s="364"/>
      <c r="Y107" s="364"/>
      <c r="Z107" s="364"/>
      <c r="AA107" s="364"/>
      <c r="AB107" s="364"/>
      <c r="AC107" s="364"/>
    </row>
    <row r="108" spans="1:29" x14ac:dyDescent="0.2">
      <c r="A108" s="365" t="s">
        <v>178</v>
      </c>
      <c r="B108" s="366">
        <v>1</v>
      </c>
      <c r="C108" s="366">
        <v>2</v>
      </c>
      <c r="D108" s="366">
        <v>3</v>
      </c>
      <c r="E108" s="366">
        <v>4</v>
      </c>
      <c r="F108" s="366">
        <v>8</v>
      </c>
      <c r="G108" s="366">
        <v>9</v>
      </c>
      <c r="H108" s="366">
        <v>11</v>
      </c>
      <c r="I108" s="366">
        <v>13</v>
      </c>
      <c r="J108" s="366">
        <v>15</v>
      </c>
      <c r="K108" s="366">
        <v>17</v>
      </c>
      <c r="L108" s="366">
        <v>19</v>
      </c>
      <c r="M108" s="366">
        <v>20</v>
      </c>
      <c r="N108" s="366">
        <v>21</v>
      </c>
      <c r="O108" s="364">
        <v>23</v>
      </c>
      <c r="P108" s="367">
        <v>24</v>
      </c>
      <c r="Q108" s="364"/>
      <c r="R108" s="364"/>
      <c r="S108" s="364"/>
      <c r="T108" s="364"/>
      <c r="U108" s="364"/>
      <c r="V108" s="364"/>
      <c r="W108" s="364"/>
      <c r="X108" s="364"/>
      <c r="Y108" s="364"/>
      <c r="Z108" s="364"/>
      <c r="AA108" s="364"/>
      <c r="AB108" s="364"/>
      <c r="AC108" s="364"/>
    </row>
    <row r="109" spans="1:29" x14ac:dyDescent="0.2">
      <c r="A109" s="365" t="s">
        <v>1014</v>
      </c>
      <c r="B109" s="366">
        <v>1</v>
      </c>
      <c r="C109" s="366">
        <v>2</v>
      </c>
      <c r="D109" s="366">
        <v>3</v>
      </c>
      <c r="E109" s="366">
        <v>4</v>
      </c>
      <c r="F109" s="366">
        <v>6</v>
      </c>
      <c r="G109" s="366">
        <v>7</v>
      </c>
      <c r="H109" s="366">
        <v>8</v>
      </c>
      <c r="I109" s="366">
        <v>9</v>
      </c>
      <c r="J109" s="366">
        <v>10</v>
      </c>
      <c r="K109" s="366">
        <v>11</v>
      </c>
      <c r="L109" s="366">
        <v>12</v>
      </c>
      <c r="M109" s="366">
        <v>13</v>
      </c>
      <c r="N109" s="366">
        <v>14</v>
      </c>
      <c r="O109" s="364">
        <v>15</v>
      </c>
      <c r="P109" s="367">
        <v>16</v>
      </c>
      <c r="Q109" s="364"/>
      <c r="R109" s="364"/>
      <c r="S109" s="364"/>
      <c r="T109" s="364"/>
      <c r="U109" s="364"/>
      <c r="V109" s="364"/>
      <c r="W109" s="364"/>
      <c r="X109" s="364"/>
      <c r="Y109" s="364"/>
      <c r="Z109" s="364"/>
      <c r="AA109" s="364"/>
      <c r="AB109" s="364"/>
      <c r="AC109" s="364"/>
    </row>
    <row r="110" spans="1:29" x14ac:dyDescent="0.2">
      <c r="A110" s="365" t="s">
        <v>1016</v>
      </c>
      <c r="B110" s="366">
        <v>1</v>
      </c>
      <c r="C110" s="366">
        <v>2</v>
      </c>
      <c r="D110" s="366">
        <v>3</v>
      </c>
      <c r="E110" s="366">
        <v>4</v>
      </c>
      <c r="F110" s="366">
        <v>8</v>
      </c>
      <c r="G110" s="366">
        <v>9</v>
      </c>
      <c r="H110" s="366">
        <v>10</v>
      </c>
      <c r="I110" s="366">
        <v>11</v>
      </c>
      <c r="J110" s="366">
        <v>12</v>
      </c>
      <c r="K110" s="366">
        <v>13</v>
      </c>
      <c r="L110" s="366">
        <v>14</v>
      </c>
      <c r="M110" s="366">
        <v>15</v>
      </c>
      <c r="N110" s="366">
        <v>16</v>
      </c>
      <c r="O110" s="364">
        <v>17</v>
      </c>
      <c r="P110" s="367">
        <v>18</v>
      </c>
      <c r="Q110" s="364"/>
      <c r="R110" s="364"/>
      <c r="S110" s="364"/>
      <c r="T110" s="364"/>
      <c r="U110" s="364"/>
      <c r="V110" s="364"/>
      <c r="W110" s="364"/>
      <c r="X110" s="364"/>
      <c r="Y110" s="364"/>
      <c r="Z110" s="364"/>
      <c r="AA110" s="364"/>
      <c r="AB110" s="364"/>
      <c r="AC110" s="364"/>
    </row>
    <row r="111" spans="1:29" x14ac:dyDescent="0.2">
      <c r="A111" s="365" t="s">
        <v>970</v>
      </c>
      <c r="B111" s="366">
        <v>1</v>
      </c>
      <c r="C111" s="366">
        <v>2</v>
      </c>
      <c r="D111" s="366">
        <v>3</v>
      </c>
      <c r="E111" s="366">
        <v>4</v>
      </c>
      <c r="F111" s="366">
        <v>8</v>
      </c>
      <c r="G111" s="366">
        <v>9</v>
      </c>
      <c r="H111" s="366">
        <v>11</v>
      </c>
      <c r="I111" s="366">
        <v>13</v>
      </c>
      <c r="J111" s="366">
        <v>14</v>
      </c>
      <c r="K111" s="366">
        <v>15</v>
      </c>
      <c r="L111" s="366">
        <v>16</v>
      </c>
      <c r="M111" s="366">
        <v>17</v>
      </c>
      <c r="N111" s="366">
        <v>18</v>
      </c>
      <c r="O111" s="364">
        <v>19</v>
      </c>
      <c r="P111" s="367">
        <v>20</v>
      </c>
      <c r="Q111" s="364"/>
      <c r="R111" s="364"/>
      <c r="S111" s="364"/>
      <c r="T111" s="364"/>
      <c r="U111" s="364"/>
      <c r="V111" s="364"/>
      <c r="W111" s="364"/>
      <c r="X111" s="364"/>
      <c r="Y111" s="364"/>
      <c r="Z111" s="364"/>
      <c r="AA111" s="364"/>
      <c r="AB111" s="364"/>
      <c r="AC111" s="364"/>
    </row>
    <row r="112" spans="1:29" x14ac:dyDescent="0.2">
      <c r="A112" s="365" t="s">
        <v>969</v>
      </c>
      <c r="B112" s="366">
        <v>1</v>
      </c>
      <c r="C112" s="366">
        <v>2</v>
      </c>
      <c r="D112" s="366">
        <v>3</v>
      </c>
      <c r="E112" s="366">
        <v>4</v>
      </c>
      <c r="F112" s="366">
        <v>8</v>
      </c>
      <c r="G112" s="366">
        <v>9</v>
      </c>
      <c r="H112" s="366">
        <v>11</v>
      </c>
      <c r="I112" s="366">
        <v>13</v>
      </c>
      <c r="J112" s="366">
        <v>15</v>
      </c>
      <c r="K112" s="366">
        <v>16</v>
      </c>
      <c r="L112" s="366">
        <v>17</v>
      </c>
      <c r="M112" s="366">
        <v>18</v>
      </c>
      <c r="N112" s="366">
        <v>19</v>
      </c>
      <c r="O112" s="364">
        <v>20</v>
      </c>
      <c r="P112" s="367">
        <v>21</v>
      </c>
      <c r="Q112" s="364"/>
      <c r="R112" s="364"/>
      <c r="S112" s="364"/>
      <c r="T112" s="364"/>
      <c r="U112" s="364"/>
      <c r="V112" s="364"/>
      <c r="W112" s="364"/>
      <c r="X112" s="364"/>
      <c r="Y112" s="364"/>
      <c r="Z112" s="364"/>
      <c r="AA112" s="364"/>
      <c r="AB112" s="364"/>
      <c r="AC112" s="364"/>
    </row>
    <row r="113" spans="1:31" ht="13.5" thickBot="1" x14ac:dyDescent="0.25">
      <c r="A113" s="368" t="s">
        <v>971</v>
      </c>
      <c r="B113" s="369">
        <v>1</v>
      </c>
      <c r="C113" s="369">
        <v>2</v>
      </c>
      <c r="D113" s="369">
        <v>3</v>
      </c>
      <c r="E113" s="369">
        <v>4</v>
      </c>
      <c r="F113" s="369">
        <v>8</v>
      </c>
      <c r="G113" s="369">
        <v>9</v>
      </c>
      <c r="H113" s="369">
        <v>11</v>
      </c>
      <c r="I113" s="369">
        <v>13</v>
      </c>
      <c r="J113" s="369">
        <v>15</v>
      </c>
      <c r="K113" s="369">
        <v>17</v>
      </c>
      <c r="L113" s="369">
        <v>19</v>
      </c>
      <c r="M113" s="369">
        <v>20</v>
      </c>
      <c r="N113" s="369">
        <v>21</v>
      </c>
      <c r="O113" s="370">
        <v>22</v>
      </c>
      <c r="P113" s="371">
        <v>23</v>
      </c>
      <c r="Q113" s="364"/>
      <c r="R113" s="364"/>
      <c r="S113" s="364"/>
      <c r="T113" s="364"/>
      <c r="U113" s="364"/>
      <c r="V113" s="364"/>
      <c r="W113" s="364"/>
      <c r="X113" s="364"/>
      <c r="Y113" s="364"/>
      <c r="Z113" s="364"/>
      <c r="AA113" s="364"/>
      <c r="AB113" s="364"/>
      <c r="AC113" s="364"/>
    </row>
    <row r="114" spans="1:31" ht="13.5" thickBot="1" x14ac:dyDescent="0.25">
      <c r="A114" s="350"/>
      <c r="B114" s="364"/>
      <c r="C114" s="364"/>
      <c r="D114" s="364"/>
      <c r="E114" s="364"/>
      <c r="F114" s="364"/>
      <c r="G114" s="364"/>
      <c r="H114" s="364"/>
      <c r="I114" s="364"/>
      <c r="J114" s="364"/>
      <c r="K114" s="364"/>
      <c r="L114" s="364"/>
      <c r="M114" s="364"/>
      <c r="N114" s="364"/>
      <c r="O114" s="364"/>
      <c r="P114" s="364"/>
      <c r="Q114" s="364"/>
      <c r="R114" s="364"/>
      <c r="S114" s="364"/>
      <c r="T114" s="364"/>
      <c r="U114" s="364"/>
      <c r="V114" s="364"/>
      <c r="W114" s="364"/>
      <c r="X114" s="364"/>
      <c r="Y114" s="364"/>
      <c r="Z114" s="364"/>
      <c r="AA114" s="364"/>
      <c r="AB114" s="364"/>
      <c r="AC114" s="364"/>
    </row>
    <row r="115" spans="1:31" ht="15.75" x14ac:dyDescent="0.25">
      <c r="A115" s="294" t="s">
        <v>850</v>
      </c>
      <c r="B115" s="295">
        <v>1</v>
      </c>
      <c r="C115" s="296">
        <v>2</v>
      </c>
      <c r="D115" s="295">
        <v>3</v>
      </c>
      <c r="E115" s="296">
        <v>4</v>
      </c>
      <c r="F115" s="295">
        <v>5</v>
      </c>
      <c r="G115" s="295">
        <v>6</v>
      </c>
      <c r="H115" s="295">
        <v>7</v>
      </c>
      <c r="I115" s="296">
        <v>8</v>
      </c>
      <c r="J115" s="295">
        <v>9</v>
      </c>
      <c r="K115" s="296">
        <v>10</v>
      </c>
      <c r="L115" s="295">
        <v>11</v>
      </c>
      <c r="M115" s="295">
        <v>12</v>
      </c>
      <c r="N115" s="315">
        <v>13</v>
      </c>
      <c r="O115" s="315">
        <v>14</v>
      </c>
      <c r="P115" s="295">
        <v>15</v>
      </c>
      <c r="Q115" s="295">
        <v>16</v>
      </c>
      <c r="R115" s="295">
        <v>17</v>
      </c>
      <c r="S115" s="295">
        <v>18</v>
      </c>
      <c r="T115" s="295">
        <v>19</v>
      </c>
      <c r="U115" s="295">
        <v>20</v>
      </c>
      <c r="V115" s="295">
        <v>21</v>
      </c>
      <c r="W115" s="295">
        <v>22</v>
      </c>
      <c r="X115" s="295">
        <v>23</v>
      </c>
      <c r="Y115" s="295">
        <v>24</v>
      </c>
      <c r="Z115" s="295">
        <v>25</v>
      </c>
      <c r="AA115" s="295">
        <v>26</v>
      </c>
      <c r="AB115" s="295">
        <v>27</v>
      </c>
      <c r="AC115" s="295">
        <v>28</v>
      </c>
      <c r="AD115" s="295">
        <v>29</v>
      </c>
      <c r="AE115" s="297">
        <v>30</v>
      </c>
    </row>
    <row r="116" spans="1:31" ht="13.5" thickBot="1" x14ac:dyDescent="0.25">
      <c r="A116" s="372" t="s">
        <v>752</v>
      </c>
      <c r="B116" s="373">
        <v>0</v>
      </c>
      <c r="C116" s="373">
        <v>0</v>
      </c>
      <c r="D116" s="373">
        <v>2</v>
      </c>
      <c r="E116" s="373">
        <v>4</v>
      </c>
      <c r="F116" s="373">
        <v>6</v>
      </c>
      <c r="G116" s="373">
        <v>8</v>
      </c>
      <c r="H116" s="373">
        <v>11</v>
      </c>
      <c r="I116" s="373">
        <v>13</v>
      </c>
      <c r="J116" s="373">
        <v>15</v>
      </c>
      <c r="K116" s="373">
        <v>18</v>
      </c>
      <c r="L116" s="373">
        <v>20</v>
      </c>
      <c r="M116" s="373">
        <v>22</v>
      </c>
      <c r="N116" s="373">
        <v>24</v>
      </c>
      <c r="O116" s="373">
        <v>26</v>
      </c>
      <c r="P116" s="373">
        <v>27</v>
      </c>
      <c r="Q116" s="373">
        <v>0</v>
      </c>
      <c r="R116" s="373">
        <v>0</v>
      </c>
      <c r="S116" s="373">
        <v>1</v>
      </c>
      <c r="T116" s="373">
        <v>3</v>
      </c>
      <c r="U116" s="373">
        <v>5</v>
      </c>
      <c r="V116" s="373">
        <v>7</v>
      </c>
      <c r="W116" s="373">
        <v>10</v>
      </c>
      <c r="X116" s="373">
        <v>12</v>
      </c>
      <c r="Y116" s="373">
        <v>14</v>
      </c>
      <c r="Z116" s="373">
        <v>17</v>
      </c>
      <c r="AA116" s="373">
        <v>19</v>
      </c>
      <c r="AB116" s="373">
        <v>21</v>
      </c>
      <c r="AC116" s="373">
        <v>23</v>
      </c>
      <c r="AD116" s="373">
        <v>25</v>
      </c>
      <c r="AE116" s="374">
        <v>26</v>
      </c>
    </row>
    <row r="117" spans="1:31" ht="13.5" thickBot="1" x14ac:dyDescent="0.25">
      <c r="A117" s="341" t="s">
        <v>1025</v>
      </c>
      <c r="B117" s="342">
        <v>1</v>
      </c>
      <c r="C117" s="342">
        <v>2</v>
      </c>
      <c r="D117" s="342">
        <v>3</v>
      </c>
      <c r="E117" s="342">
        <v>4</v>
      </c>
      <c r="F117" s="342">
        <v>8</v>
      </c>
      <c r="G117" s="342">
        <v>9</v>
      </c>
      <c r="H117" s="342">
        <v>11</v>
      </c>
      <c r="I117" s="342">
        <v>13</v>
      </c>
      <c r="J117" s="342">
        <v>15</v>
      </c>
      <c r="K117" s="342">
        <v>18</v>
      </c>
      <c r="L117" s="342">
        <v>20</v>
      </c>
      <c r="M117" s="342">
        <v>21</v>
      </c>
      <c r="N117" s="342">
        <v>22</v>
      </c>
      <c r="O117" s="342">
        <v>23</v>
      </c>
      <c r="P117" s="342">
        <v>24</v>
      </c>
      <c r="Q117" s="342">
        <v>1</v>
      </c>
      <c r="R117" s="342">
        <v>2</v>
      </c>
      <c r="S117" s="342">
        <v>3</v>
      </c>
      <c r="T117" s="342">
        <v>4</v>
      </c>
      <c r="U117" s="342">
        <v>8</v>
      </c>
      <c r="V117" s="342">
        <v>9</v>
      </c>
      <c r="W117" s="342">
        <v>11</v>
      </c>
      <c r="X117" s="342">
        <v>13</v>
      </c>
      <c r="Y117" s="342">
        <v>14</v>
      </c>
      <c r="Z117" s="342">
        <v>15</v>
      </c>
      <c r="AA117" s="342">
        <v>16</v>
      </c>
      <c r="AB117" s="342">
        <v>17</v>
      </c>
      <c r="AC117" s="342">
        <v>20</v>
      </c>
      <c r="AD117" s="342">
        <v>21</v>
      </c>
      <c r="AE117" s="343">
        <v>22</v>
      </c>
    </row>
    <row r="118" spans="1:31" ht="13.5" thickBot="1" x14ac:dyDescent="0.25">
      <c r="A118" s="372" t="s">
        <v>999</v>
      </c>
      <c r="B118" s="373">
        <v>1</v>
      </c>
      <c r="C118" s="373">
        <v>2</v>
      </c>
      <c r="D118" s="373">
        <v>3</v>
      </c>
      <c r="E118" s="373">
        <v>4</v>
      </c>
      <c r="F118" s="373">
        <v>8</v>
      </c>
      <c r="G118" s="373">
        <v>9</v>
      </c>
      <c r="H118" s="373">
        <v>11</v>
      </c>
      <c r="I118" s="373">
        <v>13</v>
      </c>
      <c r="J118" s="373">
        <v>15</v>
      </c>
      <c r="K118" s="373">
        <v>17</v>
      </c>
      <c r="L118" s="373">
        <v>19</v>
      </c>
      <c r="M118" s="373">
        <v>20</v>
      </c>
      <c r="N118" s="373">
        <v>21</v>
      </c>
      <c r="O118" s="373">
        <v>23</v>
      </c>
      <c r="P118" s="373">
        <v>24</v>
      </c>
      <c r="Q118" s="373">
        <v>1</v>
      </c>
      <c r="R118" s="373">
        <v>2</v>
      </c>
      <c r="S118" s="373">
        <v>3</v>
      </c>
      <c r="T118" s="373">
        <v>4</v>
      </c>
      <c r="U118" s="373">
        <v>8</v>
      </c>
      <c r="V118" s="373">
        <v>9</v>
      </c>
      <c r="W118" s="373">
        <v>11</v>
      </c>
      <c r="X118" s="373">
        <v>13</v>
      </c>
      <c r="Y118" s="373">
        <v>15</v>
      </c>
      <c r="Z118" s="373">
        <v>17</v>
      </c>
      <c r="AA118" s="373">
        <v>19</v>
      </c>
      <c r="AB118" s="373">
        <v>20</v>
      </c>
      <c r="AC118" s="373">
        <v>21</v>
      </c>
      <c r="AD118" s="373">
        <v>22</v>
      </c>
      <c r="AE118" s="374">
        <v>23</v>
      </c>
    </row>
    <row r="119" spans="1:31" ht="13.5" thickBot="1" x14ac:dyDescent="0.25">
      <c r="A119" s="583" t="s">
        <v>1181</v>
      </c>
      <c r="B119" s="584">
        <v>1</v>
      </c>
      <c r="C119" s="584">
        <v>2</v>
      </c>
      <c r="D119" s="584">
        <v>3</v>
      </c>
      <c r="E119" s="584">
        <v>5</v>
      </c>
      <c r="F119" s="584">
        <v>7</v>
      </c>
      <c r="G119" s="584">
        <v>9</v>
      </c>
      <c r="H119" s="584">
        <v>10</v>
      </c>
      <c r="I119" s="584">
        <v>11</v>
      </c>
      <c r="J119" s="584">
        <v>12</v>
      </c>
      <c r="K119" s="584">
        <v>14</v>
      </c>
      <c r="L119" s="584">
        <v>15</v>
      </c>
      <c r="M119" s="584">
        <v>16</v>
      </c>
      <c r="N119" s="584">
        <v>17</v>
      </c>
      <c r="O119" s="584">
        <v>18</v>
      </c>
      <c r="P119" s="584">
        <v>19</v>
      </c>
      <c r="Q119" s="584">
        <v>1</v>
      </c>
      <c r="R119" s="584">
        <v>1</v>
      </c>
      <c r="S119" s="584">
        <v>2</v>
      </c>
      <c r="T119" s="584">
        <v>2</v>
      </c>
      <c r="U119" s="584">
        <v>3</v>
      </c>
      <c r="V119" s="584">
        <v>3</v>
      </c>
      <c r="W119" s="584">
        <v>4</v>
      </c>
      <c r="X119" s="584">
        <v>5</v>
      </c>
      <c r="Y119" s="584">
        <v>6</v>
      </c>
      <c r="Z119" s="584">
        <v>7</v>
      </c>
      <c r="AA119" s="584">
        <v>7</v>
      </c>
      <c r="AB119" s="584">
        <v>8</v>
      </c>
      <c r="AC119" s="584">
        <v>8</v>
      </c>
      <c r="AD119" s="584">
        <v>9</v>
      </c>
      <c r="AE119" s="585">
        <v>9</v>
      </c>
    </row>
    <row r="120" spans="1:31" x14ac:dyDescent="0.2">
      <c r="A120" s="350"/>
      <c r="Q120" s="351"/>
      <c r="R120" s="351"/>
      <c r="S120" s="351"/>
      <c r="T120" s="351"/>
      <c r="U120" s="351"/>
      <c r="V120" s="351"/>
      <c r="W120" s="351"/>
      <c r="X120" s="351"/>
      <c r="Y120" s="351"/>
      <c r="Z120" s="351"/>
      <c r="AA120" s="351"/>
      <c r="AB120" s="351"/>
      <c r="AC120" s="351"/>
    </row>
    <row r="121" spans="1:31" x14ac:dyDescent="0.2">
      <c r="A121" s="350"/>
      <c r="Q121" s="351"/>
      <c r="R121" s="351"/>
      <c r="S121" s="351"/>
      <c r="T121" s="351"/>
      <c r="U121" s="351"/>
      <c r="V121" s="351"/>
      <c r="W121" s="351"/>
      <c r="X121" s="351"/>
      <c r="Y121" s="351"/>
      <c r="Z121" s="351"/>
      <c r="AA121" s="351"/>
      <c r="AB121" s="351"/>
      <c r="AC121" s="351"/>
    </row>
    <row r="122" spans="1:31" x14ac:dyDescent="0.2">
      <c r="A122" s="350"/>
      <c r="Q122" s="351"/>
      <c r="R122" s="351"/>
      <c r="S122" s="351"/>
      <c r="T122" s="351"/>
      <c r="U122" s="351"/>
      <c r="V122" s="351"/>
      <c r="W122" s="351"/>
      <c r="X122" s="351"/>
      <c r="Y122" s="351"/>
      <c r="Z122" s="351"/>
      <c r="AA122" s="351"/>
      <c r="AB122" s="351"/>
      <c r="AC122" s="351"/>
    </row>
    <row r="123" spans="1:31" x14ac:dyDescent="0.2">
      <c r="A123" s="350"/>
      <c r="Q123" s="351"/>
      <c r="R123" s="351"/>
      <c r="S123" s="351"/>
      <c r="T123" s="351"/>
      <c r="U123" s="351"/>
      <c r="V123" s="351"/>
      <c r="W123" s="351"/>
      <c r="X123" s="351"/>
      <c r="Y123" s="351"/>
      <c r="Z123" s="351"/>
      <c r="AA123" s="351"/>
      <c r="AB123" s="351"/>
      <c r="AC123" s="351"/>
    </row>
    <row r="124" spans="1:31" x14ac:dyDescent="0.2">
      <c r="A124" s="350"/>
      <c r="Q124" s="351"/>
      <c r="R124" s="351"/>
      <c r="S124" s="351"/>
      <c r="T124" s="351"/>
      <c r="U124" s="351"/>
      <c r="V124" s="351"/>
      <c r="W124" s="351"/>
      <c r="X124" s="351"/>
      <c r="Y124" s="351"/>
      <c r="Z124" s="351"/>
      <c r="AA124" s="351"/>
      <c r="AB124" s="351"/>
      <c r="AC124" s="351"/>
    </row>
    <row r="125" spans="1:31" x14ac:dyDescent="0.2">
      <c r="A125" s="350"/>
      <c r="Q125" s="351"/>
      <c r="R125" s="351"/>
      <c r="S125" s="351"/>
      <c r="T125" s="351"/>
      <c r="U125" s="351"/>
      <c r="V125" s="351"/>
      <c r="W125" s="351"/>
      <c r="X125" s="351"/>
      <c r="Y125" s="351"/>
      <c r="Z125" s="351"/>
      <c r="AA125" s="351"/>
      <c r="AB125" s="351"/>
      <c r="AC125" s="351"/>
    </row>
    <row r="126" spans="1:31" x14ac:dyDescent="0.2">
      <c r="A126" s="350"/>
      <c r="Q126" s="351"/>
      <c r="R126" s="351"/>
      <c r="S126" s="351"/>
      <c r="T126" s="351"/>
      <c r="U126" s="351"/>
      <c r="V126" s="351"/>
      <c r="W126" s="351"/>
      <c r="X126" s="351"/>
      <c r="Y126" s="351"/>
      <c r="Z126" s="351"/>
      <c r="AA126" s="351"/>
      <c r="AB126" s="351"/>
      <c r="AC126" s="351"/>
    </row>
    <row r="127" spans="1:31" x14ac:dyDescent="0.2">
      <c r="A127" s="350"/>
      <c r="Q127" s="351"/>
      <c r="R127" s="351"/>
      <c r="S127" s="351"/>
      <c r="T127" s="351"/>
      <c r="U127" s="351"/>
      <c r="V127" s="351"/>
      <c r="W127" s="351"/>
      <c r="X127" s="351"/>
      <c r="Y127" s="351"/>
      <c r="Z127" s="351"/>
      <c r="AA127" s="351"/>
      <c r="AB127" s="351"/>
      <c r="AC127" s="351"/>
    </row>
    <row r="128" spans="1:31" x14ac:dyDescent="0.2">
      <c r="A128" s="350"/>
      <c r="Q128" s="351"/>
      <c r="R128" s="351"/>
      <c r="S128" s="351"/>
      <c r="T128" s="351"/>
      <c r="U128" s="351"/>
      <c r="V128" s="351"/>
      <c r="W128" s="351"/>
      <c r="X128" s="351"/>
      <c r="Y128" s="351"/>
      <c r="Z128" s="351"/>
      <c r="AA128" s="351"/>
      <c r="AB128" s="351"/>
      <c r="AC128" s="351"/>
    </row>
    <row r="129" spans="1:29" x14ac:dyDescent="0.2">
      <c r="A129" s="350"/>
      <c r="Q129" s="351"/>
      <c r="R129" s="351"/>
      <c r="S129" s="351"/>
      <c r="T129" s="351"/>
      <c r="U129" s="351"/>
      <c r="V129" s="351"/>
      <c r="W129" s="351"/>
      <c r="X129" s="351"/>
      <c r="Y129" s="351"/>
      <c r="Z129" s="351"/>
      <c r="AA129" s="351"/>
      <c r="AB129" s="351"/>
      <c r="AC129" s="351"/>
    </row>
    <row r="130" spans="1:29" x14ac:dyDescent="0.2">
      <c r="A130" s="350"/>
      <c r="Q130" s="351"/>
      <c r="R130" s="351"/>
      <c r="S130" s="351"/>
      <c r="T130" s="351"/>
      <c r="U130" s="351"/>
      <c r="V130" s="351"/>
      <c r="W130" s="351"/>
      <c r="X130" s="351"/>
      <c r="Y130" s="351"/>
      <c r="Z130" s="351"/>
      <c r="AA130" s="351"/>
      <c r="AB130" s="351"/>
      <c r="AC130" s="351"/>
    </row>
    <row r="131" spans="1:29" x14ac:dyDescent="0.2">
      <c r="A131" s="350"/>
      <c r="Q131" s="351"/>
      <c r="R131" s="351"/>
      <c r="S131" s="351"/>
      <c r="T131" s="351"/>
      <c r="U131" s="351"/>
      <c r="V131" s="351"/>
      <c r="W131" s="351"/>
      <c r="X131" s="351"/>
      <c r="Y131" s="351"/>
      <c r="Z131" s="351"/>
      <c r="AA131" s="351"/>
      <c r="AB131" s="351"/>
      <c r="AC131" s="351"/>
    </row>
    <row r="132" spans="1:29" x14ac:dyDescent="0.2">
      <c r="A132" s="350"/>
      <c r="Q132" s="351"/>
      <c r="R132" s="351"/>
      <c r="S132" s="351"/>
      <c r="T132" s="351"/>
      <c r="U132" s="351"/>
      <c r="V132" s="351"/>
      <c r="W132" s="351"/>
      <c r="X132" s="351"/>
      <c r="Y132" s="351"/>
      <c r="Z132" s="351"/>
      <c r="AA132" s="351"/>
      <c r="AB132" s="351"/>
      <c r="AC132" s="351"/>
    </row>
    <row r="133" spans="1:29" x14ac:dyDescent="0.2">
      <c r="A133" s="350"/>
      <c r="Q133" s="351"/>
      <c r="R133" s="351"/>
      <c r="S133" s="351"/>
      <c r="T133" s="351"/>
      <c r="U133" s="351"/>
      <c r="V133" s="351"/>
      <c r="W133" s="351"/>
      <c r="X133" s="351"/>
      <c r="Y133" s="351"/>
      <c r="Z133" s="351"/>
      <c r="AA133" s="351"/>
      <c r="AB133" s="351"/>
      <c r="AC133" s="351"/>
    </row>
    <row r="134" spans="1:29" x14ac:dyDescent="0.2">
      <c r="A134" s="350"/>
      <c r="Q134" s="351"/>
      <c r="R134" s="351"/>
      <c r="S134" s="351"/>
      <c r="T134" s="351"/>
      <c r="U134" s="351"/>
      <c r="V134" s="351"/>
      <c r="W134" s="351"/>
      <c r="X134" s="351"/>
      <c r="Y134" s="351"/>
      <c r="Z134" s="351"/>
      <c r="AA134" s="351"/>
      <c r="AB134" s="351"/>
      <c r="AC134" s="351"/>
    </row>
    <row r="135" spans="1:29" x14ac:dyDescent="0.2">
      <c r="A135" s="350"/>
      <c r="Q135" s="351"/>
      <c r="R135" s="351"/>
      <c r="S135" s="351"/>
      <c r="T135" s="351"/>
      <c r="U135" s="351"/>
      <c r="V135" s="351"/>
      <c r="W135" s="351"/>
      <c r="X135" s="351"/>
      <c r="Y135" s="351"/>
      <c r="Z135" s="351"/>
      <c r="AA135" s="351"/>
      <c r="AB135" s="351"/>
      <c r="AC135" s="351"/>
    </row>
    <row r="136" spans="1:29" x14ac:dyDescent="0.2">
      <c r="A136" s="350"/>
      <c r="Q136" s="351"/>
      <c r="R136" s="351"/>
      <c r="S136" s="351"/>
      <c r="T136" s="351"/>
      <c r="U136" s="351"/>
      <c r="V136" s="351"/>
      <c r="W136" s="351"/>
      <c r="X136" s="351"/>
      <c r="Y136" s="351"/>
      <c r="Z136" s="351"/>
      <c r="AA136" s="351"/>
      <c r="AB136" s="351"/>
      <c r="AC136" s="351"/>
    </row>
    <row r="137" spans="1:29" x14ac:dyDescent="0.2">
      <c r="A137" s="350"/>
      <c r="Q137" s="351"/>
      <c r="R137" s="351"/>
      <c r="S137" s="351"/>
      <c r="T137" s="351"/>
      <c r="U137" s="351"/>
      <c r="V137" s="351"/>
      <c r="W137" s="351"/>
      <c r="X137" s="351"/>
      <c r="Y137" s="351"/>
      <c r="Z137" s="351"/>
      <c r="AA137" s="351"/>
      <c r="AB137" s="351"/>
      <c r="AC137" s="351"/>
    </row>
    <row r="138" spans="1:29" x14ac:dyDescent="0.2">
      <c r="A138" s="350"/>
      <c r="Q138" s="351"/>
      <c r="R138" s="351"/>
      <c r="S138" s="351"/>
      <c r="T138" s="351"/>
      <c r="U138" s="351"/>
      <c r="V138" s="351"/>
      <c r="W138" s="351"/>
      <c r="X138" s="351"/>
      <c r="Y138" s="351"/>
      <c r="Z138" s="351"/>
      <c r="AA138" s="351"/>
      <c r="AB138" s="351"/>
      <c r="AC138" s="351"/>
    </row>
    <row r="139" spans="1:29" x14ac:dyDescent="0.2">
      <c r="A139" s="350"/>
      <c r="Q139" s="351"/>
      <c r="R139" s="351"/>
      <c r="S139" s="351"/>
      <c r="T139" s="351"/>
      <c r="U139" s="351"/>
      <c r="V139" s="351"/>
      <c r="W139" s="351"/>
      <c r="X139" s="351"/>
      <c r="Y139" s="351"/>
      <c r="Z139" s="351"/>
      <c r="AA139" s="351"/>
      <c r="AB139" s="351"/>
      <c r="AC139" s="351"/>
    </row>
    <row r="140" spans="1:29" x14ac:dyDescent="0.2">
      <c r="A140" s="350"/>
      <c r="Q140" s="351"/>
      <c r="R140" s="351"/>
      <c r="S140" s="351"/>
      <c r="T140" s="351"/>
      <c r="U140" s="351"/>
      <c r="V140" s="351"/>
      <c r="W140" s="351"/>
      <c r="X140" s="351"/>
      <c r="Y140" s="351"/>
      <c r="Z140" s="351"/>
      <c r="AA140" s="351"/>
      <c r="AB140" s="351"/>
      <c r="AC140" s="351"/>
    </row>
    <row r="141" spans="1:29" x14ac:dyDescent="0.2">
      <c r="A141" s="350"/>
      <c r="Q141" s="351"/>
      <c r="R141" s="351"/>
      <c r="S141" s="351"/>
      <c r="T141" s="351"/>
      <c r="U141" s="351"/>
      <c r="V141" s="351"/>
      <c r="W141" s="351"/>
      <c r="X141" s="351"/>
      <c r="Y141" s="351"/>
      <c r="Z141" s="351"/>
      <c r="AA141" s="351"/>
      <c r="AB141" s="351"/>
      <c r="AC141" s="351"/>
    </row>
    <row r="142" spans="1:29" x14ac:dyDescent="0.2">
      <c r="A142" s="350"/>
      <c r="Q142" s="351"/>
      <c r="R142" s="351"/>
      <c r="S142" s="351"/>
      <c r="T142" s="351"/>
      <c r="U142" s="351"/>
      <c r="V142" s="351"/>
      <c r="W142" s="351"/>
      <c r="X142" s="351"/>
      <c r="Y142" s="351"/>
      <c r="Z142" s="351"/>
      <c r="AA142" s="351"/>
      <c r="AB142" s="351"/>
      <c r="AC142" s="351"/>
    </row>
    <row r="143" spans="1:29" x14ac:dyDescent="0.2">
      <c r="A143" s="350"/>
      <c r="Q143" s="351"/>
      <c r="R143" s="351"/>
      <c r="S143" s="351"/>
      <c r="T143" s="351"/>
      <c r="U143" s="351"/>
      <c r="V143" s="351"/>
      <c r="W143" s="351"/>
      <c r="X143" s="351"/>
      <c r="Y143" s="351"/>
      <c r="Z143" s="351"/>
      <c r="AA143" s="351"/>
      <c r="AB143" s="351"/>
      <c r="AC143" s="351"/>
    </row>
    <row r="144" spans="1:29" x14ac:dyDescent="0.2">
      <c r="A144" s="350"/>
      <c r="Q144" s="351"/>
      <c r="R144" s="351"/>
      <c r="S144" s="351"/>
      <c r="T144" s="351"/>
      <c r="U144" s="351"/>
      <c r="V144" s="351"/>
      <c r="W144" s="351"/>
      <c r="X144" s="351"/>
      <c r="Y144" s="351"/>
      <c r="Z144" s="351"/>
      <c r="AA144" s="351"/>
      <c r="AB144" s="351"/>
      <c r="AC144" s="351"/>
    </row>
    <row r="145" spans="1:29" x14ac:dyDescent="0.2">
      <c r="A145" s="350"/>
      <c r="Q145" s="351"/>
      <c r="R145" s="351"/>
      <c r="S145" s="351"/>
      <c r="T145" s="351"/>
      <c r="U145" s="351"/>
      <c r="V145" s="351"/>
      <c r="W145" s="351"/>
      <c r="X145" s="351"/>
      <c r="Y145" s="351"/>
      <c r="Z145" s="351"/>
      <c r="AA145" s="351"/>
      <c r="AB145" s="351"/>
      <c r="AC145" s="351"/>
    </row>
    <row r="146" spans="1:29" x14ac:dyDescent="0.2">
      <c r="A146" s="350"/>
      <c r="Q146" s="351"/>
      <c r="R146" s="351"/>
      <c r="S146" s="351"/>
      <c r="T146" s="351"/>
      <c r="U146" s="351"/>
      <c r="V146" s="351"/>
      <c r="W146" s="351"/>
      <c r="X146" s="351"/>
      <c r="Y146" s="351"/>
      <c r="Z146" s="351"/>
      <c r="AA146" s="351"/>
      <c r="AB146" s="351"/>
      <c r="AC146" s="351"/>
    </row>
    <row r="147" spans="1:29" x14ac:dyDescent="0.2">
      <c r="A147" s="350"/>
      <c r="Q147" s="351"/>
      <c r="R147" s="351"/>
      <c r="S147" s="351"/>
      <c r="T147" s="351"/>
      <c r="U147" s="351"/>
      <c r="V147" s="351"/>
      <c r="W147" s="351"/>
      <c r="X147" s="351"/>
      <c r="Y147" s="351"/>
      <c r="Z147" s="351"/>
      <c r="AA147" s="351"/>
      <c r="AB147" s="351"/>
      <c r="AC147" s="351"/>
    </row>
    <row r="148" spans="1:29" x14ac:dyDescent="0.2">
      <c r="A148" s="350"/>
      <c r="Q148" s="351"/>
      <c r="R148" s="351"/>
      <c r="S148" s="351"/>
      <c r="T148" s="351"/>
      <c r="U148" s="351"/>
      <c r="V148" s="351"/>
      <c r="W148" s="351"/>
      <c r="X148" s="351"/>
      <c r="Y148" s="351"/>
      <c r="Z148" s="351"/>
      <c r="AA148" s="351"/>
      <c r="AB148" s="351"/>
      <c r="AC148" s="351"/>
    </row>
    <row r="149" spans="1:29" x14ac:dyDescent="0.2">
      <c r="A149" s="350"/>
      <c r="Q149" s="351"/>
      <c r="R149" s="351"/>
      <c r="S149" s="351"/>
      <c r="T149" s="351"/>
      <c r="U149" s="351"/>
      <c r="V149" s="351"/>
      <c r="W149" s="351"/>
      <c r="X149" s="351"/>
      <c r="Y149" s="351"/>
      <c r="Z149" s="351"/>
      <c r="AA149" s="351"/>
      <c r="AB149" s="351"/>
      <c r="AC149" s="351"/>
    </row>
    <row r="150" spans="1:29" x14ac:dyDescent="0.2">
      <c r="A150" s="350"/>
      <c r="Q150" s="351"/>
      <c r="R150" s="351"/>
      <c r="S150" s="351"/>
      <c r="T150" s="351"/>
      <c r="U150" s="351"/>
      <c r="V150" s="351"/>
      <c r="W150" s="351"/>
      <c r="X150" s="351"/>
      <c r="Y150" s="351"/>
      <c r="Z150" s="351"/>
      <c r="AA150" s="351"/>
      <c r="AB150" s="351"/>
      <c r="AC150" s="351"/>
    </row>
    <row r="151" spans="1:29" x14ac:dyDescent="0.2">
      <c r="A151" s="350"/>
      <c r="Q151" s="351"/>
      <c r="R151" s="351"/>
      <c r="S151" s="351"/>
      <c r="T151" s="351"/>
      <c r="U151" s="351"/>
      <c r="V151" s="351"/>
      <c r="W151" s="351"/>
      <c r="X151" s="351"/>
      <c r="Y151" s="351"/>
      <c r="Z151" s="351"/>
      <c r="AA151" s="351"/>
      <c r="AB151" s="351"/>
      <c r="AC151" s="351"/>
    </row>
    <row r="152" spans="1:29" x14ac:dyDescent="0.2">
      <c r="A152" s="350"/>
      <c r="Q152" s="351"/>
      <c r="R152" s="351"/>
      <c r="S152" s="351"/>
      <c r="T152" s="351"/>
      <c r="U152" s="351"/>
      <c r="V152" s="351"/>
      <c r="W152" s="351"/>
      <c r="X152" s="351"/>
      <c r="Y152" s="351"/>
      <c r="Z152" s="351"/>
      <c r="AA152" s="351"/>
      <c r="AB152" s="351"/>
      <c r="AC152" s="351"/>
    </row>
    <row r="153" spans="1:29" x14ac:dyDescent="0.2">
      <c r="A153" s="350"/>
      <c r="Q153" s="351"/>
      <c r="R153" s="351"/>
      <c r="S153" s="351"/>
      <c r="T153" s="351"/>
      <c r="U153" s="351"/>
      <c r="V153" s="351"/>
      <c r="W153" s="351"/>
      <c r="X153" s="351"/>
      <c r="Y153" s="351"/>
      <c r="Z153" s="351"/>
      <c r="AA153" s="351"/>
      <c r="AB153" s="351"/>
      <c r="AC153" s="351"/>
    </row>
    <row r="154" spans="1:29" x14ac:dyDescent="0.2">
      <c r="A154" s="350"/>
      <c r="Q154" s="351"/>
      <c r="R154" s="351"/>
      <c r="S154" s="351"/>
      <c r="T154" s="351"/>
      <c r="U154" s="351"/>
      <c r="V154" s="351"/>
      <c r="W154" s="351"/>
      <c r="X154" s="351"/>
      <c r="Y154" s="351"/>
      <c r="Z154" s="351"/>
      <c r="AA154" s="351"/>
      <c r="AB154" s="351"/>
      <c r="AC154" s="351"/>
    </row>
    <row r="155" spans="1:29" x14ac:dyDescent="0.2">
      <c r="A155" s="350"/>
      <c r="Q155" s="351"/>
      <c r="R155" s="351"/>
      <c r="S155" s="351"/>
      <c r="T155" s="351"/>
      <c r="U155" s="351"/>
      <c r="V155" s="351"/>
      <c r="W155" s="351"/>
      <c r="X155" s="351"/>
      <c r="Y155" s="351"/>
      <c r="Z155" s="351"/>
      <c r="AA155" s="351"/>
      <c r="AB155" s="351"/>
      <c r="AC155" s="351"/>
    </row>
    <row r="156" spans="1:29" x14ac:dyDescent="0.2">
      <c r="A156" s="350"/>
      <c r="Q156" s="351"/>
      <c r="R156" s="351"/>
      <c r="S156" s="351"/>
      <c r="T156" s="351"/>
      <c r="U156" s="351"/>
      <c r="V156" s="351"/>
      <c r="W156" s="351"/>
      <c r="X156" s="351"/>
      <c r="Y156" s="351"/>
      <c r="Z156" s="351"/>
      <c r="AA156" s="351"/>
      <c r="AB156" s="351"/>
      <c r="AC156" s="351"/>
    </row>
    <row r="157" spans="1:29" x14ac:dyDescent="0.2">
      <c r="A157" s="350"/>
      <c r="Q157" s="351"/>
      <c r="R157" s="351"/>
      <c r="S157" s="351"/>
      <c r="T157" s="351"/>
      <c r="U157" s="351"/>
      <c r="V157" s="351"/>
      <c r="W157" s="351"/>
      <c r="X157" s="351"/>
      <c r="Y157" s="351"/>
      <c r="Z157" s="351"/>
      <c r="AA157" s="351"/>
      <c r="AB157" s="351"/>
      <c r="AC157" s="351"/>
    </row>
    <row r="158" spans="1:29" x14ac:dyDescent="0.2">
      <c r="A158" s="350"/>
      <c r="Q158" s="351"/>
      <c r="R158" s="351"/>
      <c r="S158" s="351"/>
      <c r="T158" s="351"/>
      <c r="U158" s="351"/>
      <c r="V158" s="351"/>
      <c r="W158" s="351"/>
      <c r="X158" s="351"/>
      <c r="Y158" s="351"/>
      <c r="Z158" s="351"/>
      <c r="AA158" s="351"/>
      <c r="AB158" s="351"/>
      <c r="AC158" s="351"/>
    </row>
    <row r="159" spans="1:29" x14ac:dyDescent="0.2">
      <c r="A159" s="350"/>
      <c r="Q159" s="351"/>
      <c r="R159" s="351"/>
      <c r="S159" s="351"/>
      <c r="T159" s="351"/>
      <c r="U159" s="351"/>
      <c r="V159" s="351"/>
      <c r="W159" s="351"/>
      <c r="X159" s="351"/>
      <c r="Y159" s="351"/>
      <c r="Z159" s="351"/>
      <c r="AA159" s="351"/>
      <c r="AB159" s="351"/>
      <c r="AC159" s="351"/>
    </row>
    <row r="160" spans="1:29" x14ac:dyDescent="0.2">
      <c r="A160" s="350"/>
      <c r="Q160" s="351"/>
      <c r="R160" s="351"/>
      <c r="S160" s="351"/>
      <c r="T160" s="351"/>
      <c r="U160" s="351"/>
      <c r="V160" s="351"/>
      <c r="W160" s="351"/>
      <c r="X160" s="351"/>
      <c r="Y160" s="351"/>
      <c r="Z160" s="351"/>
      <c r="AA160" s="351"/>
      <c r="AB160" s="351"/>
      <c r="AC160" s="351"/>
    </row>
    <row r="161" spans="1:29" x14ac:dyDescent="0.2">
      <c r="A161" s="350"/>
      <c r="Q161" s="351"/>
      <c r="R161" s="351"/>
      <c r="S161" s="351"/>
      <c r="T161" s="351"/>
      <c r="U161" s="351"/>
      <c r="V161" s="351"/>
      <c r="W161" s="351"/>
      <c r="X161" s="351"/>
      <c r="Y161" s="351"/>
      <c r="Z161" s="351"/>
      <c r="AA161" s="351"/>
      <c r="AB161" s="351"/>
      <c r="AC161" s="351"/>
    </row>
    <row r="162" spans="1:29" x14ac:dyDescent="0.2">
      <c r="A162" s="350"/>
      <c r="Q162" s="351"/>
      <c r="R162" s="351"/>
      <c r="S162" s="351"/>
      <c r="T162" s="351"/>
      <c r="U162" s="351"/>
      <c r="V162" s="351"/>
      <c r="W162" s="351"/>
      <c r="X162" s="351"/>
      <c r="Y162" s="351"/>
      <c r="Z162" s="351"/>
      <c r="AA162" s="351"/>
      <c r="AB162" s="351"/>
      <c r="AC162" s="351"/>
    </row>
    <row r="163" spans="1:29" x14ac:dyDescent="0.2">
      <c r="A163" s="350"/>
      <c r="Q163" s="351"/>
      <c r="R163" s="351"/>
      <c r="S163" s="351"/>
      <c r="T163" s="351"/>
      <c r="U163" s="351"/>
      <c r="V163" s="351"/>
      <c r="W163" s="351"/>
      <c r="X163" s="351"/>
      <c r="Y163" s="351"/>
      <c r="Z163" s="351"/>
      <c r="AA163" s="351"/>
      <c r="AB163" s="351"/>
      <c r="AC163" s="351"/>
    </row>
    <row r="164" spans="1:29" x14ac:dyDescent="0.2">
      <c r="A164" s="350"/>
      <c r="Q164" s="351"/>
      <c r="R164" s="351"/>
      <c r="S164" s="351"/>
      <c r="T164" s="351"/>
      <c r="U164" s="351"/>
      <c r="V164" s="351"/>
      <c r="W164" s="351"/>
      <c r="X164" s="351"/>
      <c r="Y164" s="351"/>
      <c r="Z164" s="351"/>
      <c r="AA164" s="351"/>
      <c r="AB164" s="351"/>
      <c r="AC164" s="351"/>
    </row>
    <row r="165" spans="1:29" x14ac:dyDescent="0.2">
      <c r="A165" s="350"/>
      <c r="Q165" s="351"/>
      <c r="R165" s="351"/>
      <c r="S165" s="351"/>
      <c r="T165" s="351"/>
      <c r="U165" s="351"/>
      <c r="V165" s="351"/>
      <c r="W165" s="351"/>
      <c r="X165" s="351"/>
      <c r="Y165" s="351"/>
      <c r="Z165" s="351"/>
      <c r="AA165" s="351"/>
      <c r="AB165" s="351"/>
      <c r="AC165" s="351"/>
    </row>
    <row r="166" spans="1:29" x14ac:dyDescent="0.2">
      <c r="A166" s="350"/>
      <c r="Q166" s="351"/>
      <c r="R166" s="351"/>
      <c r="S166" s="351"/>
      <c r="T166" s="351"/>
      <c r="U166" s="351"/>
      <c r="V166" s="351"/>
      <c r="W166" s="351"/>
      <c r="X166" s="351"/>
      <c r="Y166" s="351"/>
      <c r="Z166" s="351"/>
      <c r="AA166" s="351"/>
      <c r="AB166" s="351"/>
      <c r="AC166" s="351"/>
    </row>
    <row r="167" spans="1:29" x14ac:dyDescent="0.2">
      <c r="A167" s="350"/>
      <c r="Q167" s="351"/>
      <c r="R167" s="351"/>
      <c r="S167" s="351"/>
      <c r="T167" s="351"/>
      <c r="U167" s="351"/>
      <c r="V167" s="351"/>
      <c r="W167" s="351"/>
      <c r="X167" s="351"/>
      <c r="Y167" s="351"/>
      <c r="Z167" s="351"/>
      <c r="AA167" s="351"/>
      <c r="AB167" s="351"/>
      <c r="AC167" s="351"/>
    </row>
    <row r="168" spans="1:29" x14ac:dyDescent="0.2">
      <c r="A168" s="350"/>
      <c r="Q168" s="351"/>
      <c r="R168" s="351"/>
      <c r="S168" s="351"/>
      <c r="T168" s="351"/>
      <c r="U168" s="351"/>
      <c r="V168" s="351"/>
      <c r="W168" s="351"/>
      <c r="X168" s="351"/>
      <c r="Y168" s="351"/>
      <c r="Z168" s="351"/>
      <c r="AA168" s="351"/>
      <c r="AB168" s="351"/>
      <c r="AC168" s="351"/>
    </row>
    <row r="169" spans="1:29" x14ac:dyDescent="0.2">
      <c r="A169" s="350"/>
      <c r="Q169" s="351"/>
      <c r="R169" s="351"/>
      <c r="S169" s="351"/>
      <c r="T169" s="351"/>
      <c r="U169" s="351"/>
      <c r="V169" s="351"/>
      <c r="W169" s="351"/>
      <c r="X169" s="351"/>
      <c r="Y169" s="351"/>
      <c r="Z169" s="351"/>
      <c r="AA169" s="351"/>
      <c r="AB169" s="351"/>
      <c r="AC169" s="351"/>
    </row>
    <row r="170" spans="1:29" x14ac:dyDescent="0.2">
      <c r="A170" s="350"/>
      <c r="Q170" s="351"/>
      <c r="R170" s="351"/>
      <c r="S170" s="351"/>
      <c r="T170" s="351"/>
      <c r="U170" s="351"/>
      <c r="V170" s="351"/>
      <c r="W170" s="351"/>
      <c r="X170" s="351"/>
      <c r="Y170" s="351"/>
      <c r="Z170" s="351"/>
      <c r="AA170" s="351"/>
      <c r="AB170" s="351"/>
      <c r="AC170" s="351"/>
    </row>
    <row r="171" spans="1:29" x14ac:dyDescent="0.2">
      <c r="A171" s="350"/>
      <c r="Q171" s="351"/>
      <c r="R171" s="351"/>
      <c r="S171" s="351"/>
      <c r="T171" s="351"/>
      <c r="U171" s="351"/>
      <c r="V171" s="351"/>
      <c r="W171" s="351"/>
      <c r="X171" s="351"/>
      <c r="Y171" s="351"/>
      <c r="Z171" s="351"/>
      <c r="AA171" s="351"/>
      <c r="AB171" s="351"/>
      <c r="AC171" s="351"/>
    </row>
    <row r="172" spans="1:29" x14ac:dyDescent="0.2">
      <c r="A172" s="350"/>
      <c r="Q172" s="351"/>
      <c r="R172" s="351"/>
      <c r="S172" s="351"/>
      <c r="T172" s="351"/>
      <c r="U172" s="351"/>
      <c r="V172" s="351"/>
      <c r="W172" s="351"/>
      <c r="X172" s="351"/>
      <c r="Y172" s="351"/>
      <c r="Z172" s="351"/>
      <c r="AA172" s="351"/>
      <c r="AB172" s="351"/>
      <c r="AC172" s="351"/>
    </row>
    <row r="173" spans="1:29" x14ac:dyDescent="0.2">
      <c r="A173" s="350"/>
      <c r="Q173" s="351"/>
      <c r="R173" s="351"/>
      <c r="S173" s="351"/>
      <c r="T173" s="351"/>
      <c r="U173" s="351"/>
      <c r="V173" s="351"/>
      <c r="W173" s="351"/>
      <c r="X173" s="351"/>
      <c r="Y173" s="351"/>
      <c r="Z173" s="351"/>
      <c r="AA173" s="351"/>
      <c r="AB173" s="351"/>
      <c r="AC173" s="351"/>
    </row>
    <row r="174" spans="1:29" x14ac:dyDescent="0.2">
      <c r="A174" s="350"/>
      <c r="Q174" s="351"/>
      <c r="R174" s="351"/>
      <c r="S174" s="351"/>
      <c r="T174" s="351"/>
      <c r="U174" s="351"/>
      <c r="V174" s="351"/>
      <c r="W174" s="351"/>
      <c r="X174" s="351"/>
      <c r="Y174" s="351"/>
      <c r="Z174" s="351"/>
      <c r="AA174" s="351"/>
      <c r="AB174" s="351"/>
      <c r="AC174" s="351"/>
    </row>
    <row r="175" spans="1:29" x14ac:dyDescent="0.2">
      <c r="A175" s="350"/>
      <c r="Q175" s="351"/>
      <c r="R175" s="351"/>
      <c r="S175" s="351"/>
      <c r="T175" s="351"/>
      <c r="U175" s="351"/>
      <c r="V175" s="351"/>
      <c r="W175" s="351"/>
      <c r="X175" s="351"/>
      <c r="Y175" s="351"/>
      <c r="Z175" s="351"/>
      <c r="AA175" s="351"/>
      <c r="AB175" s="351"/>
      <c r="AC175" s="351"/>
    </row>
    <row r="176" spans="1:29" x14ac:dyDescent="0.2">
      <c r="A176" s="350"/>
      <c r="Q176" s="351"/>
      <c r="R176" s="351"/>
      <c r="S176" s="351"/>
      <c r="T176" s="351"/>
      <c r="U176" s="351"/>
      <c r="V176" s="351"/>
      <c r="W176" s="351"/>
      <c r="X176" s="351"/>
      <c r="Y176" s="351"/>
      <c r="Z176" s="351"/>
      <c r="AA176" s="351"/>
      <c r="AB176" s="351"/>
      <c r="AC176" s="351"/>
    </row>
    <row r="177" spans="1:29" x14ac:dyDescent="0.2">
      <c r="A177" s="350"/>
      <c r="Q177" s="351"/>
      <c r="R177" s="351"/>
      <c r="S177" s="351"/>
      <c r="T177" s="351"/>
      <c r="U177" s="351"/>
      <c r="V177" s="351"/>
      <c r="W177" s="351"/>
      <c r="X177" s="351"/>
      <c r="Y177" s="351"/>
      <c r="Z177" s="351"/>
      <c r="AA177" s="351"/>
      <c r="AB177" s="351"/>
      <c r="AC177" s="351"/>
    </row>
    <row r="178" spans="1:29" x14ac:dyDescent="0.2">
      <c r="A178" s="350"/>
      <c r="Q178" s="351"/>
      <c r="R178" s="351"/>
      <c r="S178" s="351"/>
      <c r="T178" s="351"/>
      <c r="U178" s="351"/>
      <c r="V178" s="351"/>
      <c r="W178" s="351"/>
      <c r="X178" s="351"/>
      <c r="Y178" s="351"/>
      <c r="Z178" s="351"/>
      <c r="AA178" s="351"/>
      <c r="AB178" s="351"/>
      <c r="AC178" s="351"/>
    </row>
    <row r="179" spans="1:29" x14ac:dyDescent="0.2">
      <c r="A179" s="350"/>
      <c r="Q179" s="351"/>
      <c r="R179" s="351"/>
      <c r="S179" s="351"/>
      <c r="T179" s="351"/>
      <c r="U179" s="351"/>
      <c r="V179" s="351"/>
      <c r="W179" s="351"/>
      <c r="X179" s="351"/>
      <c r="Y179" s="351"/>
      <c r="Z179" s="351"/>
      <c r="AA179" s="351"/>
      <c r="AB179" s="351"/>
      <c r="AC179" s="351"/>
    </row>
    <row r="180" spans="1:29" x14ac:dyDescent="0.2">
      <c r="A180" s="350"/>
      <c r="Q180" s="351"/>
      <c r="R180" s="351"/>
      <c r="S180" s="351"/>
      <c r="T180" s="351"/>
      <c r="U180" s="351"/>
      <c r="V180" s="351"/>
      <c r="W180" s="351"/>
      <c r="X180" s="351"/>
      <c r="Y180" s="351"/>
      <c r="Z180" s="351"/>
      <c r="AA180" s="351"/>
      <c r="AB180" s="351"/>
      <c r="AC180" s="351"/>
    </row>
    <row r="181" spans="1:29" x14ac:dyDescent="0.2">
      <c r="A181" s="350"/>
      <c r="Q181" s="351"/>
      <c r="R181" s="351"/>
      <c r="S181" s="351"/>
      <c r="T181" s="351"/>
      <c r="U181" s="351"/>
      <c r="V181" s="351"/>
      <c r="W181" s="351"/>
      <c r="X181" s="351"/>
      <c r="Y181" s="351"/>
      <c r="Z181" s="351"/>
      <c r="AA181" s="351"/>
      <c r="AB181" s="351"/>
      <c r="AC181" s="351"/>
    </row>
    <row r="182" spans="1:29" x14ac:dyDescent="0.2">
      <c r="A182" s="350"/>
      <c r="Q182" s="351"/>
      <c r="R182" s="351"/>
      <c r="S182" s="351"/>
      <c r="T182" s="351"/>
      <c r="U182" s="351"/>
      <c r="V182" s="351"/>
      <c r="W182" s="351"/>
      <c r="X182" s="351"/>
      <c r="Y182" s="351"/>
      <c r="Z182" s="351"/>
      <c r="AA182" s="351"/>
      <c r="AB182" s="351"/>
      <c r="AC182" s="351"/>
    </row>
    <row r="183" spans="1:29" x14ac:dyDescent="0.2">
      <c r="A183" s="350"/>
      <c r="Q183" s="351"/>
      <c r="R183" s="351"/>
      <c r="S183" s="351"/>
      <c r="T183" s="351"/>
      <c r="U183" s="351"/>
      <c r="V183" s="351"/>
      <c r="W183" s="351"/>
      <c r="X183" s="351"/>
      <c r="Y183" s="351"/>
      <c r="Z183" s="351"/>
      <c r="AA183" s="351"/>
      <c r="AB183" s="351"/>
      <c r="AC183" s="351"/>
    </row>
    <row r="184" spans="1:29" x14ac:dyDescent="0.2">
      <c r="A184" s="350"/>
      <c r="Q184" s="351"/>
      <c r="R184" s="351"/>
      <c r="S184" s="351"/>
      <c r="T184" s="351"/>
      <c r="U184" s="351"/>
      <c r="V184" s="351"/>
      <c r="W184" s="351"/>
      <c r="X184" s="351"/>
      <c r="Y184" s="351"/>
      <c r="Z184" s="351"/>
      <c r="AA184" s="351"/>
      <c r="AB184" s="351"/>
      <c r="AC184" s="351"/>
    </row>
    <row r="185" spans="1:29" x14ac:dyDescent="0.2">
      <c r="A185" s="350"/>
      <c r="Q185" s="351"/>
      <c r="R185" s="351"/>
      <c r="S185" s="351"/>
      <c r="T185" s="351"/>
      <c r="U185" s="351"/>
      <c r="V185" s="351"/>
      <c r="W185" s="351"/>
      <c r="X185" s="351"/>
      <c r="Y185" s="351"/>
      <c r="Z185" s="351"/>
      <c r="AA185" s="351"/>
      <c r="AB185" s="351"/>
      <c r="AC185" s="351"/>
    </row>
    <row r="186" spans="1:29" x14ac:dyDescent="0.2">
      <c r="A186" s="350"/>
      <c r="Q186" s="351"/>
      <c r="R186" s="351"/>
      <c r="S186" s="351"/>
      <c r="T186" s="351"/>
      <c r="U186" s="351"/>
      <c r="V186" s="351"/>
      <c r="W186" s="351"/>
      <c r="X186" s="351"/>
      <c r="Y186" s="351"/>
      <c r="Z186" s="351"/>
      <c r="AA186" s="351"/>
      <c r="AB186" s="351"/>
      <c r="AC186" s="351"/>
    </row>
    <row r="187" spans="1:29" x14ac:dyDescent="0.2">
      <c r="A187" s="350"/>
      <c r="Q187" s="351"/>
      <c r="R187" s="351"/>
      <c r="S187" s="351"/>
      <c r="T187" s="351"/>
      <c r="U187" s="351"/>
      <c r="V187" s="351"/>
      <c r="W187" s="351"/>
      <c r="X187" s="351"/>
      <c r="Y187" s="351"/>
      <c r="Z187" s="351"/>
      <c r="AA187" s="351"/>
      <c r="AB187" s="351"/>
      <c r="AC187" s="351"/>
    </row>
    <row r="188" spans="1:29" x14ac:dyDescent="0.2">
      <c r="A188" s="350"/>
      <c r="Q188" s="351"/>
      <c r="R188" s="351"/>
      <c r="S188" s="351"/>
      <c r="T188" s="351"/>
      <c r="U188" s="351"/>
      <c r="V188" s="351"/>
      <c r="W188" s="351"/>
      <c r="X188" s="351"/>
      <c r="Y188" s="351"/>
      <c r="Z188" s="351"/>
      <c r="AA188" s="351"/>
      <c r="AB188" s="351"/>
      <c r="AC188" s="351"/>
    </row>
    <row r="189" spans="1:29" x14ac:dyDescent="0.2">
      <c r="A189" s="350"/>
      <c r="Q189" s="351"/>
      <c r="R189" s="351"/>
      <c r="S189" s="351"/>
      <c r="T189" s="351"/>
      <c r="U189" s="351"/>
      <c r="V189" s="351"/>
      <c r="W189" s="351"/>
      <c r="X189" s="351"/>
      <c r="Y189" s="351"/>
      <c r="Z189" s="351"/>
      <c r="AA189" s="351"/>
      <c r="AB189" s="351"/>
      <c r="AC189" s="351"/>
    </row>
    <row r="190" spans="1:29" x14ac:dyDescent="0.2">
      <c r="A190" s="350"/>
      <c r="Q190" s="351"/>
      <c r="R190" s="351"/>
      <c r="S190" s="351"/>
      <c r="T190" s="351"/>
      <c r="U190" s="351"/>
      <c r="V190" s="351"/>
      <c r="W190" s="351"/>
      <c r="X190" s="351"/>
      <c r="Y190" s="351"/>
      <c r="Z190" s="351"/>
      <c r="AA190" s="351"/>
      <c r="AB190" s="351"/>
      <c r="AC190" s="351"/>
    </row>
    <row r="191" spans="1:29" x14ac:dyDescent="0.2">
      <c r="A191" s="350"/>
      <c r="Q191" s="351"/>
      <c r="R191" s="351"/>
      <c r="S191" s="351"/>
      <c r="T191" s="351"/>
      <c r="U191" s="351"/>
      <c r="V191" s="351"/>
      <c r="W191" s="351"/>
      <c r="X191" s="351"/>
      <c r="Y191" s="351"/>
      <c r="Z191" s="351"/>
      <c r="AA191" s="351"/>
      <c r="AB191" s="351"/>
      <c r="AC191" s="351"/>
    </row>
    <row r="192" spans="1:29" x14ac:dyDescent="0.2">
      <c r="A192" s="350"/>
      <c r="Q192" s="351"/>
      <c r="R192" s="351"/>
      <c r="S192" s="351"/>
      <c r="T192" s="351"/>
      <c r="U192" s="351"/>
      <c r="V192" s="351"/>
      <c r="W192" s="351"/>
      <c r="X192" s="351"/>
      <c r="Y192" s="351"/>
      <c r="Z192" s="351"/>
      <c r="AA192" s="351"/>
      <c r="AB192" s="351"/>
      <c r="AC192" s="351"/>
    </row>
    <row r="193" spans="1:29" x14ac:dyDescent="0.2">
      <c r="A193" s="350"/>
      <c r="Q193" s="351"/>
      <c r="R193" s="351"/>
      <c r="S193" s="351"/>
      <c r="T193" s="351"/>
      <c r="U193" s="351"/>
      <c r="V193" s="351"/>
      <c r="W193" s="351"/>
      <c r="X193" s="351"/>
      <c r="Y193" s="351"/>
      <c r="Z193" s="351"/>
      <c r="AA193" s="351"/>
      <c r="AB193" s="351"/>
      <c r="AC193" s="351"/>
    </row>
    <row r="194" spans="1:29" x14ac:dyDescent="0.2">
      <c r="A194" s="350"/>
      <c r="Q194" s="351"/>
      <c r="R194" s="351"/>
      <c r="S194" s="351"/>
      <c r="T194" s="351"/>
      <c r="U194" s="351"/>
      <c r="V194" s="351"/>
      <c r="W194" s="351"/>
      <c r="X194" s="351"/>
      <c r="Y194" s="351"/>
      <c r="Z194" s="351"/>
      <c r="AA194" s="351"/>
      <c r="AB194" s="351"/>
      <c r="AC194" s="351"/>
    </row>
    <row r="195" spans="1:29" x14ac:dyDescent="0.2">
      <c r="A195" s="350"/>
      <c r="Q195" s="351"/>
      <c r="R195" s="351"/>
      <c r="S195" s="351"/>
      <c r="T195" s="351"/>
      <c r="U195" s="351"/>
      <c r="V195" s="351"/>
      <c r="W195" s="351"/>
      <c r="X195" s="351"/>
      <c r="Y195" s="351"/>
      <c r="Z195" s="351"/>
      <c r="AA195" s="351"/>
      <c r="AB195" s="351"/>
      <c r="AC195" s="351"/>
    </row>
    <row r="196" spans="1:29" x14ac:dyDescent="0.2">
      <c r="A196" s="350"/>
      <c r="Q196" s="351"/>
      <c r="R196" s="351"/>
      <c r="S196" s="351"/>
      <c r="T196" s="351"/>
      <c r="U196" s="351"/>
      <c r="V196" s="351"/>
      <c r="W196" s="351"/>
      <c r="X196" s="351"/>
      <c r="Y196" s="351"/>
      <c r="Z196" s="351"/>
      <c r="AA196" s="351"/>
      <c r="AB196" s="351"/>
      <c r="AC196" s="351"/>
    </row>
    <row r="197" spans="1:29" x14ac:dyDescent="0.2">
      <c r="A197" s="350"/>
      <c r="Q197" s="351"/>
      <c r="R197" s="351"/>
      <c r="S197" s="351"/>
      <c r="T197" s="351"/>
      <c r="U197" s="351"/>
      <c r="V197" s="351"/>
      <c r="W197" s="351"/>
      <c r="X197" s="351"/>
      <c r="Y197" s="351"/>
      <c r="Z197" s="351"/>
      <c r="AA197" s="351"/>
      <c r="AB197" s="351"/>
      <c r="AC197" s="351"/>
    </row>
    <row r="198" spans="1:29" x14ac:dyDescent="0.2">
      <c r="A198" s="350"/>
      <c r="Q198" s="351"/>
      <c r="R198" s="351"/>
      <c r="S198" s="351"/>
      <c r="T198" s="351"/>
      <c r="U198" s="351"/>
      <c r="V198" s="351"/>
      <c r="W198" s="351"/>
      <c r="X198" s="351"/>
      <c r="Y198" s="351"/>
      <c r="Z198" s="351"/>
      <c r="AA198" s="351"/>
      <c r="AB198" s="351"/>
      <c r="AC198" s="351"/>
    </row>
    <row r="199" spans="1:29" x14ac:dyDescent="0.2">
      <c r="A199" s="350"/>
      <c r="Q199" s="351"/>
      <c r="R199" s="351"/>
      <c r="S199" s="351"/>
      <c r="T199" s="351"/>
      <c r="U199" s="351"/>
      <c r="V199" s="351"/>
      <c r="W199" s="351"/>
      <c r="X199" s="351"/>
      <c r="Y199" s="351"/>
      <c r="Z199" s="351"/>
      <c r="AA199" s="351"/>
      <c r="AB199" s="351"/>
      <c r="AC199" s="351"/>
    </row>
    <row r="200" spans="1:29" x14ac:dyDescent="0.2">
      <c r="A200" s="350"/>
      <c r="Q200" s="351"/>
      <c r="R200" s="351"/>
      <c r="S200" s="351"/>
      <c r="T200" s="351"/>
      <c r="U200" s="351"/>
      <c r="V200" s="351"/>
      <c r="W200" s="351"/>
      <c r="X200" s="351"/>
      <c r="Y200" s="351"/>
      <c r="Z200" s="351"/>
      <c r="AA200" s="351"/>
      <c r="AB200" s="351"/>
      <c r="AC200" s="351"/>
    </row>
    <row r="201" spans="1:29" x14ac:dyDescent="0.2">
      <c r="A201" s="350"/>
      <c r="Q201" s="351"/>
      <c r="R201" s="351"/>
      <c r="S201" s="351"/>
      <c r="T201" s="351"/>
      <c r="U201" s="351"/>
      <c r="V201" s="351"/>
      <c r="W201" s="351"/>
      <c r="X201" s="351"/>
      <c r="Y201" s="351"/>
      <c r="Z201" s="351"/>
      <c r="AA201" s="351"/>
      <c r="AB201" s="351"/>
      <c r="AC201" s="351"/>
    </row>
    <row r="202" spans="1:29" x14ac:dyDescent="0.2">
      <c r="A202" s="350"/>
      <c r="Q202" s="351"/>
      <c r="R202" s="351"/>
      <c r="S202" s="351"/>
      <c r="T202" s="351"/>
      <c r="U202" s="351"/>
      <c r="V202" s="351"/>
      <c r="W202" s="351"/>
      <c r="X202" s="351"/>
      <c r="Y202" s="351"/>
      <c r="Z202" s="351"/>
      <c r="AA202" s="351"/>
      <c r="AB202" s="351"/>
      <c r="AC202" s="351"/>
    </row>
    <row r="203" spans="1:29" x14ac:dyDescent="0.2">
      <c r="A203" s="350"/>
      <c r="Q203" s="351"/>
      <c r="R203" s="351"/>
      <c r="S203" s="351"/>
      <c r="T203" s="351"/>
      <c r="U203" s="351"/>
      <c r="V203" s="351"/>
      <c r="W203" s="351"/>
      <c r="X203" s="351"/>
      <c r="Y203" s="351"/>
      <c r="Z203" s="351"/>
      <c r="AA203" s="351"/>
      <c r="AB203" s="351"/>
      <c r="AC203" s="351"/>
    </row>
    <row r="204" spans="1:29" x14ac:dyDescent="0.2">
      <c r="A204" s="350"/>
      <c r="Q204" s="351"/>
      <c r="R204" s="351"/>
      <c r="S204" s="351"/>
      <c r="T204" s="351"/>
      <c r="U204" s="351"/>
      <c r="V204" s="351"/>
      <c r="W204" s="351"/>
      <c r="X204" s="351"/>
      <c r="Y204" s="351"/>
      <c r="Z204" s="351"/>
      <c r="AA204" s="351"/>
      <c r="AB204" s="351"/>
      <c r="AC204" s="351"/>
    </row>
    <row r="205" spans="1:29" x14ac:dyDescent="0.2">
      <c r="A205" s="350"/>
      <c r="Q205" s="351"/>
      <c r="R205" s="351"/>
      <c r="S205" s="351"/>
      <c r="T205" s="351"/>
      <c r="U205" s="351"/>
      <c r="V205" s="351"/>
      <c r="W205" s="351"/>
      <c r="X205" s="351"/>
      <c r="Y205" s="351"/>
      <c r="Z205" s="351"/>
      <c r="AA205" s="351"/>
      <c r="AB205" s="351"/>
      <c r="AC205" s="351"/>
    </row>
    <row r="206" spans="1:29" x14ac:dyDescent="0.2">
      <c r="A206" s="350"/>
      <c r="Q206" s="351"/>
      <c r="R206" s="351"/>
      <c r="S206" s="351"/>
      <c r="T206" s="351"/>
      <c r="U206" s="351"/>
      <c r="V206" s="351"/>
      <c r="W206" s="351"/>
      <c r="X206" s="351"/>
      <c r="Y206" s="351"/>
      <c r="Z206" s="351"/>
      <c r="AA206" s="351"/>
      <c r="AB206" s="351"/>
      <c r="AC206" s="351"/>
    </row>
    <row r="207" spans="1:29" x14ac:dyDescent="0.2">
      <c r="A207" s="350"/>
      <c r="Q207" s="351"/>
      <c r="R207" s="351"/>
      <c r="S207" s="351"/>
      <c r="T207" s="351"/>
      <c r="U207" s="351"/>
      <c r="V207" s="351"/>
      <c r="W207" s="351"/>
      <c r="X207" s="351"/>
      <c r="Y207" s="351"/>
      <c r="Z207" s="351"/>
      <c r="AA207" s="351"/>
      <c r="AB207" s="351"/>
      <c r="AC207" s="351"/>
    </row>
    <row r="208" spans="1:29" x14ac:dyDescent="0.2">
      <c r="A208" s="350"/>
      <c r="Q208" s="351"/>
      <c r="R208" s="351"/>
      <c r="S208" s="351"/>
      <c r="T208" s="351"/>
      <c r="U208" s="351"/>
      <c r="V208" s="351"/>
      <c r="W208" s="351"/>
      <c r="X208" s="351"/>
      <c r="Y208" s="351"/>
      <c r="Z208" s="351"/>
      <c r="AA208" s="351"/>
      <c r="AB208" s="351"/>
      <c r="AC208" s="351"/>
    </row>
  </sheetData>
  <pageMargins left="0.75" right="0.75" top="1" bottom="1" header="0.4921259845" footer="0.4921259845"/>
  <pageSetup paperSize="9" scale="73"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2:H40"/>
  <sheetViews>
    <sheetView zoomScale="90" zoomScaleNormal="90" workbookViewId="0">
      <selection activeCell="T65" sqref="T65"/>
    </sheetView>
  </sheetViews>
  <sheetFormatPr defaultColWidth="11.42578125" defaultRowHeight="12.75" x14ac:dyDescent="0.2"/>
  <cols>
    <col min="1" max="1" width="66.42578125" style="102" customWidth="1"/>
    <col min="2" max="2" width="13.42578125" style="102" customWidth="1"/>
    <col min="3" max="3" width="11.42578125" style="102" customWidth="1"/>
    <col min="4" max="4" width="20.42578125" style="102" customWidth="1"/>
    <col min="5" max="5" width="18" style="102" customWidth="1"/>
    <col min="6" max="6" width="11.42578125" style="102"/>
    <col min="7" max="7" width="20.42578125" style="102" customWidth="1"/>
    <col min="8" max="8" width="17.42578125" style="102" customWidth="1"/>
    <col min="9" max="16384" width="11.42578125" style="102"/>
  </cols>
  <sheetData>
    <row r="2" spans="1:8" ht="26.25" x14ac:dyDescent="0.4">
      <c r="A2" s="104" t="s">
        <v>341</v>
      </c>
      <c r="B2" s="104"/>
      <c r="C2" s="104"/>
      <c r="D2" s="104"/>
      <c r="G2" s="103"/>
    </row>
    <row r="3" spans="1:8" x14ac:dyDescent="0.2">
      <c r="A3" s="32"/>
    </row>
    <row r="4" spans="1:8" x14ac:dyDescent="0.2">
      <c r="A4" s="32"/>
    </row>
    <row r="5" spans="1:8" x14ac:dyDescent="0.2">
      <c r="A5" s="32" t="s">
        <v>177</v>
      </c>
    </row>
    <row r="7" spans="1:8" x14ac:dyDescent="0.2">
      <c r="A7" s="181" t="s">
        <v>340</v>
      </c>
      <c r="D7" s="181" t="s">
        <v>339</v>
      </c>
      <c r="G7" s="181" t="s">
        <v>338</v>
      </c>
    </row>
    <row r="8" spans="1:8" x14ac:dyDescent="0.2">
      <c r="A8" s="182" t="s">
        <v>282</v>
      </c>
      <c r="B8" s="183" t="s">
        <v>334</v>
      </c>
      <c r="D8" s="182" t="s">
        <v>282</v>
      </c>
      <c r="E8" s="183" t="s">
        <v>333</v>
      </c>
      <c r="G8" s="182" t="s">
        <v>282</v>
      </c>
      <c r="H8" s="183" t="s">
        <v>326</v>
      </c>
    </row>
    <row r="9" spans="1:8" x14ac:dyDescent="0.2">
      <c r="A9" s="182" t="s">
        <v>332</v>
      </c>
      <c r="B9" s="182">
        <v>-1.9</v>
      </c>
      <c r="D9" s="182" t="s">
        <v>332</v>
      </c>
      <c r="E9" s="182">
        <v>-1.9</v>
      </c>
      <c r="G9" s="182" t="s">
        <v>332</v>
      </c>
      <c r="H9" s="182">
        <v>-1.9</v>
      </c>
    </row>
    <row r="10" spans="1:8" x14ac:dyDescent="0.2">
      <c r="A10" s="182" t="s">
        <v>331</v>
      </c>
      <c r="B10" s="183" t="s">
        <v>330</v>
      </c>
      <c r="D10" s="182" t="s">
        <v>331</v>
      </c>
      <c r="E10" s="183" t="s">
        <v>330</v>
      </c>
      <c r="G10" s="182" t="s">
        <v>331</v>
      </c>
      <c r="H10" s="183" t="s">
        <v>330</v>
      </c>
    </row>
    <row r="11" spans="1:8" x14ac:dyDescent="0.2">
      <c r="A11" s="182" t="s">
        <v>328</v>
      </c>
      <c r="B11" s="183" t="s">
        <v>327</v>
      </c>
      <c r="D11" s="182" t="s">
        <v>328</v>
      </c>
      <c r="E11" s="183" t="s">
        <v>327</v>
      </c>
      <c r="G11" s="182" t="s">
        <v>328</v>
      </c>
      <c r="H11" s="183" t="s">
        <v>329</v>
      </c>
    </row>
    <row r="12" spans="1:8" x14ac:dyDescent="0.2">
      <c r="A12" s="182" t="s">
        <v>313</v>
      </c>
      <c r="B12" s="183" t="s">
        <v>326</v>
      </c>
    </row>
    <row r="15" spans="1:8" x14ac:dyDescent="0.2">
      <c r="A15" s="181" t="s">
        <v>337</v>
      </c>
      <c r="D15" s="181" t="s">
        <v>336</v>
      </c>
      <c r="G15" s="181" t="s">
        <v>335</v>
      </c>
    </row>
    <row r="16" spans="1:8" x14ac:dyDescent="0.2">
      <c r="A16" s="184" t="s">
        <v>282</v>
      </c>
      <c r="B16" s="185" t="s">
        <v>334</v>
      </c>
      <c r="D16" s="184" t="s">
        <v>282</v>
      </c>
      <c r="E16" s="185" t="s">
        <v>333</v>
      </c>
      <c r="G16" s="184" t="s">
        <v>282</v>
      </c>
      <c r="H16" s="185" t="s">
        <v>325</v>
      </c>
    </row>
    <row r="17" spans="1:8" x14ac:dyDescent="0.2">
      <c r="A17" s="184" t="s">
        <v>332</v>
      </c>
      <c r="B17" s="184">
        <v>-1.9</v>
      </c>
      <c r="D17" s="184" t="s">
        <v>332</v>
      </c>
      <c r="E17" s="184">
        <v>-1.9</v>
      </c>
      <c r="G17" s="184" t="s">
        <v>332</v>
      </c>
      <c r="H17" s="184">
        <v>-1.9</v>
      </c>
    </row>
    <row r="18" spans="1:8" x14ac:dyDescent="0.2">
      <c r="A18" s="184" t="s">
        <v>331</v>
      </c>
      <c r="B18" s="185" t="s">
        <v>330</v>
      </c>
      <c r="D18" s="184" t="s">
        <v>331</v>
      </c>
      <c r="E18" s="185" t="s">
        <v>330</v>
      </c>
      <c r="G18" s="184" t="s">
        <v>331</v>
      </c>
      <c r="H18" s="185" t="s">
        <v>330</v>
      </c>
    </row>
    <row r="19" spans="1:8" x14ac:dyDescent="0.2">
      <c r="A19" s="184" t="s">
        <v>328</v>
      </c>
      <c r="B19" s="185" t="s">
        <v>329</v>
      </c>
      <c r="D19" s="184" t="s">
        <v>328</v>
      </c>
      <c r="E19" s="185" t="s">
        <v>329</v>
      </c>
      <c r="G19" s="184" t="s">
        <v>328</v>
      </c>
      <c r="H19" s="185" t="s">
        <v>327</v>
      </c>
    </row>
    <row r="20" spans="1:8" x14ac:dyDescent="0.2">
      <c r="A20" s="184" t="s">
        <v>313</v>
      </c>
      <c r="B20" s="185" t="s">
        <v>326</v>
      </c>
    </row>
    <row r="23" spans="1:8" x14ac:dyDescent="0.2">
      <c r="A23" s="32" t="s">
        <v>182</v>
      </c>
    </row>
    <row r="25" spans="1:8" x14ac:dyDescent="0.2">
      <c r="A25" s="181" t="s">
        <v>310</v>
      </c>
      <c r="D25" s="181" t="s">
        <v>311</v>
      </c>
    </row>
    <row r="26" spans="1:8" x14ac:dyDescent="0.2">
      <c r="A26" s="184" t="s">
        <v>282</v>
      </c>
      <c r="B26" s="185" t="s">
        <v>325</v>
      </c>
      <c r="D26" s="184" t="s">
        <v>282</v>
      </c>
      <c r="E26" s="185" t="s">
        <v>321</v>
      </c>
    </row>
    <row r="27" spans="1:8" x14ac:dyDescent="0.2">
      <c r="A27" s="184" t="s">
        <v>316</v>
      </c>
      <c r="B27" s="184">
        <v>12</v>
      </c>
      <c r="D27" s="184" t="s">
        <v>319</v>
      </c>
      <c r="E27" s="185" t="s">
        <v>324</v>
      </c>
    </row>
    <row r="28" spans="1:8" x14ac:dyDescent="0.2">
      <c r="A28" s="184" t="s">
        <v>315</v>
      </c>
      <c r="B28" s="185" t="s">
        <v>314</v>
      </c>
      <c r="D28" s="184" t="s">
        <v>318</v>
      </c>
      <c r="E28" s="185" t="s">
        <v>323</v>
      </c>
    </row>
    <row r="29" spans="1:8" x14ac:dyDescent="0.2">
      <c r="D29" s="184" t="s">
        <v>316</v>
      </c>
      <c r="E29" s="184">
        <v>12</v>
      </c>
    </row>
    <row r="30" spans="1:8" x14ac:dyDescent="0.2">
      <c r="D30" s="184" t="s">
        <v>315</v>
      </c>
      <c r="E30" s="185" t="s">
        <v>314</v>
      </c>
    </row>
    <row r="31" spans="1:8" x14ac:dyDescent="0.2">
      <c r="D31" s="184" t="s">
        <v>313</v>
      </c>
      <c r="E31" s="185" t="s">
        <v>322</v>
      </c>
    </row>
    <row r="34" spans="1:5" x14ac:dyDescent="0.2">
      <c r="A34" s="181" t="s">
        <v>312</v>
      </c>
      <c r="D34" s="181" t="s">
        <v>309</v>
      </c>
    </row>
    <row r="35" spans="1:5" x14ac:dyDescent="0.2">
      <c r="A35" s="184" t="s">
        <v>282</v>
      </c>
      <c r="B35" s="185" t="s">
        <v>321</v>
      </c>
      <c r="D35" s="184" t="s">
        <v>282</v>
      </c>
      <c r="E35" s="185" t="s">
        <v>320</v>
      </c>
    </row>
    <row r="36" spans="1:5" x14ac:dyDescent="0.2">
      <c r="A36" s="184" t="s">
        <v>319</v>
      </c>
      <c r="B36" s="184">
        <v>2</v>
      </c>
      <c r="D36" s="184" t="s">
        <v>319</v>
      </c>
      <c r="E36" s="185">
        <v>10</v>
      </c>
    </row>
    <row r="37" spans="1:5" x14ac:dyDescent="0.2">
      <c r="A37" s="184" t="s">
        <v>318</v>
      </c>
      <c r="B37" s="185">
        <v>6</v>
      </c>
      <c r="D37" s="184" t="s">
        <v>318</v>
      </c>
      <c r="E37" s="185" t="s">
        <v>317</v>
      </c>
    </row>
    <row r="38" spans="1:5" x14ac:dyDescent="0.2">
      <c r="A38" s="184" t="s">
        <v>316</v>
      </c>
      <c r="B38" s="184">
        <v>12</v>
      </c>
      <c r="D38" s="184" t="s">
        <v>316</v>
      </c>
      <c r="E38" s="184">
        <v>12</v>
      </c>
    </row>
    <row r="39" spans="1:5" x14ac:dyDescent="0.2">
      <c r="A39" s="184" t="s">
        <v>315</v>
      </c>
      <c r="B39" s="185" t="s">
        <v>314</v>
      </c>
      <c r="D39" s="184" t="s">
        <v>315</v>
      </c>
      <c r="E39" s="185" t="s">
        <v>314</v>
      </c>
    </row>
    <row r="40" spans="1:5" x14ac:dyDescent="0.2">
      <c r="A40" s="184" t="s">
        <v>313</v>
      </c>
      <c r="B40" s="185" t="s">
        <v>310</v>
      </c>
      <c r="D40" s="184" t="s">
        <v>313</v>
      </c>
      <c r="E40" s="185" t="s">
        <v>310</v>
      </c>
    </row>
  </sheetData>
  <pageMargins left="0.75" right="0.75" top="1" bottom="1" header="0.4921259845" footer="0.4921259845"/>
  <pageSetup paperSize="9" scale="89"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3"/>
  <sheetViews>
    <sheetView zoomScaleNormal="100" workbookViewId="0">
      <selection activeCell="B12" sqref="B12"/>
    </sheetView>
  </sheetViews>
  <sheetFormatPr defaultColWidth="8.7109375" defaultRowHeight="15" x14ac:dyDescent="0.25"/>
  <cols>
    <col min="1" max="1" width="12.42578125" bestFit="1" customWidth="1"/>
    <col min="2" max="2" width="76.42578125" bestFit="1" customWidth="1"/>
  </cols>
  <sheetData>
    <row r="1" spans="1:2" x14ac:dyDescent="0.25">
      <c r="B1" t="s">
        <v>1</v>
      </c>
    </row>
    <row r="3" spans="1:2" x14ac:dyDescent="0.25">
      <c r="A3" t="s">
        <v>22</v>
      </c>
      <c r="B3" s="13" t="s">
        <v>242</v>
      </c>
    </row>
    <row r="4" spans="1:2" x14ac:dyDescent="0.25">
      <c r="B4" s="3" t="s">
        <v>16</v>
      </c>
    </row>
    <row r="5" spans="1:2" x14ac:dyDescent="0.25">
      <c r="B5" s="3" t="s">
        <v>10</v>
      </c>
    </row>
    <row r="6" spans="1:2" x14ac:dyDescent="0.25">
      <c r="B6" s="3" t="s">
        <v>11</v>
      </c>
    </row>
    <row r="7" spans="1:2" x14ac:dyDescent="0.25">
      <c r="B7" s="3" t="s">
        <v>12</v>
      </c>
    </row>
    <row r="8" spans="1:2" x14ac:dyDescent="0.25">
      <c r="B8" s="3" t="s">
        <v>13</v>
      </c>
    </row>
    <row r="9" spans="1:2" x14ac:dyDescent="0.25">
      <c r="B9" s="3" t="s">
        <v>194</v>
      </c>
    </row>
    <row r="10" spans="1:2" x14ac:dyDescent="0.25">
      <c r="A10" t="s">
        <v>220</v>
      </c>
      <c r="B10" s="3" t="s">
        <v>19</v>
      </c>
    </row>
    <row r="12" spans="1:2" x14ac:dyDescent="0.25">
      <c r="A12" t="s">
        <v>23</v>
      </c>
      <c r="B12" s="13" t="s">
        <v>243</v>
      </c>
    </row>
    <row r="13" spans="1:2" x14ac:dyDescent="0.25">
      <c r="B13" s="4" t="s">
        <v>14</v>
      </c>
    </row>
    <row r="14" spans="1:2" x14ac:dyDescent="0.25">
      <c r="B14" s="4" t="s">
        <v>15</v>
      </c>
    </row>
    <row r="15" spans="1:2" x14ac:dyDescent="0.25">
      <c r="B15" s="3" t="s">
        <v>11</v>
      </c>
    </row>
    <row r="16" spans="1:2" x14ac:dyDescent="0.25">
      <c r="B16" s="3" t="s">
        <v>12</v>
      </c>
    </row>
    <row r="17" spans="1:2" x14ac:dyDescent="0.25">
      <c r="B17" s="3" t="s">
        <v>13</v>
      </c>
    </row>
    <row r="18" spans="1:2" x14ac:dyDescent="0.25">
      <c r="B18" s="3" t="s">
        <v>194</v>
      </c>
    </row>
    <row r="19" spans="1:2" x14ac:dyDescent="0.25">
      <c r="A19" t="s">
        <v>220</v>
      </c>
      <c r="B19" s="4" t="s">
        <v>19</v>
      </c>
    </row>
    <row r="22" spans="1:2" x14ac:dyDescent="0.25">
      <c r="A22" t="s">
        <v>24</v>
      </c>
      <c r="B22" s="25" t="s">
        <v>300</v>
      </c>
    </row>
    <row r="23" spans="1:2" x14ac:dyDescent="0.25">
      <c r="B23" s="3" t="s">
        <v>252</v>
      </c>
    </row>
    <row r="24" spans="1:2" x14ac:dyDescent="0.25">
      <c r="B24" s="4" t="s">
        <v>244</v>
      </c>
    </row>
    <row r="25" spans="1:2" x14ac:dyDescent="0.25">
      <c r="B25" s="4" t="s">
        <v>222</v>
      </c>
    </row>
    <row r="26" spans="1:2" x14ac:dyDescent="0.25">
      <c r="B26" s="3" t="s">
        <v>11</v>
      </c>
    </row>
    <row r="27" spans="1:2" x14ac:dyDescent="0.25">
      <c r="B27" s="3" t="s">
        <v>12</v>
      </c>
    </row>
    <row r="28" spans="1:2" x14ac:dyDescent="0.25">
      <c r="B28" s="4" t="s">
        <v>20</v>
      </c>
    </row>
    <row r="29" spans="1:2" x14ac:dyDescent="0.25">
      <c r="B29" s="3" t="s">
        <v>185</v>
      </c>
    </row>
    <row r="30" spans="1:2" x14ac:dyDescent="0.25">
      <c r="A30" t="s">
        <v>220</v>
      </c>
      <c r="B30" s="3" t="s">
        <v>221</v>
      </c>
    </row>
    <row r="31" spans="1:2" x14ac:dyDescent="0.25">
      <c r="B31" s="3" t="s">
        <v>301</v>
      </c>
    </row>
    <row r="32" spans="1:2" x14ac:dyDescent="0.25">
      <c r="B32" s="3" t="s">
        <v>245</v>
      </c>
    </row>
    <row r="33" spans="2:2" x14ac:dyDescent="0.25">
      <c r="B33" s="71" t="s">
        <v>262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66CC"/>
  </sheetPr>
  <dimension ref="A1:AB281"/>
  <sheetViews>
    <sheetView zoomScale="85" zoomScaleNormal="85" workbookViewId="0">
      <selection activeCell="A75" sqref="A75:A79"/>
    </sheetView>
  </sheetViews>
  <sheetFormatPr defaultColWidth="9.42578125" defaultRowHeight="15" x14ac:dyDescent="0.25"/>
  <cols>
    <col min="1" max="1" width="23.42578125" style="37" customWidth="1"/>
    <col min="2" max="2" width="76.42578125" style="37" customWidth="1"/>
    <col min="3" max="3" width="17" style="63" customWidth="1"/>
    <col min="4" max="5" width="11.42578125" style="37" customWidth="1"/>
    <col min="6" max="6" width="4.42578125" style="37" customWidth="1"/>
    <col min="7" max="7" width="5.42578125" style="37" customWidth="1"/>
    <col min="8" max="8" width="23.42578125" style="37" customWidth="1"/>
    <col min="9" max="9" width="3.42578125" style="37" customWidth="1"/>
    <col min="10" max="10" width="12" style="37" customWidth="1"/>
    <col min="11" max="11" width="11" style="37" customWidth="1"/>
    <col min="12" max="12" width="17.42578125" style="37" customWidth="1"/>
    <col min="13" max="13" width="7.42578125" style="37" customWidth="1"/>
    <col min="14" max="14" width="18.7109375" style="37" customWidth="1"/>
    <col min="15" max="15" width="13.42578125" style="37" customWidth="1"/>
    <col min="16" max="16" width="23.42578125" style="37" customWidth="1"/>
    <col min="17" max="17" width="10" style="37" customWidth="1"/>
    <col min="18" max="18" width="11.42578125" style="37" customWidth="1"/>
    <col min="19" max="19" width="10.42578125" style="37" customWidth="1"/>
    <col min="20" max="20" width="14.42578125" style="27" customWidth="1"/>
    <col min="21" max="21" width="28.42578125" style="229" bestFit="1" customWidth="1"/>
    <col min="22" max="22" width="32.42578125" style="229" bestFit="1" customWidth="1"/>
    <col min="23" max="23" width="22.42578125" style="37" customWidth="1"/>
    <col min="24" max="24" width="20.42578125" style="38" customWidth="1"/>
    <col min="25" max="25" width="12.42578125" style="38" customWidth="1"/>
    <col min="26" max="16384" width="9.42578125" style="37"/>
  </cols>
  <sheetData>
    <row r="1" spans="1:28" x14ac:dyDescent="0.25">
      <c r="A1" s="34" t="s">
        <v>193</v>
      </c>
      <c r="B1" s="60"/>
      <c r="C1" s="56"/>
      <c r="D1" s="36"/>
      <c r="E1" s="36"/>
      <c r="F1" s="36"/>
    </row>
    <row r="2" spans="1:28" x14ac:dyDescent="0.25">
      <c r="A2" s="26"/>
      <c r="B2" s="61"/>
      <c r="C2" s="56"/>
      <c r="T2" s="26"/>
    </row>
    <row r="3" spans="1:28" s="44" customFormat="1" ht="25.5" x14ac:dyDescent="0.25">
      <c r="A3" s="39" t="s">
        <v>25</v>
      </c>
      <c r="B3" s="39" t="s">
        <v>1</v>
      </c>
      <c r="C3" s="39" t="s">
        <v>237</v>
      </c>
      <c r="D3" s="74" t="s">
        <v>183</v>
      </c>
      <c r="E3" s="30" t="s">
        <v>343</v>
      </c>
      <c r="F3" s="74" t="s">
        <v>26</v>
      </c>
      <c r="G3" s="52" t="s">
        <v>27</v>
      </c>
      <c r="H3" s="52" t="s">
        <v>28</v>
      </c>
      <c r="I3" s="52" t="s">
        <v>29</v>
      </c>
      <c r="J3" s="52" t="s">
        <v>184</v>
      </c>
      <c r="K3" s="52" t="s">
        <v>30</v>
      </c>
      <c r="L3" s="30" t="s">
        <v>358</v>
      </c>
      <c r="M3" s="52" t="s">
        <v>31</v>
      </c>
      <c r="N3" s="75" t="s">
        <v>32</v>
      </c>
      <c r="O3" s="75" t="s">
        <v>387</v>
      </c>
      <c r="P3" s="52" t="s">
        <v>33</v>
      </c>
      <c r="Q3" s="52" t="s">
        <v>34</v>
      </c>
      <c r="R3" s="52" t="s">
        <v>35</v>
      </c>
      <c r="S3" s="52" t="s">
        <v>36</v>
      </c>
      <c r="T3" s="30" t="s">
        <v>167</v>
      </c>
      <c r="U3" s="52" t="s">
        <v>203</v>
      </c>
      <c r="V3" s="52" t="s">
        <v>204</v>
      </c>
      <c r="W3" s="52"/>
      <c r="X3" s="52" t="s">
        <v>171</v>
      </c>
      <c r="Y3" s="567" t="s">
        <v>172</v>
      </c>
      <c r="Z3" s="186" t="s">
        <v>1178</v>
      </c>
      <c r="AA3" s="186" t="s">
        <v>1179</v>
      </c>
      <c r="AB3" s="186" t="s">
        <v>1180</v>
      </c>
    </row>
    <row r="4" spans="1:28" x14ac:dyDescent="0.25">
      <c r="A4" s="232"/>
      <c r="B4" s="232"/>
      <c r="C4" s="121"/>
      <c r="D4" s="156">
        <v>200203</v>
      </c>
      <c r="E4" s="46"/>
      <c r="F4" s="45" t="s">
        <v>24</v>
      </c>
      <c r="G4" s="121">
        <v>2</v>
      </c>
      <c r="H4" s="121">
        <v>10</v>
      </c>
      <c r="I4" s="121">
        <v>8</v>
      </c>
      <c r="J4" s="121" t="s">
        <v>54</v>
      </c>
      <c r="K4" s="121" t="s">
        <v>49</v>
      </c>
      <c r="L4" s="113">
        <v>-98</v>
      </c>
      <c r="M4" s="46">
        <v>0</v>
      </c>
      <c r="N4" s="46" t="s">
        <v>50</v>
      </c>
      <c r="O4" s="46"/>
      <c r="P4" s="121" t="s">
        <v>43</v>
      </c>
      <c r="Q4" s="121" t="s">
        <v>386</v>
      </c>
      <c r="R4" s="121">
        <v>60</v>
      </c>
      <c r="S4" s="121">
        <v>3</v>
      </c>
      <c r="T4" s="121" t="s">
        <v>168</v>
      </c>
      <c r="U4" s="66">
        <v>3900</v>
      </c>
      <c r="V4" s="66">
        <v>3900</v>
      </c>
      <c r="W4" s="68" t="s">
        <v>55</v>
      </c>
      <c r="X4" s="121" t="s">
        <v>175</v>
      </c>
      <c r="Y4" s="289" t="s">
        <v>174</v>
      </c>
      <c r="Z4" s="194"/>
      <c r="AA4" s="194"/>
      <c r="AB4" s="194"/>
    </row>
    <row r="5" spans="1:28" x14ac:dyDescent="0.25">
      <c r="A5" s="679" t="s">
        <v>56</v>
      </c>
      <c r="B5" s="679" t="s">
        <v>57</v>
      </c>
      <c r="C5" s="121">
        <v>60179</v>
      </c>
      <c r="D5" s="156">
        <v>200204</v>
      </c>
      <c r="E5" s="46"/>
      <c r="F5" s="45" t="s">
        <v>24</v>
      </c>
      <c r="G5" s="121">
        <v>2</v>
      </c>
      <c r="H5" s="121">
        <v>10</v>
      </c>
      <c r="I5" s="121">
        <v>8</v>
      </c>
      <c r="J5" s="121" t="s">
        <v>58</v>
      </c>
      <c r="K5" s="121" t="s">
        <v>21</v>
      </c>
      <c r="L5" s="113">
        <v>-85</v>
      </c>
      <c r="M5" s="121" t="s">
        <v>41</v>
      </c>
      <c r="N5" s="121" t="s">
        <v>42</v>
      </c>
      <c r="O5" s="121"/>
      <c r="P5" s="121" t="s">
        <v>43</v>
      </c>
      <c r="Q5" s="121" t="s">
        <v>386</v>
      </c>
      <c r="R5" s="121">
        <v>60</v>
      </c>
      <c r="S5" s="121">
        <v>3</v>
      </c>
      <c r="T5" s="121" t="s">
        <v>168</v>
      </c>
      <c r="U5" s="66">
        <v>68400</v>
      </c>
      <c r="V5" s="66">
        <v>68400</v>
      </c>
      <c r="W5" s="68" t="s">
        <v>59</v>
      </c>
      <c r="X5" s="28" t="s">
        <v>173</v>
      </c>
      <c r="Y5" s="289" t="s">
        <v>174</v>
      </c>
      <c r="Z5" s="194"/>
      <c r="AA5" s="194"/>
      <c r="AB5" s="194"/>
    </row>
    <row r="6" spans="1:28" x14ac:dyDescent="0.25">
      <c r="A6" s="679"/>
      <c r="B6" s="679"/>
      <c r="C6" s="121"/>
      <c r="D6" s="156">
        <v>200205</v>
      </c>
      <c r="E6" s="46"/>
      <c r="F6" s="45" t="s">
        <v>24</v>
      </c>
      <c r="G6" s="121">
        <v>2</v>
      </c>
      <c r="H6" s="121">
        <v>10</v>
      </c>
      <c r="I6" s="121">
        <v>8</v>
      </c>
      <c r="J6" s="121" t="s">
        <v>58</v>
      </c>
      <c r="K6" s="121" t="s">
        <v>46</v>
      </c>
      <c r="L6" s="113">
        <v>-88</v>
      </c>
      <c r="M6" s="46">
        <v>10</v>
      </c>
      <c r="N6" s="46" t="s">
        <v>48</v>
      </c>
      <c r="O6" s="46"/>
      <c r="P6" s="121" t="s">
        <v>43</v>
      </c>
      <c r="Q6" s="121" t="s">
        <v>386</v>
      </c>
      <c r="R6" s="121">
        <v>60</v>
      </c>
      <c r="S6" s="121">
        <v>3</v>
      </c>
      <c r="T6" s="121" t="s">
        <v>168</v>
      </c>
      <c r="U6" s="66">
        <v>14500</v>
      </c>
      <c r="V6" s="66">
        <v>14500</v>
      </c>
      <c r="W6" s="68" t="s">
        <v>59</v>
      </c>
      <c r="X6" s="121" t="s">
        <v>175</v>
      </c>
      <c r="Y6" s="289" t="s">
        <v>174</v>
      </c>
      <c r="Z6" s="194"/>
      <c r="AA6" s="194"/>
      <c r="AB6" s="194"/>
    </row>
    <row r="7" spans="1:28" x14ac:dyDescent="0.25">
      <c r="A7" s="121"/>
      <c r="B7" s="121"/>
      <c r="C7" s="121"/>
      <c r="D7" s="156">
        <v>200207</v>
      </c>
      <c r="E7" s="46"/>
      <c r="F7" s="45" t="s">
        <v>24</v>
      </c>
      <c r="G7" s="121">
        <v>2</v>
      </c>
      <c r="H7" s="121">
        <v>10</v>
      </c>
      <c r="I7" s="121">
        <v>8</v>
      </c>
      <c r="J7" s="121" t="s">
        <v>62</v>
      </c>
      <c r="K7" s="121" t="s">
        <v>46</v>
      </c>
      <c r="L7" s="113">
        <v>-78</v>
      </c>
      <c r="M7" s="46">
        <v>20</v>
      </c>
      <c r="N7" s="46" t="s">
        <v>47</v>
      </c>
      <c r="O7" s="46"/>
      <c r="P7" s="121" t="s">
        <v>43</v>
      </c>
      <c r="Q7" s="121" t="s">
        <v>386</v>
      </c>
      <c r="R7" s="121">
        <v>60</v>
      </c>
      <c r="S7" s="121">
        <v>3</v>
      </c>
      <c r="T7" s="121" t="s">
        <v>168</v>
      </c>
      <c r="U7" s="28">
        <v>26000</v>
      </c>
      <c r="V7" s="28">
        <v>26000</v>
      </c>
      <c r="W7" s="68" t="s">
        <v>63</v>
      </c>
      <c r="X7" s="121" t="s">
        <v>175</v>
      </c>
      <c r="Y7" s="289" t="s">
        <v>174</v>
      </c>
      <c r="Z7" s="194"/>
      <c r="AA7" s="194"/>
      <c r="AB7" s="194"/>
    </row>
    <row r="8" spans="1:28" ht="15.95" customHeight="1" x14ac:dyDescent="0.25">
      <c r="A8" s="121" t="s">
        <v>64</v>
      </c>
      <c r="B8" s="121" t="s">
        <v>65</v>
      </c>
      <c r="C8" s="121">
        <v>58930</v>
      </c>
      <c r="D8" s="156">
        <v>200208</v>
      </c>
      <c r="E8" s="46"/>
      <c r="F8" s="45" t="s">
        <v>24</v>
      </c>
      <c r="G8" s="121">
        <v>2</v>
      </c>
      <c r="H8" s="121">
        <v>10</v>
      </c>
      <c r="I8" s="121">
        <v>8</v>
      </c>
      <c r="J8" s="121" t="s">
        <v>40</v>
      </c>
      <c r="K8" s="121" t="s">
        <v>21</v>
      </c>
      <c r="L8" s="113">
        <v>-85</v>
      </c>
      <c r="M8" s="121" t="s">
        <v>41</v>
      </c>
      <c r="N8" s="121" t="s">
        <v>42</v>
      </c>
      <c r="O8" s="121"/>
      <c r="P8" s="121" t="s">
        <v>66</v>
      </c>
      <c r="Q8" s="121" t="s">
        <v>386</v>
      </c>
      <c r="R8" s="121">
        <v>60</v>
      </c>
      <c r="S8" s="121">
        <v>3</v>
      </c>
      <c r="T8" s="121" t="s">
        <v>168</v>
      </c>
      <c r="U8" s="66">
        <v>34000</v>
      </c>
      <c r="V8" s="66">
        <v>34000</v>
      </c>
      <c r="W8" s="68" t="s">
        <v>67</v>
      </c>
      <c r="X8" s="28" t="s">
        <v>173</v>
      </c>
      <c r="Y8" s="289" t="s">
        <v>174</v>
      </c>
      <c r="Z8" s="194"/>
      <c r="AA8" s="194"/>
      <c r="AB8" s="194"/>
    </row>
    <row r="9" spans="1:28" x14ac:dyDescent="0.25">
      <c r="A9" s="121"/>
      <c r="B9" s="121"/>
      <c r="C9" s="121"/>
      <c r="D9" s="156">
        <v>200210</v>
      </c>
      <c r="E9" s="46"/>
      <c r="F9" s="45" t="s">
        <v>24</v>
      </c>
      <c r="G9" s="121">
        <v>2</v>
      </c>
      <c r="H9" s="121">
        <v>10</v>
      </c>
      <c r="I9" s="121">
        <v>8</v>
      </c>
      <c r="J9" s="121" t="s">
        <v>54</v>
      </c>
      <c r="K9" s="121" t="s">
        <v>49</v>
      </c>
      <c r="L9" s="113">
        <v>-98</v>
      </c>
      <c r="M9" s="46">
        <v>0</v>
      </c>
      <c r="N9" s="46" t="s">
        <v>50</v>
      </c>
      <c r="O9" s="46"/>
      <c r="P9" s="121" t="s">
        <v>66</v>
      </c>
      <c r="Q9" s="121" t="s">
        <v>386</v>
      </c>
      <c r="R9" s="121">
        <v>60</v>
      </c>
      <c r="S9" s="121">
        <v>3</v>
      </c>
      <c r="T9" s="121" t="s">
        <v>168</v>
      </c>
      <c r="U9" s="66">
        <v>4500</v>
      </c>
      <c r="V9" s="66">
        <v>4500</v>
      </c>
      <c r="W9" s="68" t="s">
        <v>70</v>
      </c>
      <c r="X9" s="121" t="s">
        <v>175</v>
      </c>
      <c r="Y9" s="289" t="s">
        <v>174</v>
      </c>
      <c r="Z9" s="194"/>
      <c r="AA9" s="194"/>
      <c r="AB9" s="194"/>
    </row>
    <row r="10" spans="1:28" x14ac:dyDescent="0.25">
      <c r="A10" s="679" t="s">
        <v>71</v>
      </c>
      <c r="B10" s="679" t="s">
        <v>72</v>
      </c>
      <c r="C10" s="121">
        <v>60181</v>
      </c>
      <c r="D10" s="156">
        <v>200211</v>
      </c>
      <c r="E10" s="46"/>
      <c r="F10" s="45" t="s">
        <v>24</v>
      </c>
      <c r="G10" s="121">
        <v>2</v>
      </c>
      <c r="H10" s="121">
        <v>10</v>
      </c>
      <c r="I10" s="121">
        <v>8</v>
      </c>
      <c r="J10" s="121" t="s">
        <v>58</v>
      </c>
      <c r="K10" s="121" t="s">
        <v>21</v>
      </c>
      <c r="L10" s="113">
        <v>-85</v>
      </c>
      <c r="M10" s="121" t="s">
        <v>41</v>
      </c>
      <c r="N10" s="121" t="s">
        <v>42</v>
      </c>
      <c r="O10" s="121"/>
      <c r="P10" s="121" t="s">
        <v>66</v>
      </c>
      <c r="Q10" s="121" t="s">
        <v>386</v>
      </c>
      <c r="R10" s="121">
        <v>60</v>
      </c>
      <c r="S10" s="121">
        <v>3</v>
      </c>
      <c r="T10" s="121" t="s">
        <v>168</v>
      </c>
      <c r="U10" s="66">
        <v>69100</v>
      </c>
      <c r="V10" s="66">
        <v>69100</v>
      </c>
      <c r="W10" s="68" t="s">
        <v>73</v>
      </c>
      <c r="X10" s="28" t="s">
        <v>173</v>
      </c>
      <c r="Y10" s="289" t="s">
        <v>174</v>
      </c>
      <c r="Z10" s="194"/>
      <c r="AA10" s="194"/>
      <c r="AB10" s="194"/>
    </row>
    <row r="11" spans="1:28" x14ac:dyDescent="0.25">
      <c r="A11" s="679"/>
      <c r="B11" s="679"/>
      <c r="C11" s="121"/>
      <c r="D11" s="156">
        <v>200212</v>
      </c>
      <c r="E11" s="46"/>
      <c r="F11" s="45" t="s">
        <v>24</v>
      </c>
      <c r="G11" s="121">
        <v>2</v>
      </c>
      <c r="H11" s="121">
        <v>10</v>
      </c>
      <c r="I11" s="121">
        <v>8</v>
      </c>
      <c r="J11" s="121" t="s">
        <v>58</v>
      </c>
      <c r="K11" s="121" t="s">
        <v>46</v>
      </c>
      <c r="L11" s="113">
        <v>-88</v>
      </c>
      <c r="M11" s="46">
        <v>10</v>
      </c>
      <c r="N11" s="46" t="s">
        <v>48</v>
      </c>
      <c r="O11" s="46"/>
      <c r="P11" s="121" t="s">
        <v>66</v>
      </c>
      <c r="Q11" s="121" t="s">
        <v>386</v>
      </c>
      <c r="R11" s="121">
        <v>60</v>
      </c>
      <c r="S11" s="121">
        <v>3</v>
      </c>
      <c r="T11" s="121" t="s">
        <v>168</v>
      </c>
      <c r="U11" s="66">
        <v>15000</v>
      </c>
      <c r="V11" s="66">
        <v>15000</v>
      </c>
      <c r="W11" s="68" t="s">
        <v>73</v>
      </c>
      <c r="X11" s="121" t="s">
        <v>175</v>
      </c>
      <c r="Y11" s="289" t="s">
        <v>174</v>
      </c>
      <c r="Z11" s="194"/>
      <c r="AA11" s="194"/>
      <c r="AB11" s="194"/>
    </row>
    <row r="12" spans="1:28" x14ac:dyDescent="0.25">
      <c r="A12" s="46"/>
      <c r="B12" s="46"/>
      <c r="C12" s="46"/>
      <c r="D12" s="46"/>
      <c r="E12" s="46"/>
      <c r="F12" s="45"/>
      <c r="G12" s="121"/>
      <c r="H12" s="121"/>
      <c r="I12" s="121"/>
      <c r="J12" s="121"/>
      <c r="K12" s="121"/>
      <c r="L12" s="113" t="s">
        <v>308</v>
      </c>
      <c r="M12" s="121"/>
      <c r="N12" s="121"/>
      <c r="O12" s="121"/>
      <c r="P12" s="121"/>
      <c r="Q12" s="121"/>
      <c r="R12" s="121"/>
      <c r="S12" s="121"/>
      <c r="T12" s="121"/>
      <c r="U12" s="66"/>
      <c r="V12" s="66"/>
      <c r="W12" s="68"/>
      <c r="X12" s="121"/>
      <c r="Y12" s="568"/>
      <c r="Z12" s="194"/>
      <c r="AA12" s="194"/>
      <c r="AB12" s="194"/>
    </row>
    <row r="13" spans="1:28" x14ac:dyDescent="0.25">
      <c r="A13" s="46" t="s">
        <v>96</v>
      </c>
      <c r="B13" s="46" t="s">
        <v>529</v>
      </c>
      <c r="C13" s="46"/>
      <c r="D13" s="156">
        <v>200217</v>
      </c>
      <c r="E13" s="46">
        <v>1</v>
      </c>
      <c r="F13" s="45" t="s">
        <v>24</v>
      </c>
      <c r="G13" s="121">
        <v>2</v>
      </c>
      <c r="H13" s="121">
        <v>20</v>
      </c>
      <c r="I13" s="121">
        <v>8</v>
      </c>
      <c r="J13" s="121" t="s">
        <v>62</v>
      </c>
      <c r="K13" s="121" t="s">
        <v>49</v>
      </c>
      <c r="L13" s="113">
        <v>-85</v>
      </c>
      <c r="M13" s="121">
        <v>25</v>
      </c>
      <c r="N13" s="121" t="s">
        <v>94</v>
      </c>
      <c r="O13" s="121"/>
      <c r="P13" s="76" t="s">
        <v>304</v>
      </c>
      <c r="Q13" s="121" t="s">
        <v>307</v>
      </c>
      <c r="R13" s="121">
        <v>180</v>
      </c>
      <c r="S13" s="121">
        <v>1</v>
      </c>
      <c r="T13" s="121" t="s">
        <v>168</v>
      </c>
      <c r="U13" s="28">
        <v>88000</v>
      </c>
      <c r="V13" s="28">
        <v>88000</v>
      </c>
      <c r="W13" s="68" t="s">
        <v>95</v>
      </c>
      <c r="X13" s="121" t="s">
        <v>175</v>
      </c>
      <c r="Y13" s="289" t="s">
        <v>174</v>
      </c>
      <c r="Z13" s="194"/>
      <c r="AA13" s="194"/>
      <c r="AB13" s="194"/>
    </row>
    <row r="14" spans="1:28" x14ac:dyDescent="0.25">
      <c r="A14" s="46"/>
      <c r="B14" s="46" t="s">
        <v>529</v>
      </c>
      <c r="C14" s="46"/>
      <c r="D14" s="156">
        <v>200217</v>
      </c>
      <c r="E14" s="46">
        <v>2</v>
      </c>
      <c r="F14" s="45" t="s">
        <v>24</v>
      </c>
      <c r="G14" s="121">
        <v>2</v>
      </c>
      <c r="H14" s="121">
        <v>20</v>
      </c>
      <c r="I14" s="121">
        <v>8</v>
      </c>
      <c r="J14" s="121" t="s">
        <v>62</v>
      </c>
      <c r="K14" s="121" t="s">
        <v>49</v>
      </c>
      <c r="L14" s="113">
        <v>-87</v>
      </c>
      <c r="M14" s="121">
        <v>25</v>
      </c>
      <c r="N14" s="121" t="s">
        <v>94</v>
      </c>
      <c r="O14" s="121"/>
      <c r="P14" s="76" t="s">
        <v>304</v>
      </c>
      <c r="Q14" s="121" t="s">
        <v>307</v>
      </c>
      <c r="R14" s="121">
        <v>180</v>
      </c>
      <c r="S14" s="121">
        <v>1</v>
      </c>
      <c r="T14" s="121" t="s">
        <v>168</v>
      </c>
      <c r="U14" s="28">
        <v>84000</v>
      </c>
      <c r="V14" s="28">
        <v>84000</v>
      </c>
      <c r="W14" s="68" t="s">
        <v>95</v>
      </c>
      <c r="X14" s="121" t="s">
        <v>175</v>
      </c>
      <c r="Y14" s="289" t="s">
        <v>174</v>
      </c>
      <c r="Z14" s="194"/>
      <c r="AA14" s="194"/>
      <c r="AB14" s="194"/>
    </row>
    <row r="15" spans="1:28" x14ac:dyDescent="0.25">
      <c r="A15" s="46"/>
      <c r="B15" s="46" t="s">
        <v>529</v>
      </c>
      <c r="C15" s="46"/>
      <c r="D15" s="156">
        <v>200217</v>
      </c>
      <c r="E15" s="46">
        <v>3</v>
      </c>
      <c r="F15" s="45" t="s">
        <v>24</v>
      </c>
      <c r="G15" s="121">
        <v>2</v>
      </c>
      <c r="H15" s="121">
        <v>20</v>
      </c>
      <c r="I15" s="121">
        <v>8</v>
      </c>
      <c r="J15" s="121" t="s">
        <v>62</v>
      </c>
      <c r="K15" s="121" t="s">
        <v>49</v>
      </c>
      <c r="L15" s="113">
        <v>-89</v>
      </c>
      <c r="M15" s="121">
        <v>25</v>
      </c>
      <c r="N15" s="121" t="s">
        <v>94</v>
      </c>
      <c r="O15" s="121"/>
      <c r="P15" s="76" t="s">
        <v>304</v>
      </c>
      <c r="Q15" s="121" t="s">
        <v>307</v>
      </c>
      <c r="R15" s="121">
        <v>180</v>
      </c>
      <c r="S15" s="121">
        <v>1</v>
      </c>
      <c r="T15" s="121" t="s">
        <v>168</v>
      </c>
      <c r="U15" s="28">
        <v>82000</v>
      </c>
      <c r="V15" s="28">
        <v>82000</v>
      </c>
      <c r="W15" s="68" t="s">
        <v>95</v>
      </c>
      <c r="X15" s="121" t="s">
        <v>175</v>
      </c>
      <c r="Y15" s="289" t="s">
        <v>174</v>
      </c>
      <c r="Z15" s="194"/>
      <c r="AA15" s="194"/>
      <c r="AB15" s="194"/>
    </row>
    <row r="16" spans="1:28" x14ac:dyDescent="0.25">
      <c r="A16" s="46"/>
      <c r="B16" s="46" t="s">
        <v>529</v>
      </c>
      <c r="C16" s="46"/>
      <c r="D16" s="156">
        <v>200217</v>
      </c>
      <c r="E16" s="46">
        <v>4</v>
      </c>
      <c r="F16" s="45" t="s">
        <v>24</v>
      </c>
      <c r="G16" s="121">
        <v>2</v>
      </c>
      <c r="H16" s="121">
        <v>20</v>
      </c>
      <c r="I16" s="121">
        <v>8</v>
      </c>
      <c r="J16" s="121" t="s">
        <v>62</v>
      </c>
      <c r="K16" s="121" t="s">
        <v>49</v>
      </c>
      <c r="L16" s="113">
        <v>-91</v>
      </c>
      <c r="M16" s="121">
        <v>25</v>
      </c>
      <c r="N16" s="121" t="s">
        <v>94</v>
      </c>
      <c r="O16" s="121"/>
      <c r="P16" s="76" t="s">
        <v>304</v>
      </c>
      <c r="Q16" s="121" t="s">
        <v>307</v>
      </c>
      <c r="R16" s="121">
        <v>180</v>
      </c>
      <c r="S16" s="121">
        <v>1</v>
      </c>
      <c r="T16" s="121" t="s">
        <v>168</v>
      </c>
      <c r="U16" s="28">
        <v>75000</v>
      </c>
      <c r="V16" s="28">
        <v>75000</v>
      </c>
      <c r="W16" s="68" t="s">
        <v>95</v>
      </c>
      <c r="X16" s="121" t="s">
        <v>175</v>
      </c>
      <c r="Y16" s="289" t="s">
        <v>174</v>
      </c>
      <c r="Z16" s="194"/>
      <c r="AA16" s="194"/>
      <c r="AB16" s="194"/>
    </row>
    <row r="17" spans="1:28" x14ac:dyDescent="0.25">
      <c r="A17" s="46"/>
      <c r="B17" s="46" t="s">
        <v>529</v>
      </c>
      <c r="C17" s="46"/>
      <c r="D17" s="156">
        <v>200217</v>
      </c>
      <c r="E17" s="46">
        <v>5</v>
      </c>
      <c r="F17" s="45" t="s">
        <v>24</v>
      </c>
      <c r="G17" s="121">
        <v>2</v>
      </c>
      <c r="H17" s="121">
        <v>20</v>
      </c>
      <c r="I17" s="121">
        <v>8</v>
      </c>
      <c r="J17" s="121" t="s">
        <v>62</v>
      </c>
      <c r="K17" s="121" t="s">
        <v>49</v>
      </c>
      <c r="L17" s="113">
        <v>-93</v>
      </c>
      <c r="M17" s="121">
        <v>25</v>
      </c>
      <c r="N17" s="121" t="s">
        <v>94</v>
      </c>
      <c r="O17" s="121"/>
      <c r="P17" s="76" t="s">
        <v>304</v>
      </c>
      <c r="Q17" s="121" t="s">
        <v>307</v>
      </c>
      <c r="R17" s="121">
        <v>180</v>
      </c>
      <c r="S17" s="121">
        <v>1</v>
      </c>
      <c r="T17" s="121" t="s">
        <v>168</v>
      </c>
      <c r="U17" s="28">
        <v>73000</v>
      </c>
      <c r="V17" s="28">
        <v>73000</v>
      </c>
      <c r="W17" s="68" t="s">
        <v>95</v>
      </c>
      <c r="X17" s="121" t="s">
        <v>175</v>
      </c>
      <c r="Y17" s="289" t="s">
        <v>174</v>
      </c>
      <c r="Z17" s="194"/>
      <c r="AA17" s="194"/>
      <c r="AB17" s="194"/>
    </row>
    <row r="18" spans="1:28" x14ac:dyDescent="0.25">
      <c r="A18" s="46"/>
      <c r="B18" s="46" t="s">
        <v>529</v>
      </c>
      <c r="C18" s="46"/>
      <c r="D18" s="156">
        <v>200217</v>
      </c>
      <c r="E18" s="46">
        <v>6</v>
      </c>
      <c r="F18" s="45" t="s">
        <v>24</v>
      </c>
      <c r="G18" s="121">
        <v>2</v>
      </c>
      <c r="H18" s="121">
        <v>20</v>
      </c>
      <c r="I18" s="121">
        <v>8</v>
      </c>
      <c r="J18" s="121" t="s">
        <v>62</v>
      </c>
      <c r="K18" s="121" t="s">
        <v>49</v>
      </c>
      <c r="L18" s="113">
        <v>-95</v>
      </c>
      <c r="M18" s="121">
        <v>25</v>
      </c>
      <c r="N18" s="121" t="s">
        <v>94</v>
      </c>
      <c r="O18" s="121"/>
      <c r="P18" s="76" t="s">
        <v>304</v>
      </c>
      <c r="Q18" s="121" t="s">
        <v>307</v>
      </c>
      <c r="R18" s="121">
        <v>180</v>
      </c>
      <c r="S18" s="121">
        <v>1</v>
      </c>
      <c r="T18" s="121" t="s">
        <v>168</v>
      </c>
      <c r="U18" s="28">
        <v>64000</v>
      </c>
      <c r="V18" s="28">
        <v>64000</v>
      </c>
      <c r="W18" s="68" t="s">
        <v>95</v>
      </c>
      <c r="X18" s="121" t="s">
        <v>175</v>
      </c>
      <c r="Y18" s="289" t="s">
        <v>174</v>
      </c>
      <c r="Z18" s="194"/>
      <c r="AA18" s="194"/>
      <c r="AB18" s="194"/>
    </row>
    <row r="19" spans="1:28" x14ac:dyDescent="0.25">
      <c r="A19" s="46"/>
      <c r="B19" s="46" t="s">
        <v>529</v>
      </c>
      <c r="C19" s="46"/>
      <c r="D19" s="156">
        <v>200217</v>
      </c>
      <c r="E19" s="46">
        <v>7</v>
      </c>
      <c r="F19" s="45" t="s">
        <v>24</v>
      </c>
      <c r="G19" s="121">
        <v>2</v>
      </c>
      <c r="H19" s="121">
        <v>20</v>
      </c>
      <c r="I19" s="121">
        <v>8</v>
      </c>
      <c r="J19" s="121" t="s">
        <v>62</v>
      </c>
      <c r="K19" s="121" t="s">
        <v>49</v>
      </c>
      <c r="L19" s="113">
        <v>-97</v>
      </c>
      <c r="M19" s="121">
        <v>25</v>
      </c>
      <c r="N19" s="121" t="s">
        <v>94</v>
      </c>
      <c r="O19" s="121"/>
      <c r="P19" s="76" t="s">
        <v>304</v>
      </c>
      <c r="Q19" s="121" t="s">
        <v>307</v>
      </c>
      <c r="R19" s="121">
        <v>180</v>
      </c>
      <c r="S19" s="121">
        <v>1</v>
      </c>
      <c r="T19" s="121" t="s">
        <v>168</v>
      </c>
      <c r="U19" s="28">
        <v>57000</v>
      </c>
      <c r="V19" s="28">
        <v>57000</v>
      </c>
      <c r="W19" s="68" t="s">
        <v>95</v>
      </c>
      <c r="X19" s="121" t="s">
        <v>175</v>
      </c>
      <c r="Y19" s="289" t="s">
        <v>174</v>
      </c>
      <c r="Z19" s="194"/>
      <c r="AA19" s="194"/>
      <c r="AB19" s="194"/>
    </row>
    <row r="20" spans="1:28" x14ac:dyDescent="0.25">
      <c r="A20" s="46"/>
      <c r="B20" s="46" t="s">
        <v>529</v>
      </c>
      <c r="C20" s="46"/>
      <c r="D20" s="156">
        <v>200217</v>
      </c>
      <c r="E20" s="46">
        <v>8</v>
      </c>
      <c r="F20" s="45" t="s">
        <v>24</v>
      </c>
      <c r="G20" s="121">
        <v>2</v>
      </c>
      <c r="H20" s="121">
        <v>20</v>
      </c>
      <c r="I20" s="121">
        <v>8</v>
      </c>
      <c r="J20" s="121" t="s">
        <v>62</v>
      </c>
      <c r="K20" s="121" t="s">
        <v>49</v>
      </c>
      <c r="L20" s="113">
        <v>-99</v>
      </c>
      <c r="M20" s="121">
        <v>25</v>
      </c>
      <c r="N20" s="121" t="s">
        <v>94</v>
      </c>
      <c r="O20" s="121"/>
      <c r="P20" s="76" t="s">
        <v>304</v>
      </c>
      <c r="Q20" s="121" t="s">
        <v>307</v>
      </c>
      <c r="R20" s="121">
        <v>180</v>
      </c>
      <c r="S20" s="121">
        <v>1</v>
      </c>
      <c r="T20" s="121" t="s">
        <v>168</v>
      </c>
      <c r="U20" s="28">
        <v>56000</v>
      </c>
      <c r="V20" s="28">
        <v>56000</v>
      </c>
      <c r="W20" s="68" t="s">
        <v>95</v>
      </c>
      <c r="X20" s="121" t="s">
        <v>175</v>
      </c>
      <c r="Y20" s="289" t="s">
        <v>174</v>
      </c>
      <c r="Z20" s="194"/>
      <c r="AA20" s="194"/>
      <c r="AB20" s="194"/>
    </row>
    <row r="21" spans="1:28" x14ac:dyDescent="0.25">
      <c r="A21" s="46"/>
      <c r="B21" s="46" t="s">
        <v>529</v>
      </c>
      <c r="C21" s="46"/>
      <c r="D21" s="156">
        <v>200217</v>
      </c>
      <c r="E21" s="46">
        <v>9</v>
      </c>
      <c r="F21" s="45" t="s">
        <v>24</v>
      </c>
      <c r="G21" s="121">
        <v>2</v>
      </c>
      <c r="H21" s="121">
        <v>20</v>
      </c>
      <c r="I21" s="121">
        <v>8</v>
      </c>
      <c r="J21" s="121" t="s">
        <v>62</v>
      </c>
      <c r="K21" s="121" t="s">
        <v>49</v>
      </c>
      <c r="L21" s="113">
        <v>-101</v>
      </c>
      <c r="M21" s="121">
        <v>24</v>
      </c>
      <c r="N21" s="121" t="s">
        <v>94</v>
      </c>
      <c r="O21" s="121"/>
      <c r="P21" s="76" t="s">
        <v>304</v>
      </c>
      <c r="Q21" s="121" t="s">
        <v>307</v>
      </c>
      <c r="R21" s="121">
        <v>180</v>
      </c>
      <c r="S21" s="121">
        <v>1</v>
      </c>
      <c r="T21" s="121" t="s">
        <v>168</v>
      </c>
      <c r="U21" s="28">
        <v>47000</v>
      </c>
      <c r="V21" s="28">
        <v>47000</v>
      </c>
      <c r="W21" s="68" t="s">
        <v>95</v>
      </c>
      <c r="X21" s="121" t="s">
        <v>175</v>
      </c>
      <c r="Y21" s="289" t="s">
        <v>174</v>
      </c>
      <c r="Z21" s="194"/>
      <c r="AA21" s="194"/>
      <c r="AB21" s="194"/>
    </row>
    <row r="22" spans="1:28" x14ac:dyDescent="0.25">
      <c r="A22" s="46"/>
      <c r="B22" s="46" t="s">
        <v>529</v>
      </c>
      <c r="C22" s="46"/>
      <c r="D22" s="156">
        <v>200217</v>
      </c>
      <c r="E22" s="46">
        <v>10</v>
      </c>
      <c r="F22" s="45" t="s">
        <v>24</v>
      </c>
      <c r="G22" s="121">
        <v>2</v>
      </c>
      <c r="H22" s="121">
        <v>20</v>
      </c>
      <c r="I22" s="121">
        <v>8</v>
      </c>
      <c r="J22" s="121" t="s">
        <v>62</v>
      </c>
      <c r="K22" s="121" t="s">
        <v>49</v>
      </c>
      <c r="L22" s="113">
        <v>-103</v>
      </c>
      <c r="M22" s="121">
        <v>22</v>
      </c>
      <c r="N22" s="121" t="s">
        <v>94</v>
      </c>
      <c r="O22" s="121"/>
      <c r="P22" s="76" t="s">
        <v>304</v>
      </c>
      <c r="Q22" s="121" t="s">
        <v>307</v>
      </c>
      <c r="R22" s="121">
        <v>180</v>
      </c>
      <c r="S22" s="121">
        <v>1</v>
      </c>
      <c r="T22" s="121" t="s">
        <v>168</v>
      </c>
      <c r="U22" s="28">
        <v>41000</v>
      </c>
      <c r="V22" s="28">
        <v>41000</v>
      </c>
      <c r="W22" s="68" t="s">
        <v>95</v>
      </c>
      <c r="X22" s="121" t="s">
        <v>175</v>
      </c>
      <c r="Y22" s="289" t="s">
        <v>174</v>
      </c>
      <c r="Z22" s="194"/>
      <c r="AA22" s="194"/>
      <c r="AB22" s="194"/>
    </row>
    <row r="23" spans="1:28" x14ac:dyDescent="0.25">
      <c r="A23" s="46"/>
      <c r="B23" s="46" t="s">
        <v>529</v>
      </c>
      <c r="C23" s="46"/>
      <c r="D23" s="156">
        <v>200217</v>
      </c>
      <c r="E23" s="46">
        <v>11</v>
      </c>
      <c r="F23" s="45" t="s">
        <v>24</v>
      </c>
      <c r="G23" s="121">
        <v>2</v>
      </c>
      <c r="H23" s="121">
        <v>20</v>
      </c>
      <c r="I23" s="121">
        <v>8</v>
      </c>
      <c r="J23" s="121" t="s">
        <v>62</v>
      </c>
      <c r="K23" s="121" t="s">
        <v>49</v>
      </c>
      <c r="L23" s="113">
        <v>-105</v>
      </c>
      <c r="M23" s="121">
        <v>20</v>
      </c>
      <c r="N23" s="121" t="s">
        <v>94</v>
      </c>
      <c r="O23" s="121"/>
      <c r="P23" s="76" t="s">
        <v>304</v>
      </c>
      <c r="Q23" s="121" t="s">
        <v>307</v>
      </c>
      <c r="R23" s="121">
        <v>180</v>
      </c>
      <c r="S23" s="121">
        <v>1</v>
      </c>
      <c r="T23" s="121" t="s">
        <v>168</v>
      </c>
      <c r="U23" s="28">
        <v>36000</v>
      </c>
      <c r="V23" s="28">
        <v>36000</v>
      </c>
      <c r="W23" s="68" t="s">
        <v>95</v>
      </c>
      <c r="X23" s="121" t="s">
        <v>175</v>
      </c>
      <c r="Y23" s="289" t="s">
        <v>174</v>
      </c>
      <c r="Z23" s="194"/>
      <c r="AA23" s="194"/>
      <c r="AB23" s="194"/>
    </row>
    <row r="24" spans="1:28" x14ac:dyDescent="0.25">
      <c r="A24" s="46"/>
      <c r="B24" s="46" t="s">
        <v>529</v>
      </c>
      <c r="C24" s="46"/>
      <c r="D24" s="156">
        <v>200217</v>
      </c>
      <c r="E24" s="46">
        <v>12</v>
      </c>
      <c r="F24" s="45" t="s">
        <v>24</v>
      </c>
      <c r="G24" s="121">
        <v>2</v>
      </c>
      <c r="H24" s="121">
        <v>20</v>
      </c>
      <c r="I24" s="121">
        <v>8</v>
      </c>
      <c r="J24" s="121" t="s">
        <v>62</v>
      </c>
      <c r="K24" s="121" t="s">
        <v>49</v>
      </c>
      <c r="L24" s="113">
        <v>-107</v>
      </c>
      <c r="M24" s="121">
        <v>18</v>
      </c>
      <c r="N24" s="121" t="s">
        <v>94</v>
      </c>
      <c r="O24" s="121"/>
      <c r="P24" s="76" t="s">
        <v>304</v>
      </c>
      <c r="Q24" s="121" t="s">
        <v>307</v>
      </c>
      <c r="R24" s="121">
        <v>180</v>
      </c>
      <c r="S24" s="121">
        <v>1</v>
      </c>
      <c r="T24" s="121" t="s">
        <v>168</v>
      </c>
      <c r="U24" s="28">
        <v>32000</v>
      </c>
      <c r="V24" s="28">
        <v>32000</v>
      </c>
      <c r="W24" s="68" t="s">
        <v>95</v>
      </c>
      <c r="X24" s="121" t="s">
        <v>175</v>
      </c>
      <c r="Y24" s="289" t="s">
        <v>174</v>
      </c>
      <c r="Z24" s="194"/>
      <c r="AA24" s="194"/>
      <c r="AB24" s="194"/>
    </row>
    <row r="25" spans="1:28" x14ac:dyDescent="0.25">
      <c r="A25" s="46"/>
      <c r="B25" s="46" t="s">
        <v>529</v>
      </c>
      <c r="C25" s="46"/>
      <c r="D25" s="156">
        <v>200217</v>
      </c>
      <c r="E25" s="46">
        <v>13</v>
      </c>
      <c r="F25" s="45" t="s">
        <v>24</v>
      </c>
      <c r="G25" s="121">
        <v>2</v>
      </c>
      <c r="H25" s="121">
        <v>20</v>
      </c>
      <c r="I25" s="121">
        <v>8</v>
      </c>
      <c r="J25" s="121" t="s">
        <v>62</v>
      </c>
      <c r="K25" s="121" t="s">
        <v>49</v>
      </c>
      <c r="L25" s="113">
        <v>-109</v>
      </c>
      <c r="M25" s="121">
        <v>16</v>
      </c>
      <c r="N25" s="121" t="s">
        <v>94</v>
      </c>
      <c r="O25" s="121"/>
      <c r="P25" s="76" t="s">
        <v>304</v>
      </c>
      <c r="Q25" s="121" t="s">
        <v>307</v>
      </c>
      <c r="R25" s="121">
        <v>180</v>
      </c>
      <c r="S25" s="121">
        <v>1</v>
      </c>
      <c r="T25" s="121" t="s">
        <v>168</v>
      </c>
      <c r="U25" s="28">
        <v>27000</v>
      </c>
      <c r="V25" s="28">
        <v>27000</v>
      </c>
      <c r="W25" s="68" t="s">
        <v>95</v>
      </c>
      <c r="X25" s="121" t="s">
        <v>175</v>
      </c>
      <c r="Y25" s="289" t="s">
        <v>174</v>
      </c>
      <c r="Z25" s="194"/>
      <c r="AA25" s="194"/>
      <c r="AB25" s="194"/>
    </row>
    <row r="26" spans="1:28" x14ac:dyDescent="0.25">
      <c r="A26" s="46"/>
      <c r="B26" s="46" t="s">
        <v>529</v>
      </c>
      <c r="C26" s="46"/>
      <c r="D26" s="156">
        <v>200217</v>
      </c>
      <c r="E26" s="46">
        <v>14</v>
      </c>
      <c r="F26" s="45" t="s">
        <v>24</v>
      </c>
      <c r="G26" s="121">
        <v>2</v>
      </c>
      <c r="H26" s="121">
        <v>20</v>
      </c>
      <c r="I26" s="121">
        <v>8</v>
      </c>
      <c r="J26" s="121" t="s">
        <v>62</v>
      </c>
      <c r="K26" s="121" t="s">
        <v>49</v>
      </c>
      <c r="L26" s="113">
        <v>-111</v>
      </c>
      <c r="M26" s="121">
        <v>14</v>
      </c>
      <c r="N26" s="121" t="s">
        <v>94</v>
      </c>
      <c r="O26" s="121"/>
      <c r="P26" s="76" t="s">
        <v>304</v>
      </c>
      <c r="Q26" s="121" t="s">
        <v>307</v>
      </c>
      <c r="R26" s="121">
        <v>180</v>
      </c>
      <c r="S26" s="121">
        <v>1</v>
      </c>
      <c r="T26" s="121" t="s">
        <v>168</v>
      </c>
      <c r="U26" s="28">
        <v>22000</v>
      </c>
      <c r="V26" s="28">
        <v>22000</v>
      </c>
      <c r="W26" s="68" t="s">
        <v>95</v>
      </c>
      <c r="X26" s="121" t="s">
        <v>175</v>
      </c>
      <c r="Y26" s="289" t="s">
        <v>174</v>
      </c>
      <c r="Z26" s="194"/>
      <c r="AA26" s="194"/>
      <c r="AB26" s="194"/>
    </row>
    <row r="27" spans="1:28" x14ac:dyDescent="0.25">
      <c r="A27" s="46"/>
      <c r="B27" s="46" t="s">
        <v>529</v>
      </c>
      <c r="C27" s="46"/>
      <c r="D27" s="156">
        <v>200217</v>
      </c>
      <c r="E27" s="46">
        <v>15</v>
      </c>
      <c r="F27" s="45" t="s">
        <v>24</v>
      </c>
      <c r="G27" s="121">
        <v>2</v>
      </c>
      <c r="H27" s="121">
        <v>20</v>
      </c>
      <c r="I27" s="121">
        <v>8</v>
      </c>
      <c r="J27" s="121" t="s">
        <v>62</v>
      </c>
      <c r="K27" s="121" t="s">
        <v>49</v>
      </c>
      <c r="L27" s="113">
        <v>-113</v>
      </c>
      <c r="M27" s="121">
        <v>12</v>
      </c>
      <c r="N27" s="121" t="s">
        <v>94</v>
      </c>
      <c r="O27" s="121"/>
      <c r="P27" s="76" t="s">
        <v>304</v>
      </c>
      <c r="Q27" s="121" t="s">
        <v>307</v>
      </c>
      <c r="R27" s="121">
        <v>180</v>
      </c>
      <c r="S27" s="121">
        <v>1</v>
      </c>
      <c r="T27" s="121" t="s">
        <v>168</v>
      </c>
      <c r="U27" s="28">
        <v>20000</v>
      </c>
      <c r="V27" s="28">
        <v>20000</v>
      </c>
      <c r="W27" s="68" t="s">
        <v>95</v>
      </c>
      <c r="X27" s="121" t="s">
        <v>175</v>
      </c>
      <c r="Y27" s="289" t="s">
        <v>174</v>
      </c>
      <c r="Z27" s="194"/>
      <c r="AA27" s="194"/>
      <c r="AB27" s="194"/>
    </row>
    <row r="28" spans="1:28" x14ac:dyDescent="0.25">
      <c r="A28" s="46"/>
      <c r="B28" s="46" t="s">
        <v>529</v>
      </c>
      <c r="C28" s="46"/>
      <c r="D28" s="156">
        <v>200217</v>
      </c>
      <c r="E28" s="46">
        <v>16</v>
      </c>
      <c r="F28" s="45" t="s">
        <v>24</v>
      </c>
      <c r="G28" s="121">
        <v>2</v>
      </c>
      <c r="H28" s="121">
        <v>20</v>
      </c>
      <c r="I28" s="121">
        <v>8</v>
      </c>
      <c r="J28" s="121" t="s">
        <v>62</v>
      </c>
      <c r="K28" s="121" t="s">
        <v>49</v>
      </c>
      <c r="L28" s="113">
        <v>-115</v>
      </c>
      <c r="M28" s="121">
        <v>10</v>
      </c>
      <c r="N28" s="121" t="s">
        <v>94</v>
      </c>
      <c r="O28" s="121"/>
      <c r="P28" s="76" t="s">
        <v>304</v>
      </c>
      <c r="Q28" s="121" t="s">
        <v>307</v>
      </c>
      <c r="R28" s="121">
        <v>180</v>
      </c>
      <c r="S28" s="121">
        <v>1</v>
      </c>
      <c r="T28" s="121" t="s">
        <v>168</v>
      </c>
      <c r="U28" s="28">
        <v>15000</v>
      </c>
      <c r="V28" s="28">
        <v>15000</v>
      </c>
      <c r="W28" s="68" t="s">
        <v>95</v>
      </c>
      <c r="X28" s="121" t="s">
        <v>175</v>
      </c>
      <c r="Y28" s="289" t="s">
        <v>174</v>
      </c>
      <c r="Z28" s="194"/>
      <c r="AA28" s="194"/>
      <c r="AB28" s="194"/>
    </row>
    <row r="29" spans="1:28" x14ac:dyDescent="0.25">
      <c r="A29" s="46"/>
      <c r="B29" s="46" t="s">
        <v>529</v>
      </c>
      <c r="C29" s="46"/>
      <c r="D29" s="156">
        <v>200217</v>
      </c>
      <c r="E29" s="46">
        <v>17</v>
      </c>
      <c r="F29" s="45" t="s">
        <v>24</v>
      </c>
      <c r="G29" s="121">
        <v>2</v>
      </c>
      <c r="H29" s="121">
        <v>20</v>
      </c>
      <c r="I29" s="121">
        <v>8</v>
      </c>
      <c r="J29" s="121" t="s">
        <v>62</v>
      </c>
      <c r="K29" s="121" t="s">
        <v>49</v>
      </c>
      <c r="L29" s="113">
        <v>-117</v>
      </c>
      <c r="M29" s="121">
        <v>8</v>
      </c>
      <c r="N29" s="121" t="s">
        <v>94</v>
      </c>
      <c r="O29" s="121"/>
      <c r="P29" s="76" t="s">
        <v>304</v>
      </c>
      <c r="Q29" s="121" t="s">
        <v>307</v>
      </c>
      <c r="R29" s="121">
        <v>180</v>
      </c>
      <c r="S29" s="121">
        <v>1</v>
      </c>
      <c r="T29" s="121" t="s">
        <v>168</v>
      </c>
      <c r="U29" s="28">
        <v>10000</v>
      </c>
      <c r="V29" s="28">
        <v>10000</v>
      </c>
      <c r="W29" s="68" t="s">
        <v>95</v>
      </c>
      <c r="X29" s="121" t="s">
        <v>175</v>
      </c>
      <c r="Y29" s="289" t="s">
        <v>174</v>
      </c>
      <c r="Z29" s="194"/>
      <c r="AA29" s="194"/>
      <c r="AB29" s="194"/>
    </row>
    <row r="30" spans="1:28" x14ac:dyDescent="0.25">
      <c r="A30" s="46"/>
      <c r="B30" s="46" t="s">
        <v>529</v>
      </c>
      <c r="C30" s="46"/>
      <c r="D30" s="156">
        <v>200217</v>
      </c>
      <c r="E30" s="46">
        <v>18</v>
      </c>
      <c r="F30" s="45" t="s">
        <v>24</v>
      </c>
      <c r="G30" s="121">
        <v>2</v>
      </c>
      <c r="H30" s="121">
        <v>20</v>
      </c>
      <c r="I30" s="121">
        <v>8</v>
      </c>
      <c r="J30" s="121" t="s">
        <v>62</v>
      </c>
      <c r="K30" s="121" t="s">
        <v>49</v>
      </c>
      <c r="L30" s="113">
        <v>-119</v>
      </c>
      <c r="M30" s="121">
        <v>6</v>
      </c>
      <c r="N30" s="121" t="s">
        <v>94</v>
      </c>
      <c r="O30" s="121"/>
      <c r="P30" s="76" t="s">
        <v>304</v>
      </c>
      <c r="Q30" s="121" t="s">
        <v>307</v>
      </c>
      <c r="R30" s="121">
        <v>180</v>
      </c>
      <c r="S30" s="121">
        <v>1</v>
      </c>
      <c r="T30" s="121" t="s">
        <v>168</v>
      </c>
      <c r="U30" s="28">
        <v>8000</v>
      </c>
      <c r="V30" s="28">
        <v>8000</v>
      </c>
      <c r="W30" s="68" t="s">
        <v>95</v>
      </c>
      <c r="X30" s="121" t="s">
        <v>175</v>
      </c>
      <c r="Y30" s="289" t="s">
        <v>174</v>
      </c>
      <c r="Z30" s="194"/>
      <c r="AA30" s="194"/>
      <c r="AB30" s="194"/>
    </row>
    <row r="31" spans="1:28" x14ac:dyDescent="0.25">
      <c r="A31" s="46"/>
      <c r="B31" s="46" t="s">
        <v>529</v>
      </c>
      <c r="C31" s="46"/>
      <c r="D31" s="156">
        <v>200217</v>
      </c>
      <c r="E31" s="46">
        <v>19</v>
      </c>
      <c r="F31" s="45" t="s">
        <v>24</v>
      </c>
      <c r="G31" s="121">
        <v>2</v>
      </c>
      <c r="H31" s="121">
        <v>20</v>
      </c>
      <c r="I31" s="121">
        <v>8</v>
      </c>
      <c r="J31" s="121" t="s">
        <v>62</v>
      </c>
      <c r="K31" s="121" t="s">
        <v>49</v>
      </c>
      <c r="L31" s="113">
        <v>-121</v>
      </c>
      <c r="M31" s="121">
        <v>4</v>
      </c>
      <c r="N31" s="121" t="s">
        <v>94</v>
      </c>
      <c r="O31" s="121"/>
      <c r="P31" s="76" t="s">
        <v>304</v>
      </c>
      <c r="Q31" s="121" t="s">
        <v>307</v>
      </c>
      <c r="R31" s="121">
        <v>180</v>
      </c>
      <c r="S31" s="121">
        <v>1</v>
      </c>
      <c r="T31" s="121" t="s">
        <v>168</v>
      </c>
      <c r="U31" s="28">
        <v>5000</v>
      </c>
      <c r="V31" s="28">
        <v>5000</v>
      </c>
      <c r="W31" s="68" t="s">
        <v>95</v>
      </c>
      <c r="X31" s="121" t="s">
        <v>175</v>
      </c>
      <c r="Y31" s="289" t="s">
        <v>174</v>
      </c>
      <c r="Z31" s="194"/>
      <c r="AA31" s="194"/>
      <c r="AB31" s="194"/>
    </row>
    <row r="32" spans="1:28" x14ac:dyDescent="0.25">
      <c r="A32" s="46"/>
      <c r="B32" s="46"/>
      <c r="C32" s="46"/>
      <c r="D32" s="46"/>
      <c r="E32" s="46"/>
      <c r="F32" s="46"/>
      <c r="G32" s="121"/>
      <c r="H32" s="46"/>
      <c r="I32" s="46"/>
      <c r="J32" s="46"/>
      <c r="K32" s="46"/>
      <c r="L32" s="114"/>
      <c r="M32" s="46"/>
      <c r="N32" s="46"/>
      <c r="O32" s="46"/>
      <c r="P32" s="46"/>
      <c r="Q32" s="46"/>
      <c r="R32" s="46"/>
      <c r="S32" s="46"/>
      <c r="T32" s="26"/>
      <c r="U32" s="66"/>
      <c r="V32" s="66"/>
      <c r="W32" s="46"/>
      <c r="X32" s="121"/>
      <c r="Y32" s="289"/>
      <c r="Z32" s="194"/>
      <c r="AA32" s="194"/>
      <c r="AB32" s="194"/>
    </row>
    <row r="33" spans="1:28" x14ac:dyDescent="0.25">
      <c r="A33" s="46" t="s">
        <v>190</v>
      </c>
      <c r="B33" s="46" t="s">
        <v>101</v>
      </c>
      <c r="C33" s="46">
        <v>60180</v>
      </c>
      <c r="D33" s="156">
        <v>200260</v>
      </c>
      <c r="E33" s="46"/>
      <c r="F33" s="45" t="s">
        <v>24</v>
      </c>
      <c r="G33" s="121">
        <v>2</v>
      </c>
      <c r="H33" s="121">
        <v>5</v>
      </c>
      <c r="I33" s="121">
        <v>8</v>
      </c>
      <c r="J33" s="121" t="s">
        <v>40</v>
      </c>
      <c r="K33" s="121" t="s">
        <v>21</v>
      </c>
      <c r="L33" s="113">
        <v>-85</v>
      </c>
      <c r="M33" s="121" t="s">
        <v>41</v>
      </c>
      <c r="N33" s="121" t="s">
        <v>42</v>
      </c>
      <c r="O33" s="121"/>
      <c r="P33" s="121" t="s">
        <v>43</v>
      </c>
      <c r="Q33" s="121" t="s">
        <v>386</v>
      </c>
      <c r="R33" s="121">
        <v>60</v>
      </c>
      <c r="S33" s="121">
        <v>3</v>
      </c>
      <c r="T33" s="121" t="s">
        <v>168</v>
      </c>
      <c r="U33" s="66">
        <v>13750</v>
      </c>
      <c r="V33" s="66">
        <v>13750</v>
      </c>
      <c r="W33" s="46"/>
      <c r="X33" s="28" t="s">
        <v>250</v>
      </c>
      <c r="Y33" s="289" t="s">
        <v>174</v>
      </c>
      <c r="Z33" s="194"/>
      <c r="AA33" s="194"/>
      <c r="AB33" s="194"/>
    </row>
    <row r="34" spans="1:28" x14ac:dyDescent="0.25">
      <c r="A34" s="46" t="s">
        <v>190</v>
      </c>
      <c r="B34" s="46" t="s">
        <v>103</v>
      </c>
      <c r="C34" s="46">
        <v>60179</v>
      </c>
      <c r="D34" s="156">
        <v>200261</v>
      </c>
      <c r="E34" s="46"/>
      <c r="F34" s="45" t="s">
        <v>24</v>
      </c>
      <c r="G34" s="121">
        <v>2</v>
      </c>
      <c r="H34" s="121">
        <v>5</v>
      </c>
      <c r="I34" s="121">
        <v>8</v>
      </c>
      <c r="J34" s="121" t="s">
        <v>58</v>
      </c>
      <c r="K34" s="121" t="s">
        <v>21</v>
      </c>
      <c r="L34" s="113">
        <v>-85</v>
      </c>
      <c r="M34" s="121" t="s">
        <v>41</v>
      </c>
      <c r="N34" s="121" t="s">
        <v>42</v>
      </c>
      <c r="O34" s="121"/>
      <c r="P34" s="121" t="s">
        <v>43</v>
      </c>
      <c r="Q34" s="121" t="s">
        <v>386</v>
      </c>
      <c r="R34" s="121">
        <v>60</v>
      </c>
      <c r="S34" s="121">
        <v>3</v>
      </c>
      <c r="T34" s="121" t="s">
        <v>168</v>
      </c>
      <c r="U34" s="66">
        <v>27000</v>
      </c>
      <c r="V34" s="66">
        <v>27000</v>
      </c>
      <c r="W34" s="68" t="s">
        <v>59</v>
      </c>
      <c r="X34" s="28" t="s">
        <v>250</v>
      </c>
      <c r="Y34" s="289" t="s">
        <v>174</v>
      </c>
      <c r="Z34" s="194"/>
      <c r="AA34" s="194"/>
      <c r="AB34" s="194"/>
    </row>
    <row r="35" spans="1:28" x14ac:dyDescent="0.25">
      <c r="A35" s="46" t="s">
        <v>190</v>
      </c>
      <c r="B35" s="46" t="s">
        <v>102</v>
      </c>
      <c r="C35" s="46"/>
      <c r="D35" s="156">
        <v>200262</v>
      </c>
      <c r="E35" s="46"/>
      <c r="F35" s="45" t="s">
        <v>24</v>
      </c>
      <c r="G35" s="121">
        <v>2</v>
      </c>
      <c r="H35" s="121">
        <v>5</v>
      </c>
      <c r="I35" s="121">
        <v>8</v>
      </c>
      <c r="J35" s="121" t="s">
        <v>54</v>
      </c>
      <c r="K35" s="121" t="s">
        <v>49</v>
      </c>
      <c r="L35" s="113">
        <v>-98</v>
      </c>
      <c r="M35" s="46">
        <v>0</v>
      </c>
      <c r="N35" s="46" t="s">
        <v>50</v>
      </c>
      <c r="O35" s="46"/>
      <c r="P35" s="121" t="s">
        <v>43</v>
      </c>
      <c r="Q35" s="121" t="s">
        <v>386</v>
      </c>
      <c r="R35" s="121">
        <v>60</v>
      </c>
      <c r="S35" s="121">
        <v>3</v>
      </c>
      <c r="T35" s="121" t="s">
        <v>168</v>
      </c>
      <c r="U35" s="66">
        <v>2000</v>
      </c>
      <c r="V35" s="66">
        <v>2000</v>
      </c>
      <c r="W35" s="68" t="s">
        <v>55</v>
      </c>
      <c r="X35" s="121" t="s">
        <v>175</v>
      </c>
      <c r="Y35" s="289" t="s">
        <v>174</v>
      </c>
      <c r="Z35" s="194"/>
      <c r="AA35" s="194"/>
      <c r="AB35" s="194"/>
    </row>
    <row r="36" spans="1:28" x14ac:dyDescent="0.25">
      <c r="A36" s="46" t="s">
        <v>190</v>
      </c>
      <c r="B36" s="46" t="s">
        <v>103</v>
      </c>
      <c r="C36" s="46"/>
      <c r="D36" s="156">
        <v>200263</v>
      </c>
      <c r="E36" s="46"/>
      <c r="F36" s="45" t="s">
        <v>24</v>
      </c>
      <c r="G36" s="121">
        <v>2</v>
      </c>
      <c r="H36" s="121">
        <v>5</v>
      </c>
      <c r="I36" s="121">
        <v>8</v>
      </c>
      <c r="J36" s="121" t="s">
        <v>58</v>
      </c>
      <c r="K36" s="121" t="s">
        <v>46</v>
      </c>
      <c r="L36" s="113">
        <v>-88</v>
      </c>
      <c r="M36" s="46">
        <v>10</v>
      </c>
      <c r="N36" s="46" t="s">
        <v>48</v>
      </c>
      <c r="O36" s="46"/>
      <c r="P36" s="121" t="s">
        <v>43</v>
      </c>
      <c r="Q36" s="121" t="s">
        <v>386</v>
      </c>
      <c r="R36" s="121">
        <v>60</v>
      </c>
      <c r="S36" s="121">
        <v>3</v>
      </c>
      <c r="T36" s="121" t="s">
        <v>168</v>
      </c>
      <c r="U36" s="66">
        <v>6000</v>
      </c>
      <c r="V36" s="66">
        <v>6000</v>
      </c>
      <c r="W36" s="68" t="s">
        <v>59</v>
      </c>
      <c r="X36" s="121" t="s">
        <v>175</v>
      </c>
      <c r="Y36" s="289" t="s">
        <v>174</v>
      </c>
      <c r="Z36" s="194"/>
      <c r="AA36" s="194"/>
      <c r="AB36" s="194"/>
    </row>
    <row r="37" spans="1:28" x14ac:dyDescent="0.25">
      <c r="A37" s="46" t="s">
        <v>190</v>
      </c>
      <c r="B37" s="46" t="s">
        <v>104</v>
      </c>
      <c r="C37" s="46"/>
      <c r="D37" s="156">
        <v>200264</v>
      </c>
      <c r="E37" s="46"/>
      <c r="F37" s="45" t="s">
        <v>24</v>
      </c>
      <c r="G37" s="121">
        <v>2</v>
      </c>
      <c r="H37" s="121">
        <v>5</v>
      </c>
      <c r="I37" s="121">
        <v>8</v>
      </c>
      <c r="J37" s="121" t="s">
        <v>62</v>
      </c>
      <c r="K37" s="121" t="s">
        <v>46</v>
      </c>
      <c r="L37" s="113">
        <v>-78</v>
      </c>
      <c r="M37" s="46">
        <v>20</v>
      </c>
      <c r="N37" s="46" t="s">
        <v>47</v>
      </c>
      <c r="O37" s="46"/>
      <c r="P37" s="121" t="s">
        <v>43</v>
      </c>
      <c r="Q37" s="121" t="s">
        <v>386</v>
      </c>
      <c r="R37" s="121">
        <v>60</v>
      </c>
      <c r="S37" s="121">
        <v>3</v>
      </c>
      <c r="T37" s="121" t="s">
        <v>168</v>
      </c>
      <c r="U37" s="66">
        <v>12000</v>
      </c>
      <c r="V37" s="66">
        <v>12000</v>
      </c>
      <c r="W37" s="68" t="s">
        <v>63</v>
      </c>
      <c r="X37" s="121" t="s">
        <v>175</v>
      </c>
      <c r="Y37" s="289" t="s">
        <v>174</v>
      </c>
      <c r="Z37" s="194"/>
      <c r="AA37" s="194"/>
      <c r="AB37" s="194"/>
    </row>
    <row r="38" spans="1:28" x14ac:dyDescent="0.25">
      <c r="A38" s="46" t="s">
        <v>190</v>
      </c>
      <c r="B38" s="46" t="s">
        <v>105</v>
      </c>
      <c r="C38" s="46">
        <v>60181</v>
      </c>
      <c r="D38" s="156">
        <v>200265</v>
      </c>
      <c r="E38" s="46"/>
      <c r="F38" s="45" t="s">
        <v>24</v>
      </c>
      <c r="G38" s="121">
        <v>2</v>
      </c>
      <c r="H38" s="121">
        <v>5</v>
      </c>
      <c r="I38" s="121">
        <v>8</v>
      </c>
      <c r="J38" s="121" t="s">
        <v>58</v>
      </c>
      <c r="K38" s="121" t="s">
        <v>21</v>
      </c>
      <c r="L38" s="113">
        <v>-85</v>
      </c>
      <c r="M38" s="46" t="s">
        <v>41</v>
      </c>
      <c r="N38" s="46" t="s">
        <v>42</v>
      </c>
      <c r="O38" s="46"/>
      <c r="P38" s="121" t="s">
        <v>66</v>
      </c>
      <c r="Q38" s="121" t="s">
        <v>386</v>
      </c>
      <c r="R38" s="121">
        <v>60</v>
      </c>
      <c r="S38" s="121">
        <v>3</v>
      </c>
      <c r="T38" s="121" t="s">
        <v>168</v>
      </c>
      <c r="U38" s="66">
        <v>27000</v>
      </c>
      <c r="V38" s="66">
        <v>27000</v>
      </c>
      <c r="W38" s="68" t="s">
        <v>76</v>
      </c>
      <c r="X38" s="28" t="s">
        <v>250</v>
      </c>
      <c r="Y38" s="289" t="s">
        <v>174</v>
      </c>
      <c r="Z38" s="194"/>
      <c r="AA38" s="194"/>
      <c r="AB38" s="194"/>
    </row>
    <row r="39" spans="1:28" x14ac:dyDescent="0.25">
      <c r="A39" s="46" t="s">
        <v>190</v>
      </c>
      <c r="B39" s="46" t="s">
        <v>188</v>
      </c>
      <c r="C39" s="46">
        <v>58935</v>
      </c>
      <c r="D39" s="156">
        <v>200266</v>
      </c>
      <c r="E39" s="46"/>
      <c r="F39" s="45" t="s">
        <v>24</v>
      </c>
      <c r="G39" s="121">
        <v>2</v>
      </c>
      <c r="H39" s="121">
        <v>5</v>
      </c>
      <c r="I39" s="121">
        <v>8</v>
      </c>
      <c r="J39" s="121" t="s">
        <v>78</v>
      </c>
      <c r="K39" s="121" t="s">
        <v>21</v>
      </c>
      <c r="L39" s="113">
        <v>-85</v>
      </c>
      <c r="M39" s="121" t="s">
        <v>41</v>
      </c>
      <c r="N39" s="121" t="s">
        <v>42</v>
      </c>
      <c r="O39" s="121"/>
      <c r="P39" s="121" t="s">
        <v>186</v>
      </c>
      <c r="Q39" s="121" t="s">
        <v>386</v>
      </c>
      <c r="R39" s="121">
        <v>60</v>
      </c>
      <c r="S39" s="121">
        <v>3</v>
      </c>
      <c r="T39" s="121" t="s">
        <v>168</v>
      </c>
      <c r="U39" s="66">
        <v>10000</v>
      </c>
      <c r="V39" s="66">
        <v>10000</v>
      </c>
      <c r="W39" s="68" t="s">
        <v>79</v>
      </c>
      <c r="X39" s="28" t="s">
        <v>250</v>
      </c>
      <c r="Y39" s="568" t="s">
        <v>176</v>
      </c>
      <c r="Z39" s="194"/>
      <c r="AA39" s="194"/>
      <c r="AB39" s="194"/>
    </row>
    <row r="40" spans="1:28" x14ac:dyDescent="0.25">
      <c r="A40" s="46" t="s">
        <v>190</v>
      </c>
      <c r="B40" s="46" t="s">
        <v>189</v>
      </c>
      <c r="C40" s="46">
        <v>58621</v>
      </c>
      <c r="D40" s="156">
        <v>200267</v>
      </c>
      <c r="E40" s="46"/>
      <c r="F40" s="45" t="s">
        <v>24</v>
      </c>
      <c r="G40" s="121">
        <v>2</v>
      </c>
      <c r="H40" s="121">
        <v>5</v>
      </c>
      <c r="I40" s="121">
        <v>8</v>
      </c>
      <c r="J40" s="121" t="s">
        <v>78</v>
      </c>
      <c r="K40" s="121" t="s">
        <v>21</v>
      </c>
      <c r="L40" s="113">
        <v>-85</v>
      </c>
      <c r="M40" s="121" t="s">
        <v>41</v>
      </c>
      <c r="N40" s="121" t="s">
        <v>42</v>
      </c>
      <c r="O40" s="121"/>
      <c r="P40" s="121" t="s">
        <v>187</v>
      </c>
      <c r="Q40" s="121" t="s">
        <v>386</v>
      </c>
      <c r="R40" s="121">
        <v>60</v>
      </c>
      <c r="S40" s="121">
        <v>3</v>
      </c>
      <c r="T40" s="121" t="s">
        <v>168</v>
      </c>
      <c r="U40" s="66">
        <v>10000</v>
      </c>
      <c r="V40" s="66">
        <v>10000</v>
      </c>
      <c r="W40" s="68" t="s">
        <v>81</v>
      </c>
      <c r="X40" s="28" t="s">
        <v>250</v>
      </c>
      <c r="Y40" s="568" t="s">
        <v>176</v>
      </c>
      <c r="Z40" s="194"/>
      <c r="AA40" s="194"/>
      <c r="AB40" s="194"/>
    </row>
    <row r="41" spans="1:28" x14ac:dyDescent="0.25">
      <c r="A41" s="46"/>
      <c r="B41" s="46"/>
      <c r="C41" s="46"/>
      <c r="D41" s="46"/>
      <c r="E41" s="46"/>
      <c r="F41" s="45"/>
      <c r="G41" s="121"/>
      <c r="H41" s="121"/>
      <c r="I41" s="121"/>
      <c r="J41" s="121"/>
      <c r="K41" s="121"/>
      <c r="L41" s="113" t="s">
        <v>308</v>
      </c>
      <c r="M41" s="121"/>
      <c r="N41" s="121"/>
      <c r="O41" s="121"/>
      <c r="P41" s="121"/>
      <c r="Q41" s="121"/>
      <c r="R41" s="121"/>
      <c r="S41" s="121"/>
      <c r="T41" s="121"/>
      <c r="U41" s="66"/>
      <c r="V41" s="66"/>
      <c r="W41" s="68"/>
      <c r="X41" s="121"/>
      <c r="Y41" s="568"/>
      <c r="Z41" s="194"/>
      <c r="AA41" s="194"/>
      <c r="AB41" s="194"/>
    </row>
    <row r="42" spans="1:28" x14ac:dyDescent="0.25">
      <c r="A42" s="46" t="s">
        <v>191</v>
      </c>
      <c r="B42" s="46" t="s">
        <v>103</v>
      </c>
      <c r="C42" s="46">
        <v>60179</v>
      </c>
      <c r="D42" s="156">
        <v>200271</v>
      </c>
      <c r="E42" s="46"/>
      <c r="F42" s="45" t="s">
        <v>24</v>
      </c>
      <c r="G42" s="121">
        <v>2</v>
      </c>
      <c r="H42" s="121">
        <v>15</v>
      </c>
      <c r="I42" s="121">
        <v>8</v>
      </c>
      <c r="J42" s="121" t="s">
        <v>58</v>
      </c>
      <c r="K42" s="121" t="s">
        <v>21</v>
      </c>
      <c r="L42" s="113">
        <v>-85</v>
      </c>
      <c r="M42" s="121" t="s">
        <v>41</v>
      </c>
      <c r="N42" s="121" t="s">
        <v>42</v>
      </c>
      <c r="O42" s="121"/>
      <c r="P42" s="121" t="s">
        <v>43</v>
      </c>
      <c r="Q42" s="121" t="s">
        <v>386</v>
      </c>
      <c r="R42" s="121">
        <v>60</v>
      </c>
      <c r="S42" s="121">
        <v>3</v>
      </c>
      <c r="T42" s="121" t="s">
        <v>168</v>
      </c>
      <c r="U42" s="66" t="s">
        <v>584</v>
      </c>
      <c r="V42" s="66">
        <v>102700</v>
      </c>
      <c r="W42" s="68" t="s">
        <v>59</v>
      </c>
      <c r="X42" s="28" t="s">
        <v>173</v>
      </c>
      <c r="Y42" s="289" t="s">
        <v>174</v>
      </c>
      <c r="Z42" s="194"/>
      <c r="AA42" s="194"/>
      <c r="AB42" s="194"/>
    </row>
    <row r="43" spans="1:28" x14ac:dyDescent="0.25">
      <c r="A43" s="46" t="s">
        <v>191</v>
      </c>
      <c r="B43" s="46" t="s">
        <v>103</v>
      </c>
      <c r="C43" s="46"/>
      <c r="D43" s="156">
        <v>200273</v>
      </c>
      <c r="E43" s="46"/>
      <c r="F43" s="45" t="s">
        <v>24</v>
      </c>
      <c r="G43" s="121">
        <v>2</v>
      </c>
      <c r="H43" s="121">
        <v>15</v>
      </c>
      <c r="I43" s="121">
        <v>8</v>
      </c>
      <c r="J43" s="121" t="s">
        <v>58</v>
      </c>
      <c r="K43" s="121" t="s">
        <v>46</v>
      </c>
      <c r="L43" s="113">
        <v>-88</v>
      </c>
      <c r="M43" s="46">
        <v>10</v>
      </c>
      <c r="N43" s="46" t="s">
        <v>48</v>
      </c>
      <c r="O43" s="46"/>
      <c r="P43" s="121" t="s">
        <v>43</v>
      </c>
      <c r="Q43" s="121" t="s">
        <v>386</v>
      </c>
      <c r="R43" s="121">
        <v>60</v>
      </c>
      <c r="S43" s="121">
        <v>3</v>
      </c>
      <c r="T43" s="121" t="s">
        <v>168</v>
      </c>
      <c r="U43" s="66">
        <v>20500</v>
      </c>
      <c r="V43" s="66">
        <v>20500</v>
      </c>
      <c r="W43" s="68" t="s">
        <v>59</v>
      </c>
      <c r="X43" s="121" t="s">
        <v>175</v>
      </c>
      <c r="Y43" s="289" t="s">
        <v>174</v>
      </c>
      <c r="Z43" s="194"/>
      <c r="AA43" s="194"/>
      <c r="AB43" s="194"/>
    </row>
    <row r="44" spans="1:28" x14ac:dyDescent="0.25">
      <c r="A44" s="46" t="s">
        <v>191</v>
      </c>
      <c r="B44" s="46" t="s">
        <v>104</v>
      </c>
      <c r="C44" s="46"/>
      <c r="D44" s="156">
        <v>200274</v>
      </c>
      <c r="E44" s="46"/>
      <c r="F44" s="45" t="s">
        <v>24</v>
      </c>
      <c r="G44" s="121">
        <v>2</v>
      </c>
      <c r="H44" s="121">
        <v>15</v>
      </c>
      <c r="I44" s="121">
        <v>8</v>
      </c>
      <c r="J44" s="121" t="s">
        <v>62</v>
      </c>
      <c r="K44" s="121" t="s">
        <v>46</v>
      </c>
      <c r="L44" s="113">
        <v>-78</v>
      </c>
      <c r="M44" s="46">
        <v>20</v>
      </c>
      <c r="N44" s="46" t="s">
        <v>47</v>
      </c>
      <c r="O44" s="46"/>
      <c r="P44" s="121" t="s">
        <v>43</v>
      </c>
      <c r="Q44" s="121" t="s">
        <v>386</v>
      </c>
      <c r="R44" s="121">
        <v>60</v>
      </c>
      <c r="S44" s="121">
        <v>3</v>
      </c>
      <c r="T44" s="121" t="s">
        <v>168</v>
      </c>
      <c r="U44" s="66">
        <v>38500</v>
      </c>
      <c r="V44" s="66">
        <v>38500</v>
      </c>
      <c r="W44" s="68" t="s">
        <v>63</v>
      </c>
      <c r="X44" s="121" t="s">
        <v>175</v>
      </c>
      <c r="Y44" s="289" t="s">
        <v>174</v>
      </c>
      <c r="Z44" s="194"/>
      <c r="AA44" s="194"/>
      <c r="AB44" s="194"/>
    </row>
    <row r="45" spans="1:28" ht="20.45" customHeight="1" x14ac:dyDescent="0.25">
      <c r="A45" s="46" t="s">
        <v>191</v>
      </c>
      <c r="B45" s="46" t="s">
        <v>105</v>
      </c>
      <c r="C45" s="46">
        <v>60181</v>
      </c>
      <c r="D45" s="156">
        <v>200275</v>
      </c>
      <c r="E45" s="46"/>
      <c r="F45" s="45" t="s">
        <v>24</v>
      </c>
      <c r="G45" s="121">
        <v>2</v>
      </c>
      <c r="H45" s="121">
        <v>15</v>
      </c>
      <c r="I45" s="121">
        <v>8</v>
      </c>
      <c r="J45" s="121" t="s">
        <v>58</v>
      </c>
      <c r="K45" s="121" t="s">
        <v>21</v>
      </c>
      <c r="L45" s="113">
        <v>-85</v>
      </c>
      <c r="M45" s="46" t="s">
        <v>41</v>
      </c>
      <c r="N45" s="46" t="s">
        <v>42</v>
      </c>
      <c r="O45" s="46"/>
      <c r="P45" s="121" t="s">
        <v>66</v>
      </c>
      <c r="Q45" s="121" t="s">
        <v>386</v>
      </c>
      <c r="R45" s="121">
        <v>60</v>
      </c>
      <c r="S45" s="121">
        <v>3</v>
      </c>
      <c r="T45" s="121" t="s">
        <v>168</v>
      </c>
      <c r="U45" s="66" t="s">
        <v>584</v>
      </c>
      <c r="V45" s="66">
        <v>103600</v>
      </c>
      <c r="W45" s="68" t="s">
        <v>76</v>
      </c>
      <c r="X45" s="28" t="s">
        <v>173</v>
      </c>
      <c r="Y45" s="289" t="s">
        <v>174</v>
      </c>
      <c r="Z45" s="194"/>
      <c r="AA45" s="194"/>
      <c r="AB45" s="194"/>
    </row>
    <row r="46" spans="1:28" x14ac:dyDescent="0.25">
      <c r="A46" s="46"/>
      <c r="B46" s="46"/>
      <c r="C46" s="46"/>
      <c r="D46" s="46"/>
      <c r="E46" s="46"/>
      <c r="F46" s="45"/>
      <c r="G46" s="121"/>
      <c r="H46" s="121"/>
      <c r="I46" s="121"/>
      <c r="J46" s="121"/>
      <c r="K46" s="121"/>
      <c r="L46" s="113" t="s">
        <v>308</v>
      </c>
      <c r="M46" s="46"/>
      <c r="N46" s="46"/>
      <c r="O46" s="46"/>
      <c r="P46" s="121"/>
      <c r="Q46" s="121"/>
      <c r="R46" s="121"/>
      <c r="S46" s="121"/>
      <c r="T46" s="121"/>
      <c r="U46" s="66"/>
      <c r="V46" s="66"/>
      <c r="W46" s="68"/>
      <c r="X46" s="121"/>
      <c r="Y46" s="289"/>
      <c r="Z46" s="194"/>
      <c r="AA46" s="194"/>
      <c r="AB46" s="194"/>
    </row>
    <row r="47" spans="1:28" x14ac:dyDescent="0.25">
      <c r="A47" s="46" t="s">
        <v>192</v>
      </c>
      <c r="B47" s="46" t="s">
        <v>103</v>
      </c>
      <c r="C47" s="46">
        <v>60179</v>
      </c>
      <c r="D47" s="156">
        <v>200281</v>
      </c>
      <c r="E47" s="46"/>
      <c r="F47" s="45" t="s">
        <v>24</v>
      </c>
      <c r="G47" s="121">
        <v>2</v>
      </c>
      <c r="H47" s="121">
        <v>20</v>
      </c>
      <c r="I47" s="121">
        <v>8</v>
      </c>
      <c r="J47" s="121" t="s">
        <v>58</v>
      </c>
      <c r="K47" s="121" t="s">
        <v>21</v>
      </c>
      <c r="L47" s="113">
        <v>-85</v>
      </c>
      <c r="M47" s="121" t="s">
        <v>41</v>
      </c>
      <c r="N47" s="121" t="s">
        <v>42</v>
      </c>
      <c r="O47" s="121"/>
      <c r="P47" s="121" t="s">
        <v>43</v>
      </c>
      <c r="Q47" s="121" t="s">
        <v>386</v>
      </c>
      <c r="R47" s="121">
        <v>60</v>
      </c>
      <c r="S47" s="121">
        <v>3</v>
      </c>
      <c r="T47" s="121" t="s">
        <v>168</v>
      </c>
      <c r="U47" s="66" t="s">
        <v>584</v>
      </c>
      <c r="V47" s="66">
        <v>140000</v>
      </c>
      <c r="W47" s="68" t="s">
        <v>59</v>
      </c>
      <c r="X47" s="28" t="s">
        <v>173</v>
      </c>
      <c r="Y47" s="289" t="s">
        <v>174</v>
      </c>
      <c r="Z47" s="194"/>
      <c r="AA47" s="194"/>
      <c r="AB47" s="194"/>
    </row>
    <row r="48" spans="1:28" x14ac:dyDescent="0.25">
      <c r="A48" s="46" t="s">
        <v>192</v>
      </c>
      <c r="B48" s="46" t="s">
        <v>103</v>
      </c>
      <c r="C48" s="46"/>
      <c r="D48" s="156">
        <v>200283</v>
      </c>
      <c r="E48" s="46"/>
      <c r="F48" s="45" t="s">
        <v>24</v>
      </c>
      <c r="G48" s="121">
        <v>2</v>
      </c>
      <c r="H48" s="121">
        <v>20</v>
      </c>
      <c r="I48" s="121">
        <v>8</v>
      </c>
      <c r="J48" s="121" t="s">
        <v>58</v>
      </c>
      <c r="K48" s="121" t="s">
        <v>46</v>
      </c>
      <c r="L48" s="113">
        <v>-88</v>
      </c>
      <c r="M48" s="46">
        <v>10</v>
      </c>
      <c r="N48" s="46" t="s">
        <v>48</v>
      </c>
      <c r="O48" s="46"/>
      <c r="P48" s="121" t="s">
        <v>43</v>
      </c>
      <c r="Q48" s="121" t="s">
        <v>386</v>
      </c>
      <c r="R48" s="121">
        <v>60</v>
      </c>
      <c r="S48" s="121">
        <v>3</v>
      </c>
      <c r="T48" s="121" t="s">
        <v>168</v>
      </c>
      <c r="U48" s="66">
        <v>28000</v>
      </c>
      <c r="V48" s="66">
        <v>28000</v>
      </c>
      <c r="W48" s="68" t="s">
        <v>59</v>
      </c>
      <c r="X48" s="121" t="s">
        <v>175</v>
      </c>
      <c r="Y48" s="289" t="s">
        <v>174</v>
      </c>
      <c r="Z48" s="194"/>
      <c r="AA48" s="194"/>
      <c r="AB48" s="194"/>
    </row>
    <row r="49" spans="1:28" x14ac:dyDescent="0.25">
      <c r="A49" s="46" t="s">
        <v>192</v>
      </c>
      <c r="B49" s="46" t="s">
        <v>104</v>
      </c>
      <c r="C49" s="46"/>
      <c r="D49" s="156">
        <v>200284</v>
      </c>
      <c r="E49" s="46"/>
      <c r="F49" s="45" t="s">
        <v>24</v>
      </c>
      <c r="G49" s="121">
        <v>2</v>
      </c>
      <c r="H49" s="121">
        <v>20</v>
      </c>
      <c r="I49" s="121">
        <v>8</v>
      </c>
      <c r="J49" s="121" t="s">
        <v>62</v>
      </c>
      <c r="K49" s="121" t="s">
        <v>46</v>
      </c>
      <c r="L49" s="113">
        <v>-78</v>
      </c>
      <c r="M49" s="46">
        <v>20</v>
      </c>
      <c r="N49" s="46" t="s">
        <v>47</v>
      </c>
      <c r="O49" s="46"/>
      <c r="P49" s="121" t="s">
        <v>43</v>
      </c>
      <c r="Q49" s="121" t="s">
        <v>386</v>
      </c>
      <c r="R49" s="121">
        <v>60</v>
      </c>
      <c r="S49" s="121">
        <v>3</v>
      </c>
      <c r="T49" s="121" t="s">
        <v>168</v>
      </c>
      <c r="U49" s="66">
        <v>51000</v>
      </c>
      <c r="V49" s="66">
        <v>51000</v>
      </c>
      <c r="W49" s="68" t="s">
        <v>63</v>
      </c>
      <c r="X49" s="121" t="s">
        <v>175</v>
      </c>
      <c r="Y49" s="289" t="s">
        <v>174</v>
      </c>
      <c r="Z49" s="194"/>
      <c r="AA49" s="194"/>
      <c r="AB49" s="194"/>
    </row>
    <row r="50" spans="1:28" x14ac:dyDescent="0.25">
      <c r="A50" s="46" t="s">
        <v>192</v>
      </c>
      <c r="B50" s="46" t="s">
        <v>105</v>
      </c>
      <c r="C50" s="46">
        <v>60181</v>
      </c>
      <c r="D50" s="156">
        <v>200285</v>
      </c>
      <c r="E50" s="46"/>
      <c r="F50" s="45" t="s">
        <v>24</v>
      </c>
      <c r="G50" s="121">
        <v>2</v>
      </c>
      <c r="H50" s="121">
        <v>20</v>
      </c>
      <c r="I50" s="121">
        <v>8</v>
      </c>
      <c r="J50" s="121" t="s">
        <v>58</v>
      </c>
      <c r="K50" s="121" t="s">
        <v>21</v>
      </c>
      <c r="L50" s="113">
        <v>-85</v>
      </c>
      <c r="M50" s="46" t="s">
        <v>41</v>
      </c>
      <c r="N50" s="46" t="s">
        <v>42</v>
      </c>
      <c r="O50" s="46"/>
      <c r="P50" s="121" t="s">
        <v>66</v>
      </c>
      <c r="Q50" s="121" t="s">
        <v>386</v>
      </c>
      <c r="R50" s="121">
        <v>60</v>
      </c>
      <c r="S50" s="121">
        <v>3</v>
      </c>
      <c r="T50" s="121" t="s">
        <v>168</v>
      </c>
      <c r="U50" s="66" t="s">
        <v>584</v>
      </c>
      <c r="V50" s="66">
        <v>140000</v>
      </c>
      <c r="W50" s="68" t="s">
        <v>76</v>
      </c>
      <c r="X50" s="28" t="s">
        <v>173</v>
      </c>
      <c r="Y50" s="289" t="s">
        <v>174</v>
      </c>
      <c r="Z50" s="194"/>
      <c r="AA50" s="194"/>
      <c r="AB50" s="194"/>
    </row>
    <row r="51" spans="1:28" x14ac:dyDescent="0.25">
      <c r="C51" s="151"/>
      <c r="F51" s="48"/>
      <c r="G51" s="38"/>
      <c r="H51" s="38"/>
      <c r="I51" s="38"/>
      <c r="J51" s="38"/>
      <c r="K51" s="38"/>
      <c r="L51" s="38"/>
      <c r="P51" s="38"/>
      <c r="Q51" s="38"/>
      <c r="R51" s="38"/>
      <c r="S51" s="38"/>
      <c r="T51" s="38"/>
      <c r="U51" s="65"/>
      <c r="V51" s="66"/>
      <c r="W51" s="69"/>
      <c r="Z51" s="194"/>
      <c r="AA51" s="194"/>
      <c r="AB51" s="194"/>
    </row>
    <row r="52" spans="1:28" x14ac:dyDescent="0.25">
      <c r="A52" s="46" t="s">
        <v>388</v>
      </c>
      <c r="B52" s="46" t="s">
        <v>104</v>
      </c>
      <c r="C52" s="46">
        <v>60179</v>
      </c>
      <c r="D52" s="46" t="s">
        <v>402</v>
      </c>
      <c r="E52" s="46"/>
      <c r="F52" s="45" t="s">
        <v>24</v>
      </c>
      <c r="G52" s="121">
        <v>2</v>
      </c>
      <c r="H52" s="121">
        <v>10</v>
      </c>
      <c r="I52" s="121">
        <v>8</v>
      </c>
      <c r="J52" s="121" t="s">
        <v>62</v>
      </c>
      <c r="K52" s="121" t="s">
        <v>21</v>
      </c>
      <c r="L52" s="113">
        <v>-85</v>
      </c>
      <c r="M52" s="121" t="s">
        <v>41</v>
      </c>
      <c r="N52" s="121" t="s">
        <v>42</v>
      </c>
      <c r="O52" s="121" t="s">
        <v>391</v>
      </c>
      <c r="P52" s="121" t="s">
        <v>43</v>
      </c>
      <c r="Q52" s="121" t="s">
        <v>386</v>
      </c>
      <c r="R52" s="121">
        <v>60</v>
      </c>
      <c r="S52" s="121">
        <v>3</v>
      </c>
      <c r="T52" s="121" t="s">
        <v>168</v>
      </c>
      <c r="U52" s="66" t="s">
        <v>584</v>
      </c>
      <c r="V52" s="66">
        <v>90000</v>
      </c>
      <c r="W52" s="169"/>
      <c r="X52" s="28" t="s">
        <v>394</v>
      </c>
      <c r="Y52" s="568" t="s">
        <v>174</v>
      </c>
      <c r="Z52" s="194"/>
      <c r="AA52" s="194"/>
      <c r="AB52" s="194"/>
    </row>
    <row r="53" spans="1:28" x14ac:dyDescent="0.25">
      <c r="A53" s="46" t="s">
        <v>389</v>
      </c>
      <c r="B53" s="46" t="s">
        <v>104</v>
      </c>
      <c r="C53" s="46">
        <v>60179</v>
      </c>
      <c r="D53" s="46" t="s">
        <v>403</v>
      </c>
      <c r="E53" s="46"/>
      <c r="F53" s="45" t="s">
        <v>24</v>
      </c>
      <c r="G53" s="121">
        <v>2</v>
      </c>
      <c r="H53" s="121">
        <v>15</v>
      </c>
      <c r="I53" s="121">
        <v>8</v>
      </c>
      <c r="J53" s="121" t="s">
        <v>62</v>
      </c>
      <c r="K53" s="121" t="s">
        <v>21</v>
      </c>
      <c r="L53" s="113">
        <v>-85</v>
      </c>
      <c r="M53" s="121" t="s">
        <v>41</v>
      </c>
      <c r="N53" s="121" t="s">
        <v>42</v>
      </c>
      <c r="O53" s="121" t="s">
        <v>391</v>
      </c>
      <c r="P53" s="121" t="s">
        <v>43</v>
      </c>
      <c r="Q53" s="121" t="s">
        <v>386</v>
      </c>
      <c r="R53" s="121">
        <v>60</v>
      </c>
      <c r="S53" s="121">
        <v>3</v>
      </c>
      <c r="T53" s="121" t="s">
        <v>168</v>
      </c>
      <c r="U53" s="66" t="s">
        <v>584</v>
      </c>
      <c r="V53" s="66">
        <v>138000</v>
      </c>
      <c r="W53" s="169"/>
      <c r="X53" s="28" t="s">
        <v>394</v>
      </c>
      <c r="Y53" s="568" t="s">
        <v>174</v>
      </c>
      <c r="Z53" s="194"/>
      <c r="AA53" s="194"/>
      <c r="AB53" s="194"/>
    </row>
    <row r="54" spans="1:28" x14ac:dyDescent="0.25">
      <c r="A54" s="46" t="s">
        <v>390</v>
      </c>
      <c r="B54" s="46" t="s">
        <v>104</v>
      </c>
      <c r="C54" s="46">
        <v>60179</v>
      </c>
      <c r="D54" s="46" t="s">
        <v>404</v>
      </c>
      <c r="E54" s="46"/>
      <c r="F54" s="45" t="s">
        <v>24</v>
      </c>
      <c r="G54" s="121">
        <v>2</v>
      </c>
      <c r="H54" s="121">
        <v>20</v>
      </c>
      <c r="I54" s="121">
        <v>8</v>
      </c>
      <c r="J54" s="121" t="s">
        <v>62</v>
      </c>
      <c r="K54" s="121" t="s">
        <v>21</v>
      </c>
      <c r="L54" s="113">
        <v>-85</v>
      </c>
      <c r="M54" s="121" t="s">
        <v>41</v>
      </c>
      <c r="N54" s="121" t="s">
        <v>42</v>
      </c>
      <c r="O54" s="121" t="s">
        <v>391</v>
      </c>
      <c r="P54" s="121" t="s">
        <v>43</v>
      </c>
      <c r="Q54" s="121" t="s">
        <v>386</v>
      </c>
      <c r="R54" s="121">
        <v>60</v>
      </c>
      <c r="S54" s="121">
        <v>3</v>
      </c>
      <c r="T54" s="121" t="s">
        <v>168</v>
      </c>
      <c r="U54" s="66" t="s">
        <v>584</v>
      </c>
      <c r="V54" s="66">
        <v>180000</v>
      </c>
      <c r="W54" s="169"/>
      <c r="X54" s="28" t="s">
        <v>394</v>
      </c>
      <c r="Y54" s="568" t="s">
        <v>174</v>
      </c>
      <c r="Z54" s="194"/>
      <c r="AA54" s="194"/>
      <c r="AB54" s="194"/>
    </row>
    <row r="55" spans="1:28" x14ac:dyDescent="0.25">
      <c r="C55" s="46"/>
      <c r="D55" s="291"/>
      <c r="U55" s="66"/>
      <c r="V55" s="33"/>
      <c r="Z55" s="194"/>
      <c r="AA55" s="194"/>
      <c r="AB55" s="194"/>
    </row>
    <row r="56" spans="1:28" x14ac:dyDescent="0.25">
      <c r="A56" s="46" t="s">
        <v>388</v>
      </c>
      <c r="B56" s="46" t="s">
        <v>530</v>
      </c>
      <c r="C56" s="46">
        <v>60179</v>
      </c>
      <c r="D56" s="46" t="s">
        <v>405</v>
      </c>
      <c r="E56" s="46"/>
      <c r="F56" s="45" t="s">
        <v>24</v>
      </c>
      <c r="G56" s="121">
        <v>2</v>
      </c>
      <c r="H56" s="121">
        <v>10</v>
      </c>
      <c r="I56" s="121">
        <v>8</v>
      </c>
      <c r="J56" s="121" t="s">
        <v>62</v>
      </c>
      <c r="K56" s="121" t="s">
        <v>21</v>
      </c>
      <c r="L56" s="113">
        <v>-85</v>
      </c>
      <c r="M56" s="121" t="s">
        <v>41</v>
      </c>
      <c r="N56" s="121" t="s">
        <v>42</v>
      </c>
      <c r="O56" s="73" t="s">
        <v>396</v>
      </c>
      <c r="P56" s="121" t="s">
        <v>186</v>
      </c>
      <c r="Q56" s="121" t="s">
        <v>386</v>
      </c>
      <c r="R56" s="121">
        <v>60</v>
      </c>
      <c r="S56" s="121">
        <v>3</v>
      </c>
      <c r="T56" s="121" t="s">
        <v>168</v>
      </c>
      <c r="U56" s="66" t="s">
        <v>584</v>
      </c>
      <c r="V56" s="66">
        <v>32000</v>
      </c>
      <c r="W56" s="169"/>
      <c r="X56" s="28" t="s">
        <v>394</v>
      </c>
      <c r="Y56" s="568" t="s">
        <v>426</v>
      </c>
      <c r="Z56" s="194"/>
      <c r="AA56" s="194"/>
      <c r="AB56" s="194"/>
    </row>
    <row r="57" spans="1:28" x14ac:dyDescent="0.25">
      <c r="A57" s="46" t="s">
        <v>389</v>
      </c>
      <c r="B57" s="46" t="s">
        <v>530</v>
      </c>
      <c r="C57" s="46">
        <v>60179</v>
      </c>
      <c r="D57" s="46" t="s">
        <v>406</v>
      </c>
      <c r="E57" s="46"/>
      <c r="F57" s="45" t="s">
        <v>24</v>
      </c>
      <c r="G57" s="121">
        <v>2</v>
      </c>
      <c r="H57" s="121">
        <v>15</v>
      </c>
      <c r="I57" s="121">
        <v>8</v>
      </c>
      <c r="J57" s="121" t="s">
        <v>62</v>
      </c>
      <c r="K57" s="121" t="s">
        <v>21</v>
      </c>
      <c r="L57" s="113">
        <v>-85</v>
      </c>
      <c r="M57" s="121" t="s">
        <v>41</v>
      </c>
      <c r="N57" s="121" t="s">
        <v>42</v>
      </c>
      <c r="O57" s="73" t="s">
        <v>396</v>
      </c>
      <c r="P57" s="121" t="s">
        <v>186</v>
      </c>
      <c r="Q57" s="121" t="s">
        <v>386</v>
      </c>
      <c r="R57" s="121">
        <v>60</v>
      </c>
      <c r="S57" s="121">
        <v>3</v>
      </c>
      <c r="T57" s="121" t="s">
        <v>168</v>
      </c>
      <c r="U57" s="66" t="s">
        <v>584</v>
      </c>
      <c r="V57" s="233">
        <v>50000</v>
      </c>
      <c r="W57" s="169"/>
      <c r="X57" s="28" t="s">
        <v>394</v>
      </c>
      <c r="Y57" s="568" t="s">
        <v>426</v>
      </c>
      <c r="Z57" s="194"/>
      <c r="AA57" s="194"/>
      <c r="AB57" s="194"/>
    </row>
    <row r="58" spans="1:28" x14ac:dyDescent="0.25">
      <c r="A58" s="46" t="s">
        <v>390</v>
      </c>
      <c r="B58" s="46" t="s">
        <v>530</v>
      </c>
      <c r="C58" s="146">
        <v>60179</v>
      </c>
      <c r="D58" s="46" t="s">
        <v>407</v>
      </c>
      <c r="E58" s="46"/>
      <c r="F58" s="45" t="s">
        <v>24</v>
      </c>
      <c r="G58" s="121">
        <v>2</v>
      </c>
      <c r="H58" s="121">
        <v>20</v>
      </c>
      <c r="I58" s="121">
        <v>8</v>
      </c>
      <c r="J58" s="121" t="s">
        <v>62</v>
      </c>
      <c r="K58" s="121" t="s">
        <v>21</v>
      </c>
      <c r="L58" s="113">
        <v>-85</v>
      </c>
      <c r="M58" s="121" t="s">
        <v>41</v>
      </c>
      <c r="N58" s="121" t="s">
        <v>42</v>
      </c>
      <c r="O58" s="73" t="s">
        <v>396</v>
      </c>
      <c r="P58" s="121" t="s">
        <v>186</v>
      </c>
      <c r="Q58" s="121" t="s">
        <v>386</v>
      </c>
      <c r="R58" s="121">
        <v>60</v>
      </c>
      <c r="S58" s="121">
        <v>3</v>
      </c>
      <c r="T58" s="121" t="s">
        <v>168</v>
      </c>
      <c r="U58" s="66" t="s">
        <v>584</v>
      </c>
      <c r="V58" s="233">
        <v>68000</v>
      </c>
      <c r="W58" s="169"/>
      <c r="X58" s="28" t="s">
        <v>394</v>
      </c>
      <c r="Y58" s="568" t="s">
        <v>426</v>
      </c>
      <c r="Z58" s="194"/>
      <c r="AA58" s="194"/>
      <c r="AB58" s="194"/>
    </row>
    <row r="59" spans="1:28" x14ac:dyDescent="0.25">
      <c r="C59" s="37"/>
      <c r="U59" s="33"/>
      <c r="V59" s="33"/>
      <c r="Z59" s="194"/>
      <c r="AA59" s="194"/>
      <c r="AB59" s="194"/>
    </row>
    <row r="60" spans="1:28" x14ac:dyDescent="0.25">
      <c r="A60" s="46" t="s">
        <v>388</v>
      </c>
      <c r="B60" s="46" t="s">
        <v>103</v>
      </c>
      <c r="C60" s="46">
        <v>60179</v>
      </c>
      <c r="D60" s="46">
        <v>200.29599999999999</v>
      </c>
      <c r="E60" s="46"/>
      <c r="F60" s="45" t="s">
        <v>24</v>
      </c>
      <c r="G60" s="121">
        <v>2</v>
      </c>
      <c r="H60" s="121">
        <v>10</v>
      </c>
      <c r="I60" s="121">
        <v>8</v>
      </c>
      <c r="J60" s="121" t="s">
        <v>486</v>
      </c>
      <c r="K60" s="121" t="s">
        <v>21</v>
      </c>
      <c r="L60" s="113">
        <v>-85</v>
      </c>
      <c r="M60" s="121" t="s">
        <v>41</v>
      </c>
      <c r="N60" s="121" t="s">
        <v>42</v>
      </c>
      <c r="O60" s="121" t="s">
        <v>391</v>
      </c>
      <c r="P60" s="121" t="s">
        <v>43</v>
      </c>
      <c r="Q60" s="121" t="s">
        <v>386</v>
      </c>
      <c r="R60" s="121">
        <v>60</v>
      </c>
      <c r="S60" s="121">
        <v>3</v>
      </c>
      <c r="T60" s="121" t="s">
        <v>168</v>
      </c>
      <c r="U60" s="66" t="s">
        <v>584</v>
      </c>
      <c r="V60" s="66">
        <v>80000</v>
      </c>
      <c r="W60" s="68"/>
      <c r="X60" s="28" t="s">
        <v>549</v>
      </c>
      <c r="Y60" s="568" t="s">
        <v>174</v>
      </c>
      <c r="Z60" s="194"/>
      <c r="AA60" s="194"/>
      <c r="AB60" s="194"/>
    </row>
    <row r="61" spans="1:28" x14ac:dyDescent="0.25">
      <c r="A61" s="46" t="s">
        <v>389</v>
      </c>
      <c r="B61" s="46" t="s">
        <v>103</v>
      </c>
      <c r="C61" s="46">
        <v>60179</v>
      </c>
      <c r="D61" s="46">
        <v>200.297</v>
      </c>
      <c r="E61" s="46"/>
      <c r="F61" s="45" t="s">
        <v>24</v>
      </c>
      <c r="G61" s="121">
        <v>2</v>
      </c>
      <c r="H61" s="121">
        <v>15</v>
      </c>
      <c r="I61" s="121">
        <v>8</v>
      </c>
      <c r="J61" s="121" t="s">
        <v>486</v>
      </c>
      <c r="K61" s="121" t="s">
        <v>21</v>
      </c>
      <c r="L61" s="113">
        <v>-85</v>
      </c>
      <c r="M61" s="121" t="s">
        <v>41</v>
      </c>
      <c r="N61" s="121" t="s">
        <v>42</v>
      </c>
      <c r="O61" s="121" t="s">
        <v>391</v>
      </c>
      <c r="P61" s="121" t="s">
        <v>43</v>
      </c>
      <c r="Q61" s="121" t="s">
        <v>386</v>
      </c>
      <c r="R61" s="121">
        <v>60</v>
      </c>
      <c r="S61" s="121">
        <v>3</v>
      </c>
      <c r="T61" s="121" t="s">
        <v>168</v>
      </c>
      <c r="U61" s="66" t="s">
        <v>584</v>
      </c>
      <c r="V61" s="66">
        <v>110000</v>
      </c>
      <c r="W61" s="68"/>
      <c r="X61" s="28" t="s">
        <v>550</v>
      </c>
      <c r="Y61" s="568" t="s">
        <v>174</v>
      </c>
      <c r="Z61" s="194"/>
      <c r="AA61" s="194"/>
      <c r="AB61" s="194"/>
    </row>
    <row r="62" spans="1:28" x14ac:dyDescent="0.25">
      <c r="A62" s="46" t="s">
        <v>390</v>
      </c>
      <c r="B62" s="46" t="s">
        <v>103</v>
      </c>
      <c r="C62" s="46">
        <v>60179</v>
      </c>
      <c r="D62" s="46">
        <v>200.298</v>
      </c>
      <c r="E62" s="46"/>
      <c r="F62" s="45" t="s">
        <v>24</v>
      </c>
      <c r="G62" s="121">
        <v>2</v>
      </c>
      <c r="H62" s="121">
        <v>20</v>
      </c>
      <c r="I62" s="121">
        <v>8</v>
      </c>
      <c r="J62" s="121" t="s">
        <v>486</v>
      </c>
      <c r="K62" s="121" t="s">
        <v>21</v>
      </c>
      <c r="L62" s="113">
        <v>-85</v>
      </c>
      <c r="M62" s="121" t="s">
        <v>41</v>
      </c>
      <c r="N62" s="121" t="s">
        <v>42</v>
      </c>
      <c r="O62" s="121" t="s">
        <v>391</v>
      </c>
      <c r="P62" s="121" t="s">
        <v>43</v>
      </c>
      <c r="Q62" s="121" t="s">
        <v>386</v>
      </c>
      <c r="R62" s="121">
        <v>60</v>
      </c>
      <c r="S62" s="121">
        <v>3</v>
      </c>
      <c r="T62" s="121" t="s">
        <v>168</v>
      </c>
      <c r="U62" s="66" t="s">
        <v>584</v>
      </c>
      <c r="V62" s="66">
        <v>165000</v>
      </c>
      <c r="W62" s="68"/>
      <c r="X62" s="28" t="s">
        <v>551</v>
      </c>
      <c r="Y62" s="568" t="s">
        <v>174</v>
      </c>
      <c r="Z62" s="194"/>
      <c r="AA62" s="194"/>
      <c r="AB62" s="194"/>
    </row>
    <row r="63" spans="1:28" x14ac:dyDescent="0.25">
      <c r="C63" s="37"/>
      <c r="T63" s="29"/>
      <c r="U63" s="33"/>
      <c r="V63" s="33"/>
      <c r="Z63" s="194"/>
      <c r="AA63" s="194"/>
      <c r="AB63" s="194"/>
    </row>
    <row r="64" spans="1:28" x14ac:dyDescent="0.25">
      <c r="A64" s="591" t="s">
        <v>388</v>
      </c>
      <c r="B64" s="591" t="s">
        <v>103</v>
      </c>
      <c r="C64" s="591"/>
      <c r="D64" s="592">
        <v>200.3</v>
      </c>
      <c r="E64" s="591"/>
      <c r="F64" s="591" t="s">
        <v>24</v>
      </c>
      <c r="G64" s="591">
        <v>2</v>
      </c>
      <c r="H64" s="591">
        <v>10</v>
      </c>
      <c r="I64" s="591">
        <v>8</v>
      </c>
      <c r="J64" s="591" t="s">
        <v>597</v>
      </c>
      <c r="K64" s="591" t="s">
        <v>21</v>
      </c>
      <c r="L64" s="591">
        <v>-85</v>
      </c>
      <c r="M64" s="591" t="s">
        <v>41</v>
      </c>
      <c r="N64" s="591" t="s">
        <v>42</v>
      </c>
      <c r="O64" s="591" t="s">
        <v>391</v>
      </c>
      <c r="P64" s="591" t="s">
        <v>43</v>
      </c>
      <c r="Q64" s="591" t="s">
        <v>386</v>
      </c>
      <c r="R64" s="591">
        <v>60</v>
      </c>
      <c r="S64" s="591">
        <v>3</v>
      </c>
      <c r="T64" s="593" t="s">
        <v>168</v>
      </c>
      <c r="U64" s="594" t="s">
        <v>584</v>
      </c>
      <c r="V64" s="595">
        <v>1</v>
      </c>
      <c r="W64" s="591"/>
      <c r="X64" s="596" t="s">
        <v>549</v>
      </c>
      <c r="Y64" s="597" t="s">
        <v>174</v>
      </c>
      <c r="Z64" s="591"/>
      <c r="AA64" s="591"/>
      <c r="AB64" s="591"/>
    </row>
    <row r="65" spans="1:28" x14ac:dyDescent="0.25">
      <c r="A65" s="591" t="s">
        <v>389</v>
      </c>
      <c r="B65" s="591" t="s">
        <v>103</v>
      </c>
      <c r="C65" s="591"/>
      <c r="D65" s="592">
        <v>200.30009999999999</v>
      </c>
      <c r="E65" s="591"/>
      <c r="F65" s="591" t="s">
        <v>24</v>
      </c>
      <c r="G65" s="591">
        <v>2</v>
      </c>
      <c r="H65" s="591">
        <v>15</v>
      </c>
      <c r="I65" s="591">
        <v>8</v>
      </c>
      <c r="J65" s="591" t="s">
        <v>597</v>
      </c>
      <c r="K65" s="591" t="s">
        <v>21</v>
      </c>
      <c r="L65" s="591">
        <v>-85</v>
      </c>
      <c r="M65" s="591" t="s">
        <v>41</v>
      </c>
      <c r="N65" s="591" t="s">
        <v>42</v>
      </c>
      <c r="O65" s="591" t="s">
        <v>391</v>
      </c>
      <c r="P65" s="591" t="s">
        <v>43</v>
      </c>
      <c r="Q65" s="591" t="s">
        <v>386</v>
      </c>
      <c r="R65" s="591">
        <v>60</v>
      </c>
      <c r="S65" s="591">
        <v>3</v>
      </c>
      <c r="T65" s="598" t="s">
        <v>168</v>
      </c>
      <c r="U65" s="594" t="s">
        <v>584</v>
      </c>
      <c r="V65" s="595">
        <v>1</v>
      </c>
      <c r="W65" s="591"/>
      <c r="X65" s="596" t="s">
        <v>550</v>
      </c>
      <c r="Y65" s="597" t="s">
        <v>174</v>
      </c>
      <c r="Z65" s="591"/>
      <c r="AA65" s="591"/>
      <c r="AB65" s="591"/>
    </row>
    <row r="66" spans="1:28" x14ac:dyDescent="0.25">
      <c r="A66" s="591" t="s">
        <v>390</v>
      </c>
      <c r="B66" s="591" t="s">
        <v>103</v>
      </c>
      <c r="C66" s="599"/>
      <c r="D66" s="592">
        <v>200.30019999999999</v>
      </c>
      <c r="E66" s="591"/>
      <c r="F66" s="591" t="s">
        <v>24</v>
      </c>
      <c r="G66" s="591">
        <v>2</v>
      </c>
      <c r="H66" s="591">
        <v>20</v>
      </c>
      <c r="I66" s="591">
        <v>8</v>
      </c>
      <c r="J66" s="591" t="s">
        <v>597</v>
      </c>
      <c r="K66" s="591" t="s">
        <v>21</v>
      </c>
      <c r="L66" s="591">
        <v>-85</v>
      </c>
      <c r="M66" s="591" t="s">
        <v>41</v>
      </c>
      <c r="N66" s="591" t="s">
        <v>42</v>
      </c>
      <c r="O66" s="591" t="s">
        <v>391</v>
      </c>
      <c r="P66" s="591" t="s">
        <v>43</v>
      </c>
      <c r="Q66" s="591" t="s">
        <v>386</v>
      </c>
      <c r="R66" s="591">
        <v>60</v>
      </c>
      <c r="S66" s="591">
        <v>3</v>
      </c>
      <c r="T66" s="598" t="s">
        <v>168</v>
      </c>
      <c r="U66" s="594" t="s">
        <v>584</v>
      </c>
      <c r="V66" s="595">
        <v>1</v>
      </c>
      <c r="W66" s="591"/>
      <c r="X66" s="596" t="s">
        <v>551</v>
      </c>
      <c r="Y66" s="597" t="s">
        <v>174</v>
      </c>
      <c r="Z66" s="591"/>
      <c r="AA66" s="591"/>
      <c r="AB66" s="591"/>
    </row>
    <row r="67" spans="1:28" x14ac:dyDescent="0.25">
      <c r="C67" s="37"/>
      <c r="U67" s="27"/>
      <c r="V67" s="33"/>
    </row>
    <row r="68" spans="1:28" x14ac:dyDescent="0.25">
      <c r="C68" s="37"/>
      <c r="U68" s="33"/>
      <c r="V68" s="33"/>
      <c r="X68" s="31"/>
      <c r="Y68" s="31"/>
    </row>
    <row r="69" spans="1:28" x14ac:dyDescent="0.25">
      <c r="C69" s="37"/>
      <c r="V69" s="33"/>
    </row>
    <row r="70" spans="1:28" x14ac:dyDescent="0.25">
      <c r="C70" s="37"/>
    </row>
    <row r="71" spans="1:28" x14ac:dyDescent="0.25">
      <c r="A71" s="31"/>
      <c r="C71" s="37"/>
      <c r="T71" s="37"/>
      <c r="U71" s="292"/>
      <c r="V71" s="292"/>
      <c r="X71" s="37"/>
    </row>
    <row r="72" spans="1:28" x14ac:dyDescent="0.25">
      <c r="C72" s="37"/>
    </row>
    <row r="73" spans="1:28" x14ac:dyDescent="0.25">
      <c r="C73" s="37"/>
    </row>
    <row r="74" spans="1:28" x14ac:dyDescent="0.25">
      <c r="A74" s="163" t="s">
        <v>127</v>
      </c>
      <c r="B74" s="46"/>
      <c r="C74" s="37"/>
    </row>
    <row r="75" spans="1:28" x14ac:dyDescent="0.25">
      <c r="A75" s="49" t="s">
        <v>106</v>
      </c>
      <c r="B75" s="46"/>
      <c r="C75" s="37"/>
    </row>
    <row r="76" spans="1:28" x14ac:dyDescent="0.25">
      <c r="A76" s="46" t="s">
        <v>107</v>
      </c>
      <c r="B76" s="46"/>
      <c r="C76" s="37"/>
    </row>
    <row r="77" spans="1:28" x14ac:dyDescent="0.25">
      <c r="A77" s="49" t="s">
        <v>108</v>
      </c>
      <c r="B77" s="46"/>
      <c r="C77" s="37"/>
    </row>
    <row r="78" spans="1:28" x14ac:dyDescent="0.25">
      <c r="A78" s="46" t="s">
        <v>109</v>
      </c>
      <c r="B78" s="46" t="s">
        <v>110</v>
      </c>
      <c r="C78" s="37"/>
    </row>
    <row r="79" spans="1:28" x14ac:dyDescent="0.25">
      <c r="A79" s="46" t="s">
        <v>111</v>
      </c>
      <c r="B79" s="46" t="s">
        <v>110</v>
      </c>
      <c r="C79" s="37"/>
    </row>
    <row r="80" spans="1:28" x14ac:dyDescent="0.25">
      <c r="A80" s="46" t="s">
        <v>112</v>
      </c>
      <c r="B80" s="46" t="s">
        <v>113</v>
      </c>
      <c r="C80" s="37"/>
    </row>
    <row r="81" spans="1:3" x14ac:dyDescent="0.25">
      <c r="A81" s="46" t="s">
        <v>114</v>
      </c>
      <c r="B81" s="46" t="s">
        <v>115</v>
      </c>
      <c r="C81" s="37"/>
    </row>
    <row r="82" spans="1:3" x14ac:dyDescent="0.25">
      <c r="A82" s="46" t="s">
        <v>116</v>
      </c>
      <c r="B82" s="46" t="s">
        <v>117</v>
      </c>
      <c r="C82" s="37"/>
    </row>
    <row r="83" spans="1:3" x14ac:dyDescent="0.25">
      <c r="A83" s="46" t="s">
        <v>118</v>
      </c>
      <c r="B83" s="46" t="s">
        <v>119</v>
      </c>
      <c r="C83" s="37"/>
    </row>
    <row r="84" spans="1:3" x14ac:dyDescent="0.25">
      <c r="A84" s="46" t="s">
        <v>120</v>
      </c>
      <c r="B84" s="46" t="s">
        <v>121</v>
      </c>
      <c r="C84" s="37"/>
    </row>
    <row r="85" spans="1:3" x14ac:dyDescent="0.25">
      <c r="A85" s="49" t="s">
        <v>122</v>
      </c>
      <c r="B85" s="49"/>
      <c r="C85" s="37"/>
    </row>
    <row r="86" spans="1:3" x14ac:dyDescent="0.25">
      <c r="A86" s="46" t="s">
        <v>123</v>
      </c>
      <c r="B86" s="46" t="s">
        <v>124</v>
      </c>
      <c r="C86" s="37"/>
    </row>
    <row r="87" spans="1:3" x14ac:dyDescent="0.25">
      <c r="A87" s="46" t="s">
        <v>125</v>
      </c>
      <c r="B87" s="46" t="s">
        <v>126</v>
      </c>
      <c r="C87" s="37"/>
    </row>
    <row r="88" spans="1:3" x14ac:dyDescent="0.25">
      <c r="C88" s="37"/>
    </row>
    <row r="89" spans="1:3" x14ac:dyDescent="0.25">
      <c r="C89" s="37"/>
    </row>
    <row r="90" spans="1:3" x14ac:dyDescent="0.25">
      <c r="C90" s="37"/>
    </row>
    <row r="91" spans="1:3" x14ac:dyDescent="0.25">
      <c r="C91" s="37"/>
    </row>
    <row r="92" spans="1:3" x14ac:dyDescent="0.25">
      <c r="C92" s="37"/>
    </row>
    <row r="93" spans="1:3" x14ac:dyDescent="0.25">
      <c r="C93" s="37"/>
    </row>
    <row r="94" spans="1:3" x14ac:dyDescent="0.25">
      <c r="C94" s="37"/>
    </row>
    <row r="95" spans="1:3" x14ac:dyDescent="0.25">
      <c r="C95" s="37"/>
    </row>
    <row r="96" spans="1:3" x14ac:dyDescent="0.25">
      <c r="C96" s="37"/>
    </row>
    <row r="97" spans="3:3" x14ac:dyDescent="0.25">
      <c r="C97" s="37"/>
    </row>
    <row r="98" spans="3:3" x14ac:dyDescent="0.25">
      <c r="C98" s="37"/>
    </row>
    <row r="99" spans="3:3" x14ac:dyDescent="0.25">
      <c r="C99" s="37"/>
    </row>
    <row r="100" spans="3:3" x14ac:dyDescent="0.25">
      <c r="C100" s="37"/>
    </row>
    <row r="101" spans="3:3" x14ac:dyDescent="0.25">
      <c r="C101" s="37"/>
    </row>
    <row r="102" spans="3:3" x14ac:dyDescent="0.25">
      <c r="C102" s="37"/>
    </row>
    <row r="103" spans="3:3" x14ac:dyDescent="0.25">
      <c r="C103" s="37"/>
    </row>
    <row r="104" spans="3:3" x14ac:dyDescent="0.25">
      <c r="C104" s="37"/>
    </row>
    <row r="105" spans="3:3" x14ac:dyDescent="0.25">
      <c r="C105" s="37"/>
    </row>
    <row r="106" spans="3:3" x14ac:dyDescent="0.25">
      <c r="C106" s="37"/>
    </row>
    <row r="107" spans="3:3" x14ac:dyDescent="0.25">
      <c r="C107" s="37"/>
    </row>
    <row r="108" spans="3:3" x14ac:dyDescent="0.25">
      <c r="C108" s="37"/>
    </row>
    <row r="109" spans="3:3" x14ac:dyDescent="0.25">
      <c r="C109" s="37"/>
    </row>
    <row r="110" spans="3:3" x14ac:dyDescent="0.25">
      <c r="C110" s="37"/>
    </row>
    <row r="111" spans="3:3" x14ac:dyDescent="0.25">
      <c r="C111" s="37"/>
    </row>
    <row r="112" spans="3:3" x14ac:dyDescent="0.25">
      <c r="C112" s="37"/>
    </row>
    <row r="113" spans="3:3" x14ac:dyDescent="0.25">
      <c r="C113" s="37"/>
    </row>
    <row r="114" spans="3:3" x14ac:dyDescent="0.25">
      <c r="C114" s="37"/>
    </row>
    <row r="115" spans="3:3" x14ac:dyDescent="0.25">
      <c r="C115" s="37"/>
    </row>
    <row r="116" spans="3:3" x14ac:dyDescent="0.25">
      <c r="C116" s="37"/>
    </row>
    <row r="117" spans="3:3" x14ac:dyDescent="0.25">
      <c r="C117" s="37"/>
    </row>
    <row r="118" spans="3:3" x14ac:dyDescent="0.25">
      <c r="C118" s="37"/>
    </row>
    <row r="119" spans="3:3" x14ac:dyDescent="0.25">
      <c r="C119" s="37"/>
    </row>
    <row r="120" spans="3:3" x14ac:dyDescent="0.25">
      <c r="C120" s="37"/>
    </row>
    <row r="121" spans="3:3" x14ac:dyDescent="0.25">
      <c r="C121" s="37"/>
    </row>
    <row r="122" spans="3:3" x14ac:dyDescent="0.25">
      <c r="C122" s="37"/>
    </row>
    <row r="123" spans="3:3" x14ac:dyDescent="0.25">
      <c r="C123" s="37"/>
    </row>
    <row r="124" spans="3:3" x14ac:dyDescent="0.25">
      <c r="C124" s="37"/>
    </row>
    <row r="125" spans="3:3" x14ac:dyDescent="0.25">
      <c r="C125" s="37"/>
    </row>
    <row r="126" spans="3:3" x14ac:dyDescent="0.25">
      <c r="C126" s="37"/>
    </row>
    <row r="127" spans="3:3" x14ac:dyDescent="0.25">
      <c r="C127" s="37"/>
    </row>
    <row r="128" spans="3:3" x14ac:dyDescent="0.25">
      <c r="C128" s="37"/>
    </row>
    <row r="129" spans="3:3" x14ac:dyDescent="0.25">
      <c r="C129" s="37"/>
    </row>
    <row r="130" spans="3:3" x14ac:dyDescent="0.25">
      <c r="C130" s="37"/>
    </row>
    <row r="131" spans="3:3" x14ac:dyDescent="0.25">
      <c r="C131" s="37"/>
    </row>
    <row r="132" spans="3:3" x14ac:dyDescent="0.25">
      <c r="C132" s="37"/>
    </row>
    <row r="133" spans="3:3" x14ac:dyDescent="0.25">
      <c r="C133" s="37"/>
    </row>
    <row r="134" spans="3:3" x14ac:dyDescent="0.25">
      <c r="C134" s="37"/>
    </row>
    <row r="135" spans="3:3" x14ac:dyDescent="0.25">
      <c r="C135" s="37"/>
    </row>
    <row r="136" spans="3:3" x14ac:dyDescent="0.25">
      <c r="C136" s="37"/>
    </row>
    <row r="137" spans="3:3" x14ac:dyDescent="0.25">
      <c r="C137" s="37"/>
    </row>
    <row r="138" spans="3:3" x14ac:dyDescent="0.25">
      <c r="C138" s="37"/>
    </row>
    <row r="139" spans="3:3" x14ac:dyDescent="0.25">
      <c r="C139" s="37"/>
    </row>
    <row r="140" spans="3:3" x14ac:dyDescent="0.25">
      <c r="C140" s="37"/>
    </row>
    <row r="141" spans="3:3" x14ac:dyDescent="0.25">
      <c r="C141" s="37"/>
    </row>
    <row r="142" spans="3:3" x14ac:dyDescent="0.25">
      <c r="C142" s="37"/>
    </row>
    <row r="143" spans="3:3" x14ac:dyDescent="0.25">
      <c r="C143" s="37"/>
    </row>
    <row r="144" spans="3:3" x14ac:dyDescent="0.25">
      <c r="C144" s="37"/>
    </row>
    <row r="145" spans="3:3" x14ac:dyDescent="0.25">
      <c r="C145" s="37"/>
    </row>
    <row r="146" spans="3:3" x14ac:dyDescent="0.25">
      <c r="C146" s="37"/>
    </row>
    <row r="147" spans="3:3" x14ac:dyDescent="0.25">
      <c r="C147" s="37"/>
    </row>
    <row r="148" spans="3:3" x14ac:dyDescent="0.25">
      <c r="C148" s="37"/>
    </row>
    <row r="149" spans="3:3" x14ac:dyDescent="0.25">
      <c r="C149" s="37"/>
    </row>
    <row r="150" spans="3:3" x14ac:dyDescent="0.25">
      <c r="C150" s="37"/>
    </row>
    <row r="151" spans="3:3" x14ac:dyDescent="0.25">
      <c r="C151" s="37"/>
    </row>
    <row r="152" spans="3:3" x14ac:dyDescent="0.25">
      <c r="C152" s="37"/>
    </row>
    <row r="153" spans="3:3" x14ac:dyDescent="0.25">
      <c r="C153" s="37"/>
    </row>
    <row r="154" spans="3:3" x14ac:dyDescent="0.25">
      <c r="C154" s="37"/>
    </row>
    <row r="155" spans="3:3" x14ac:dyDescent="0.25">
      <c r="C155" s="37"/>
    </row>
    <row r="156" spans="3:3" x14ac:dyDescent="0.25">
      <c r="C156" s="37"/>
    </row>
    <row r="157" spans="3:3" x14ac:dyDescent="0.25">
      <c r="C157" s="37"/>
    </row>
    <row r="158" spans="3:3" x14ac:dyDescent="0.25">
      <c r="C158" s="37"/>
    </row>
    <row r="159" spans="3:3" x14ac:dyDescent="0.25">
      <c r="C159" s="37"/>
    </row>
    <row r="160" spans="3:3" x14ac:dyDescent="0.25">
      <c r="C160" s="37"/>
    </row>
    <row r="161" spans="3:3" x14ac:dyDescent="0.25">
      <c r="C161" s="37"/>
    </row>
    <row r="162" spans="3:3" x14ac:dyDescent="0.25">
      <c r="C162" s="37"/>
    </row>
    <row r="163" spans="3:3" x14ac:dyDescent="0.25">
      <c r="C163" s="37"/>
    </row>
    <row r="164" spans="3:3" x14ac:dyDescent="0.25">
      <c r="C164" s="37"/>
    </row>
    <row r="165" spans="3:3" x14ac:dyDescent="0.25">
      <c r="C165" s="37"/>
    </row>
    <row r="166" spans="3:3" x14ac:dyDescent="0.25">
      <c r="C166" s="37"/>
    </row>
    <row r="167" spans="3:3" x14ac:dyDescent="0.25">
      <c r="C167" s="37"/>
    </row>
    <row r="168" spans="3:3" x14ac:dyDescent="0.25">
      <c r="C168" s="37"/>
    </row>
    <row r="169" spans="3:3" x14ac:dyDescent="0.25">
      <c r="C169" s="37"/>
    </row>
    <row r="170" spans="3:3" x14ac:dyDescent="0.25">
      <c r="C170" s="37"/>
    </row>
    <row r="171" spans="3:3" x14ac:dyDescent="0.25">
      <c r="C171" s="37"/>
    </row>
    <row r="172" spans="3:3" x14ac:dyDescent="0.25">
      <c r="C172" s="37"/>
    </row>
    <row r="173" spans="3:3" x14ac:dyDescent="0.25">
      <c r="C173" s="37"/>
    </row>
    <row r="174" spans="3:3" x14ac:dyDescent="0.25">
      <c r="C174" s="37"/>
    </row>
    <row r="175" spans="3:3" x14ac:dyDescent="0.25">
      <c r="C175" s="37"/>
    </row>
    <row r="176" spans="3:3" x14ac:dyDescent="0.25">
      <c r="C176" s="37"/>
    </row>
    <row r="177" spans="3:3" x14ac:dyDescent="0.25">
      <c r="C177" s="37"/>
    </row>
    <row r="178" spans="3:3" x14ac:dyDescent="0.25">
      <c r="C178" s="37"/>
    </row>
    <row r="179" spans="3:3" x14ac:dyDescent="0.25">
      <c r="C179" s="37"/>
    </row>
    <row r="180" spans="3:3" x14ac:dyDescent="0.25">
      <c r="C180" s="37"/>
    </row>
    <row r="181" spans="3:3" x14ac:dyDescent="0.25">
      <c r="C181" s="37"/>
    </row>
    <row r="182" spans="3:3" x14ac:dyDescent="0.25">
      <c r="C182" s="37"/>
    </row>
    <row r="183" spans="3:3" x14ac:dyDescent="0.25">
      <c r="C183" s="37"/>
    </row>
    <row r="184" spans="3:3" x14ac:dyDescent="0.25">
      <c r="C184" s="37"/>
    </row>
    <row r="185" spans="3:3" x14ac:dyDescent="0.25">
      <c r="C185" s="37"/>
    </row>
    <row r="186" spans="3:3" x14ac:dyDescent="0.25">
      <c r="C186" s="37"/>
    </row>
    <row r="187" spans="3:3" x14ac:dyDescent="0.25">
      <c r="C187" s="37"/>
    </row>
    <row r="188" spans="3:3" x14ac:dyDescent="0.25">
      <c r="C188" s="37"/>
    </row>
    <row r="189" spans="3:3" x14ac:dyDescent="0.25">
      <c r="C189" s="37"/>
    </row>
    <row r="190" spans="3:3" x14ac:dyDescent="0.25">
      <c r="C190" s="37"/>
    </row>
    <row r="191" spans="3:3" x14ac:dyDescent="0.25">
      <c r="C191" s="37"/>
    </row>
    <row r="192" spans="3:3" x14ac:dyDescent="0.25">
      <c r="C192" s="37"/>
    </row>
    <row r="193" spans="3:3" x14ac:dyDescent="0.25">
      <c r="C193" s="37"/>
    </row>
    <row r="194" spans="3:3" x14ac:dyDescent="0.25">
      <c r="C194" s="37"/>
    </row>
    <row r="195" spans="3:3" x14ac:dyDescent="0.25">
      <c r="C195" s="37"/>
    </row>
    <row r="196" spans="3:3" x14ac:dyDescent="0.25">
      <c r="C196" s="37"/>
    </row>
    <row r="197" spans="3:3" x14ac:dyDescent="0.25">
      <c r="C197" s="37"/>
    </row>
    <row r="198" spans="3:3" x14ac:dyDescent="0.25">
      <c r="C198" s="37"/>
    </row>
    <row r="199" spans="3:3" x14ac:dyDescent="0.25">
      <c r="C199" s="37"/>
    </row>
    <row r="200" spans="3:3" x14ac:dyDescent="0.25">
      <c r="C200" s="37"/>
    </row>
    <row r="201" spans="3:3" x14ac:dyDescent="0.25">
      <c r="C201" s="37"/>
    </row>
    <row r="202" spans="3:3" x14ac:dyDescent="0.25">
      <c r="C202" s="37"/>
    </row>
    <row r="203" spans="3:3" x14ac:dyDescent="0.25">
      <c r="C203" s="37"/>
    </row>
    <row r="204" spans="3:3" x14ac:dyDescent="0.25">
      <c r="C204" s="37"/>
    </row>
    <row r="205" spans="3:3" x14ac:dyDescent="0.25">
      <c r="C205" s="37"/>
    </row>
    <row r="206" spans="3:3" x14ac:dyDescent="0.25">
      <c r="C206" s="37"/>
    </row>
    <row r="207" spans="3:3" x14ac:dyDescent="0.25">
      <c r="C207" s="37"/>
    </row>
    <row r="208" spans="3:3" x14ac:dyDescent="0.25">
      <c r="C208" s="37"/>
    </row>
    <row r="209" spans="3:3" x14ac:dyDescent="0.25">
      <c r="C209" s="37"/>
    </row>
    <row r="210" spans="3:3" x14ac:dyDescent="0.25">
      <c r="C210" s="37"/>
    </row>
    <row r="211" spans="3:3" x14ac:dyDescent="0.25">
      <c r="C211" s="37"/>
    </row>
    <row r="212" spans="3:3" x14ac:dyDescent="0.25">
      <c r="C212" s="37"/>
    </row>
    <row r="213" spans="3:3" x14ac:dyDescent="0.25">
      <c r="C213" s="37"/>
    </row>
    <row r="214" spans="3:3" x14ac:dyDescent="0.25">
      <c r="C214" s="37"/>
    </row>
    <row r="215" spans="3:3" x14ac:dyDescent="0.25">
      <c r="C215" s="37"/>
    </row>
    <row r="216" spans="3:3" x14ac:dyDescent="0.25">
      <c r="C216" s="37"/>
    </row>
    <row r="217" spans="3:3" x14ac:dyDescent="0.25">
      <c r="C217" s="37"/>
    </row>
    <row r="218" spans="3:3" x14ac:dyDescent="0.25">
      <c r="C218" s="37"/>
    </row>
    <row r="219" spans="3:3" x14ac:dyDescent="0.25">
      <c r="C219" s="37"/>
    </row>
    <row r="220" spans="3:3" x14ac:dyDescent="0.25">
      <c r="C220" s="37"/>
    </row>
    <row r="221" spans="3:3" x14ac:dyDescent="0.25">
      <c r="C221" s="37"/>
    </row>
    <row r="222" spans="3:3" x14ac:dyDescent="0.25">
      <c r="C222" s="37"/>
    </row>
    <row r="223" spans="3:3" x14ac:dyDescent="0.25">
      <c r="C223" s="37"/>
    </row>
    <row r="224" spans="3:3" x14ac:dyDescent="0.25">
      <c r="C224" s="37"/>
    </row>
    <row r="225" spans="3:3" x14ac:dyDescent="0.25">
      <c r="C225" s="37"/>
    </row>
    <row r="226" spans="3:3" x14ac:dyDescent="0.25">
      <c r="C226" s="37"/>
    </row>
    <row r="227" spans="3:3" x14ac:dyDescent="0.25">
      <c r="C227" s="37"/>
    </row>
    <row r="228" spans="3:3" x14ac:dyDescent="0.25">
      <c r="C228" s="37"/>
    </row>
    <row r="229" spans="3:3" x14ac:dyDescent="0.25">
      <c r="C229" s="37"/>
    </row>
    <row r="230" spans="3:3" x14ac:dyDescent="0.25">
      <c r="C230" s="37"/>
    </row>
    <row r="231" spans="3:3" x14ac:dyDescent="0.25">
      <c r="C231" s="37"/>
    </row>
    <row r="232" spans="3:3" x14ac:dyDescent="0.25">
      <c r="C232" s="37"/>
    </row>
    <row r="233" spans="3:3" x14ac:dyDescent="0.25">
      <c r="C233" s="37"/>
    </row>
    <row r="234" spans="3:3" x14ac:dyDescent="0.25">
      <c r="C234" s="37"/>
    </row>
    <row r="235" spans="3:3" x14ac:dyDescent="0.25">
      <c r="C235" s="37"/>
    </row>
    <row r="236" spans="3:3" x14ac:dyDescent="0.25">
      <c r="C236" s="37"/>
    </row>
    <row r="237" spans="3:3" x14ac:dyDescent="0.25">
      <c r="C237" s="37"/>
    </row>
    <row r="238" spans="3:3" x14ac:dyDescent="0.25">
      <c r="C238" s="37"/>
    </row>
    <row r="239" spans="3:3" x14ac:dyDescent="0.25">
      <c r="C239" s="37"/>
    </row>
    <row r="240" spans="3:3" x14ac:dyDescent="0.25">
      <c r="C240" s="37"/>
    </row>
    <row r="241" spans="3:3" x14ac:dyDescent="0.25">
      <c r="C241" s="37"/>
    </row>
    <row r="242" spans="3:3" x14ac:dyDescent="0.25">
      <c r="C242" s="37"/>
    </row>
    <row r="243" spans="3:3" x14ac:dyDescent="0.25">
      <c r="C243" s="37"/>
    </row>
    <row r="244" spans="3:3" x14ac:dyDescent="0.25">
      <c r="C244" s="37"/>
    </row>
    <row r="245" spans="3:3" x14ac:dyDescent="0.25">
      <c r="C245" s="37"/>
    </row>
    <row r="246" spans="3:3" x14ac:dyDescent="0.25">
      <c r="C246" s="37"/>
    </row>
    <row r="247" spans="3:3" x14ac:dyDescent="0.25">
      <c r="C247" s="37"/>
    </row>
    <row r="248" spans="3:3" x14ac:dyDescent="0.25">
      <c r="C248" s="37"/>
    </row>
    <row r="249" spans="3:3" x14ac:dyDescent="0.25">
      <c r="C249" s="37"/>
    </row>
    <row r="250" spans="3:3" x14ac:dyDescent="0.25">
      <c r="C250" s="37"/>
    </row>
    <row r="251" spans="3:3" x14ac:dyDescent="0.25">
      <c r="C251" s="37"/>
    </row>
    <row r="252" spans="3:3" x14ac:dyDescent="0.25">
      <c r="C252" s="37"/>
    </row>
    <row r="253" spans="3:3" x14ac:dyDescent="0.25">
      <c r="C253" s="37"/>
    </row>
    <row r="254" spans="3:3" x14ac:dyDescent="0.25">
      <c r="C254" s="37"/>
    </row>
    <row r="255" spans="3:3" x14ac:dyDescent="0.25">
      <c r="C255" s="37"/>
    </row>
    <row r="256" spans="3:3" x14ac:dyDescent="0.25">
      <c r="C256" s="37"/>
    </row>
    <row r="257" spans="3:3" x14ac:dyDescent="0.25">
      <c r="C257" s="37"/>
    </row>
    <row r="258" spans="3:3" x14ac:dyDescent="0.25">
      <c r="C258" s="37"/>
    </row>
    <row r="259" spans="3:3" x14ac:dyDescent="0.25">
      <c r="C259" s="37"/>
    </row>
    <row r="260" spans="3:3" x14ac:dyDescent="0.25">
      <c r="C260" s="37"/>
    </row>
    <row r="261" spans="3:3" x14ac:dyDescent="0.25">
      <c r="C261" s="37"/>
    </row>
    <row r="262" spans="3:3" x14ac:dyDescent="0.25">
      <c r="C262" s="37"/>
    </row>
    <row r="263" spans="3:3" x14ac:dyDescent="0.25">
      <c r="C263" s="37"/>
    </row>
    <row r="264" spans="3:3" x14ac:dyDescent="0.25">
      <c r="C264" s="37"/>
    </row>
    <row r="265" spans="3:3" x14ac:dyDescent="0.25">
      <c r="C265" s="37"/>
    </row>
    <row r="266" spans="3:3" x14ac:dyDescent="0.25">
      <c r="C266" s="37"/>
    </row>
    <row r="267" spans="3:3" x14ac:dyDescent="0.25">
      <c r="C267" s="37"/>
    </row>
    <row r="268" spans="3:3" x14ac:dyDescent="0.25">
      <c r="C268" s="37"/>
    </row>
    <row r="269" spans="3:3" x14ac:dyDescent="0.25">
      <c r="C269" s="37"/>
    </row>
    <row r="270" spans="3:3" x14ac:dyDescent="0.25">
      <c r="C270" s="37"/>
    </row>
    <row r="271" spans="3:3" x14ac:dyDescent="0.25">
      <c r="C271" s="37"/>
    </row>
    <row r="272" spans="3:3" x14ac:dyDescent="0.25">
      <c r="C272" s="37"/>
    </row>
    <row r="273" spans="3:3" x14ac:dyDescent="0.25">
      <c r="C273" s="37"/>
    </row>
    <row r="274" spans="3:3" x14ac:dyDescent="0.25">
      <c r="C274" s="37"/>
    </row>
    <row r="275" spans="3:3" x14ac:dyDescent="0.25">
      <c r="C275" s="37"/>
    </row>
    <row r="276" spans="3:3" x14ac:dyDescent="0.25">
      <c r="C276" s="37"/>
    </row>
    <row r="277" spans="3:3" x14ac:dyDescent="0.25">
      <c r="C277" s="37"/>
    </row>
    <row r="278" spans="3:3" x14ac:dyDescent="0.25">
      <c r="C278" s="37"/>
    </row>
    <row r="279" spans="3:3" x14ac:dyDescent="0.25">
      <c r="C279" s="37"/>
    </row>
    <row r="280" spans="3:3" x14ac:dyDescent="0.25">
      <c r="C280" s="37"/>
    </row>
    <row r="281" spans="3:3" x14ac:dyDescent="0.25">
      <c r="C281" s="37"/>
    </row>
  </sheetData>
  <autoFilter ref="A3:Y123" xr:uid="{00000000-0009-0000-0000-000003000000}"/>
  <mergeCells count="4">
    <mergeCell ref="A5:A6"/>
    <mergeCell ref="B5:B6"/>
    <mergeCell ref="A10:A11"/>
    <mergeCell ref="B10:B1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66CC"/>
  </sheetPr>
  <dimension ref="A1:AB290"/>
  <sheetViews>
    <sheetView zoomScale="70" zoomScaleNormal="70" workbookViewId="0">
      <pane xSplit="6" ySplit="1" topLeftCell="G128" activePane="bottomRight" state="frozen"/>
      <selection activeCell="A75" sqref="A75:A79"/>
      <selection pane="topRight" activeCell="A75" sqref="A75:A79"/>
      <selection pane="bottomLeft" activeCell="A75" sqref="A75:A79"/>
      <selection pane="bottomRight" activeCell="A75" sqref="A75:A79"/>
    </sheetView>
  </sheetViews>
  <sheetFormatPr defaultColWidth="9.42578125" defaultRowHeight="15" x14ac:dyDescent="0.25"/>
  <cols>
    <col min="1" max="1" width="19.42578125" style="37" customWidth="1"/>
    <col min="2" max="2" width="89.42578125" style="37" customWidth="1"/>
    <col min="3" max="3" width="14" style="63" customWidth="1"/>
    <col min="4" max="5" width="16" style="37" customWidth="1"/>
    <col min="6" max="6" width="14.42578125" style="37" customWidth="1"/>
    <col min="7" max="7" width="5.42578125" style="37" customWidth="1"/>
    <col min="8" max="8" width="23.42578125" style="37" customWidth="1"/>
    <col min="9" max="9" width="3.42578125" style="37" customWidth="1"/>
    <col min="10" max="10" width="12" style="37" customWidth="1"/>
    <col min="11" max="12" width="11" style="37" customWidth="1"/>
    <col min="13" max="13" width="7.42578125" style="37" customWidth="1"/>
    <col min="14" max="14" width="13.42578125" style="37" customWidth="1"/>
    <col min="15" max="15" width="16.42578125" style="37" customWidth="1"/>
    <col min="16" max="16" width="23.42578125" style="37" customWidth="1"/>
    <col min="17" max="17" width="10" style="37" customWidth="1"/>
    <col min="18" max="18" width="11.42578125" style="37" customWidth="1"/>
    <col min="19" max="19" width="10.42578125" style="37" customWidth="1"/>
    <col min="20" max="20" width="14.42578125" style="27" customWidth="1"/>
    <col min="21" max="22" width="20.42578125" style="55" customWidth="1"/>
    <col min="23" max="23" width="22.42578125" style="37" customWidth="1"/>
    <col min="24" max="24" width="26" style="38" customWidth="1"/>
    <col min="25" max="25" width="12.42578125" style="38" customWidth="1"/>
    <col min="26" max="16384" width="9.42578125" style="37"/>
  </cols>
  <sheetData>
    <row r="1" spans="1:28" s="44" customFormat="1" ht="38.25" x14ac:dyDescent="0.25">
      <c r="A1" s="39" t="s">
        <v>25</v>
      </c>
      <c r="B1" s="39" t="s">
        <v>1</v>
      </c>
      <c r="C1" s="63" t="s">
        <v>237</v>
      </c>
      <c r="D1" s="74" t="s">
        <v>183</v>
      </c>
      <c r="E1" s="30" t="s">
        <v>343</v>
      </c>
      <c r="F1" s="74" t="s">
        <v>26</v>
      </c>
      <c r="G1" s="52" t="s">
        <v>27</v>
      </c>
      <c r="H1" s="52" t="s">
        <v>28</v>
      </c>
      <c r="I1" s="52" t="s">
        <v>29</v>
      </c>
      <c r="J1" s="52" t="s">
        <v>184</v>
      </c>
      <c r="K1" s="52" t="s">
        <v>30</v>
      </c>
      <c r="L1" s="30" t="s">
        <v>358</v>
      </c>
      <c r="M1" s="52" t="s">
        <v>31</v>
      </c>
      <c r="N1" s="75" t="s">
        <v>32</v>
      </c>
      <c r="O1" s="75" t="s">
        <v>387</v>
      </c>
      <c r="P1" s="52" t="s">
        <v>33</v>
      </c>
      <c r="Q1" s="52" t="s">
        <v>34</v>
      </c>
      <c r="R1" s="52" t="s">
        <v>35</v>
      </c>
      <c r="S1" s="52" t="s">
        <v>36</v>
      </c>
      <c r="T1" s="30" t="s">
        <v>167</v>
      </c>
      <c r="U1" s="75" t="s">
        <v>203</v>
      </c>
      <c r="V1" s="75" t="s">
        <v>204</v>
      </c>
      <c r="W1" s="75"/>
      <c r="X1" s="43" t="s">
        <v>171</v>
      </c>
      <c r="Y1" s="43" t="s">
        <v>172</v>
      </c>
      <c r="Z1" s="186" t="s">
        <v>1178</v>
      </c>
      <c r="AA1" s="186" t="s">
        <v>1179</v>
      </c>
      <c r="AB1" s="186" t="s">
        <v>1180</v>
      </c>
    </row>
    <row r="2" spans="1:28" x14ac:dyDescent="0.25">
      <c r="A2" s="679"/>
      <c r="B2" s="679"/>
      <c r="C2" s="121"/>
      <c r="D2" s="156">
        <v>200002</v>
      </c>
      <c r="E2" s="46"/>
      <c r="F2" s="45" t="s">
        <v>24</v>
      </c>
      <c r="G2" s="121">
        <v>4</v>
      </c>
      <c r="H2" s="121">
        <v>10</v>
      </c>
      <c r="I2" s="121">
        <v>8</v>
      </c>
      <c r="J2" s="121" t="s">
        <v>40</v>
      </c>
      <c r="K2" s="73" t="s">
        <v>46</v>
      </c>
      <c r="L2" s="118">
        <v>-78</v>
      </c>
      <c r="M2" s="3">
        <v>20</v>
      </c>
      <c r="N2" s="3" t="s">
        <v>47</v>
      </c>
      <c r="O2" s="3"/>
      <c r="P2" s="73" t="s">
        <v>43</v>
      </c>
      <c r="Q2" s="73" t="s">
        <v>386</v>
      </c>
      <c r="R2" s="73">
        <v>60</v>
      </c>
      <c r="S2" s="73">
        <v>3</v>
      </c>
      <c r="T2" s="73" t="s">
        <v>168</v>
      </c>
      <c r="U2" s="105">
        <v>22900</v>
      </c>
      <c r="V2" s="105">
        <v>22900</v>
      </c>
      <c r="W2" s="106" t="s">
        <v>45</v>
      </c>
      <c r="X2" s="73" t="s">
        <v>175</v>
      </c>
      <c r="Y2" s="73" t="s">
        <v>174</v>
      </c>
      <c r="Z2"/>
    </row>
    <row r="3" spans="1:28" x14ac:dyDescent="0.25">
      <c r="A3" s="679"/>
      <c r="B3" s="679"/>
      <c r="C3" s="121"/>
      <c r="D3" s="156">
        <v>200003</v>
      </c>
      <c r="E3" s="46"/>
      <c r="F3" s="45" t="s">
        <v>24</v>
      </c>
      <c r="G3" s="121">
        <v>4</v>
      </c>
      <c r="H3" s="121">
        <v>10</v>
      </c>
      <c r="I3" s="121">
        <v>8</v>
      </c>
      <c r="J3" s="121" t="s">
        <v>40</v>
      </c>
      <c r="K3" s="73" t="s">
        <v>46</v>
      </c>
      <c r="L3" s="118">
        <v>-88</v>
      </c>
      <c r="M3" s="3">
        <v>10</v>
      </c>
      <c r="N3" s="3" t="s">
        <v>48</v>
      </c>
      <c r="O3" s="3"/>
      <c r="P3" s="73" t="s">
        <v>43</v>
      </c>
      <c r="Q3" s="73" t="s">
        <v>386</v>
      </c>
      <c r="R3" s="73">
        <v>60</v>
      </c>
      <c r="S3" s="73">
        <v>3</v>
      </c>
      <c r="T3" s="73" t="s">
        <v>169</v>
      </c>
      <c r="U3" s="105">
        <v>13000</v>
      </c>
      <c r="V3" s="105">
        <v>13000</v>
      </c>
      <c r="W3" s="106" t="s">
        <v>45</v>
      </c>
      <c r="X3" s="73" t="s">
        <v>175</v>
      </c>
      <c r="Y3" s="73" t="s">
        <v>174</v>
      </c>
      <c r="Z3"/>
    </row>
    <row r="4" spans="1:28" x14ac:dyDescent="0.25">
      <c r="A4" s="679"/>
      <c r="B4" s="679"/>
      <c r="C4" s="121"/>
      <c r="D4" s="156">
        <v>200007</v>
      </c>
      <c r="E4" s="46"/>
      <c r="F4" s="45" t="s">
        <v>24</v>
      </c>
      <c r="G4" s="121">
        <v>4</v>
      </c>
      <c r="H4" s="121">
        <v>10</v>
      </c>
      <c r="I4" s="121">
        <v>8</v>
      </c>
      <c r="J4" s="121" t="s">
        <v>54</v>
      </c>
      <c r="K4" s="73" t="s">
        <v>46</v>
      </c>
      <c r="L4" s="118">
        <v>-78</v>
      </c>
      <c r="M4" s="3">
        <v>20</v>
      </c>
      <c r="N4" s="3" t="s">
        <v>47</v>
      </c>
      <c r="O4" s="3"/>
      <c r="P4" s="73" t="s">
        <v>43</v>
      </c>
      <c r="Q4" s="73" t="s">
        <v>386</v>
      </c>
      <c r="R4" s="73">
        <v>60</v>
      </c>
      <c r="S4" s="73">
        <v>3</v>
      </c>
      <c r="T4" s="73" t="s">
        <v>169</v>
      </c>
      <c r="U4" s="105">
        <v>23500</v>
      </c>
      <c r="V4" s="105">
        <v>23500</v>
      </c>
      <c r="W4" s="106" t="s">
        <v>55</v>
      </c>
      <c r="X4" s="73" t="s">
        <v>175</v>
      </c>
      <c r="Y4" s="73" t="s">
        <v>174</v>
      </c>
      <c r="Z4"/>
    </row>
    <row r="5" spans="1:28" x14ac:dyDescent="0.25">
      <c r="A5" s="679"/>
      <c r="B5" s="679"/>
      <c r="C5" s="121"/>
      <c r="D5" s="156">
        <v>200008</v>
      </c>
      <c r="E5" s="46"/>
      <c r="F5" s="45" t="s">
        <v>24</v>
      </c>
      <c r="G5" s="121">
        <v>4</v>
      </c>
      <c r="H5" s="121">
        <v>10</v>
      </c>
      <c r="I5" s="121">
        <v>8</v>
      </c>
      <c r="J5" s="121" t="s">
        <v>54</v>
      </c>
      <c r="K5" s="73" t="s">
        <v>46</v>
      </c>
      <c r="L5" s="118">
        <v>-88</v>
      </c>
      <c r="M5" s="3">
        <v>10</v>
      </c>
      <c r="N5" s="3" t="s">
        <v>48</v>
      </c>
      <c r="O5" s="3"/>
      <c r="P5" s="73" t="s">
        <v>43</v>
      </c>
      <c r="Q5" s="73" t="s">
        <v>386</v>
      </c>
      <c r="R5" s="73">
        <v>60</v>
      </c>
      <c r="S5" s="73">
        <v>3</v>
      </c>
      <c r="T5" s="73" t="s">
        <v>168</v>
      </c>
      <c r="U5" s="150">
        <v>13200</v>
      </c>
      <c r="V5" s="150">
        <v>13200</v>
      </c>
      <c r="W5" s="106" t="s">
        <v>55</v>
      </c>
      <c r="X5" s="73" t="s">
        <v>175</v>
      </c>
      <c r="Y5" s="73" t="s">
        <v>174</v>
      </c>
      <c r="Z5"/>
    </row>
    <row r="6" spans="1:28" x14ac:dyDescent="0.25">
      <c r="A6" s="679"/>
      <c r="B6" s="679"/>
      <c r="C6" s="121"/>
      <c r="D6" s="156">
        <v>200009</v>
      </c>
      <c r="E6" s="46"/>
      <c r="F6" s="45" t="s">
        <v>24</v>
      </c>
      <c r="G6" s="121">
        <v>4</v>
      </c>
      <c r="H6" s="121">
        <v>10</v>
      </c>
      <c r="I6" s="121">
        <v>8</v>
      </c>
      <c r="J6" s="121" t="s">
        <v>54</v>
      </c>
      <c r="K6" s="73" t="s">
        <v>49</v>
      </c>
      <c r="L6" s="118">
        <v>-98</v>
      </c>
      <c r="M6" s="3">
        <v>0</v>
      </c>
      <c r="N6" s="3" t="s">
        <v>50</v>
      </c>
      <c r="O6" s="3"/>
      <c r="P6" s="73" t="s">
        <v>43</v>
      </c>
      <c r="Q6" s="73" t="s">
        <v>386</v>
      </c>
      <c r="R6" s="73">
        <v>60</v>
      </c>
      <c r="S6" s="73">
        <v>3</v>
      </c>
      <c r="T6" s="73" t="s">
        <v>168</v>
      </c>
      <c r="U6" s="105">
        <v>3900</v>
      </c>
      <c r="V6" s="105">
        <v>3900</v>
      </c>
      <c r="W6" s="106" t="s">
        <v>55</v>
      </c>
      <c r="X6" s="73" t="s">
        <v>175</v>
      </c>
      <c r="Y6" s="73" t="s">
        <v>174</v>
      </c>
      <c r="Z6"/>
    </row>
    <row r="7" spans="1:28" x14ac:dyDescent="0.25">
      <c r="A7" s="679" t="s">
        <v>56</v>
      </c>
      <c r="B7" s="679" t="s">
        <v>57</v>
      </c>
      <c r="C7" s="121"/>
      <c r="D7" s="156">
        <v>200011</v>
      </c>
      <c r="E7" s="46"/>
      <c r="F7" s="45" t="s">
        <v>24</v>
      </c>
      <c r="G7" s="121">
        <v>4</v>
      </c>
      <c r="H7" s="121">
        <v>10</v>
      </c>
      <c r="I7" s="121">
        <v>8</v>
      </c>
      <c r="J7" s="121" t="s">
        <v>58</v>
      </c>
      <c r="K7" s="73" t="s">
        <v>21</v>
      </c>
      <c r="L7" s="118">
        <v>-85</v>
      </c>
      <c r="M7" s="73" t="s">
        <v>41</v>
      </c>
      <c r="N7" s="73" t="s">
        <v>42</v>
      </c>
      <c r="O7" s="73"/>
      <c r="P7" s="73" t="s">
        <v>43</v>
      </c>
      <c r="Q7" s="73" t="s">
        <v>386</v>
      </c>
      <c r="R7" s="73">
        <v>60</v>
      </c>
      <c r="S7" s="73">
        <v>3</v>
      </c>
      <c r="T7" s="73" t="s">
        <v>168</v>
      </c>
      <c r="U7" s="105">
        <v>68400</v>
      </c>
      <c r="V7" s="105">
        <v>68400</v>
      </c>
      <c r="W7" s="106" t="s">
        <v>59</v>
      </c>
      <c r="X7" s="107" t="s">
        <v>173</v>
      </c>
      <c r="Y7" s="73" t="s">
        <v>174</v>
      </c>
      <c r="Z7"/>
    </row>
    <row r="8" spans="1:28" x14ac:dyDescent="0.25">
      <c r="A8" s="679"/>
      <c r="B8" s="679"/>
      <c r="C8" s="121"/>
      <c r="D8" s="156">
        <v>200012</v>
      </c>
      <c r="E8" s="46"/>
      <c r="F8" s="45" t="s">
        <v>24</v>
      </c>
      <c r="G8" s="121">
        <v>4</v>
      </c>
      <c r="H8" s="121">
        <v>10</v>
      </c>
      <c r="I8" s="121">
        <v>8</v>
      </c>
      <c r="J8" s="121" t="s">
        <v>58</v>
      </c>
      <c r="K8" s="73" t="s">
        <v>46</v>
      </c>
      <c r="L8" s="118">
        <v>-78</v>
      </c>
      <c r="M8" s="3">
        <v>20</v>
      </c>
      <c r="N8" s="3" t="s">
        <v>47</v>
      </c>
      <c r="O8" s="3"/>
      <c r="P8" s="73" t="s">
        <v>43</v>
      </c>
      <c r="Q8" s="73" t="s">
        <v>386</v>
      </c>
      <c r="R8" s="73">
        <v>60</v>
      </c>
      <c r="S8" s="73">
        <v>3</v>
      </c>
      <c r="T8" s="73" t="s">
        <v>168</v>
      </c>
      <c r="U8" s="107">
        <v>26000</v>
      </c>
      <c r="V8" s="107">
        <v>26000</v>
      </c>
      <c r="W8" s="106" t="s">
        <v>59</v>
      </c>
      <c r="X8" s="73" t="s">
        <v>175</v>
      </c>
      <c r="Y8" s="73" t="s">
        <v>174</v>
      </c>
      <c r="Z8"/>
    </row>
    <row r="9" spans="1:28" x14ac:dyDescent="0.25">
      <c r="A9" s="679"/>
      <c r="B9" s="679"/>
      <c r="C9" s="121"/>
      <c r="D9" s="156">
        <v>200013</v>
      </c>
      <c r="E9" s="46"/>
      <c r="F9" s="45" t="s">
        <v>24</v>
      </c>
      <c r="G9" s="121">
        <v>4</v>
      </c>
      <c r="H9" s="121">
        <v>10</v>
      </c>
      <c r="I9" s="121">
        <v>8</v>
      </c>
      <c r="J9" s="121" t="s">
        <v>58</v>
      </c>
      <c r="K9" s="73" t="s">
        <v>46</v>
      </c>
      <c r="L9" s="118">
        <v>-88</v>
      </c>
      <c r="M9" s="3">
        <v>10</v>
      </c>
      <c r="N9" s="3" t="s">
        <v>48</v>
      </c>
      <c r="O9" s="3"/>
      <c r="P9" s="73" t="s">
        <v>43</v>
      </c>
      <c r="Q9" s="73" t="s">
        <v>386</v>
      </c>
      <c r="R9" s="73">
        <v>60</v>
      </c>
      <c r="S9" s="73">
        <v>3</v>
      </c>
      <c r="T9" s="73" t="s">
        <v>168</v>
      </c>
      <c r="U9" s="105">
        <v>14500</v>
      </c>
      <c r="V9" s="105">
        <v>14500</v>
      </c>
      <c r="W9" s="106" t="s">
        <v>59</v>
      </c>
      <c r="X9" s="73" t="s">
        <v>175</v>
      </c>
      <c r="Y9" s="73" t="s">
        <v>174</v>
      </c>
      <c r="Z9"/>
    </row>
    <row r="10" spans="1:28" x14ac:dyDescent="0.25">
      <c r="A10" s="679" t="s">
        <v>60</v>
      </c>
      <c r="B10" s="679" t="s">
        <v>61</v>
      </c>
      <c r="C10" s="121"/>
      <c r="D10" s="156">
        <v>200016</v>
      </c>
      <c r="E10" s="46"/>
      <c r="F10" s="45" t="s">
        <v>24</v>
      </c>
      <c r="G10" s="121">
        <v>4</v>
      </c>
      <c r="H10" s="121">
        <v>10</v>
      </c>
      <c r="I10" s="121">
        <v>8</v>
      </c>
      <c r="J10" s="121" t="s">
        <v>62</v>
      </c>
      <c r="K10" s="73" t="s">
        <v>21</v>
      </c>
      <c r="L10" s="118">
        <v>-85</v>
      </c>
      <c r="M10" s="73" t="s">
        <v>41</v>
      </c>
      <c r="N10" s="73" t="s">
        <v>42</v>
      </c>
      <c r="O10" s="73"/>
      <c r="P10" s="73" t="s">
        <v>43</v>
      </c>
      <c r="Q10" s="73" t="s">
        <v>386</v>
      </c>
      <c r="R10" s="73">
        <v>60</v>
      </c>
      <c r="S10" s="73">
        <v>3</v>
      </c>
      <c r="T10" s="73" t="s">
        <v>168</v>
      </c>
      <c r="U10" s="105">
        <v>68400</v>
      </c>
      <c r="V10" s="105">
        <v>68400</v>
      </c>
      <c r="W10" s="106" t="s">
        <v>63</v>
      </c>
      <c r="X10" s="107" t="s">
        <v>173</v>
      </c>
      <c r="Y10" s="73" t="s">
        <v>174</v>
      </c>
      <c r="Z10"/>
    </row>
    <row r="11" spans="1:28" x14ac:dyDescent="0.25">
      <c r="A11" s="679"/>
      <c r="B11" s="679"/>
      <c r="C11" s="121"/>
      <c r="D11" s="156">
        <v>200017</v>
      </c>
      <c r="E11" s="46"/>
      <c r="F11" s="45" t="s">
        <v>24</v>
      </c>
      <c r="G11" s="121">
        <v>4</v>
      </c>
      <c r="H11" s="121">
        <v>10</v>
      </c>
      <c r="I11" s="121">
        <v>8</v>
      </c>
      <c r="J11" s="121" t="s">
        <v>62</v>
      </c>
      <c r="K11" s="73" t="s">
        <v>46</v>
      </c>
      <c r="L11" s="118">
        <v>-78</v>
      </c>
      <c r="M11" s="3">
        <v>20</v>
      </c>
      <c r="N11" s="3" t="s">
        <v>47</v>
      </c>
      <c r="O11" s="3"/>
      <c r="P11" s="73" t="s">
        <v>43</v>
      </c>
      <c r="Q11" s="73" t="s">
        <v>386</v>
      </c>
      <c r="R11" s="73">
        <v>60</v>
      </c>
      <c r="S11" s="73">
        <v>3</v>
      </c>
      <c r="T11" s="73" t="s">
        <v>168</v>
      </c>
      <c r="U11" s="107">
        <v>26000</v>
      </c>
      <c r="V11" s="107">
        <v>26000</v>
      </c>
      <c r="W11" s="106" t="s">
        <v>63</v>
      </c>
      <c r="X11" s="73" t="s">
        <v>175</v>
      </c>
      <c r="Y11" s="73" t="s">
        <v>174</v>
      </c>
      <c r="Z11"/>
    </row>
    <row r="12" spans="1:28" x14ac:dyDescent="0.25">
      <c r="A12" s="679"/>
      <c r="B12" s="679"/>
      <c r="C12" s="121"/>
      <c r="D12" s="156">
        <v>200018</v>
      </c>
      <c r="E12" s="46"/>
      <c r="F12" s="45" t="s">
        <v>24</v>
      </c>
      <c r="G12" s="121">
        <v>4</v>
      </c>
      <c r="H12" s="121">
        <v>10</v>
      </c>
      <c r="I12" s="121">
        <v>8</v>
      </c>
      <c r="J12" s="121" t="s">
        <v>62</v>
      </c>
      <c r="K12" s="73" t="s">
        <v>46</v>
      </c>
      <c r="L12" s="118">
        <v>-88</v>
      </c>
      <c r="M12" s="3">
        <v>10</v>
      </c>
      <c r="N12" s="3" t="s">
        <v>48</v>
      </c>
      <c r="O12" s="3"/>
      <c r="P12" s="73" t="s">
        <v>43</v>
      </c>
      <c r="Q12" s="73" t="s">
        <v>386</v>
      </c>
      <c r="R12" s="73">
        <v>60</v>
      </c>
      <c r="S12" s="73">
        <v>3</v>
      </c>
      <c r="T12" s="73" t="s">
        <v>168</v>
      </c>
      <c r="U12" s="105">
        <v>14400</v>
      </c>
      <c r="V12" s="105">
        <v>14400</v>
      </c>
      <c r="W12" s="106" t="s">
        <v>63</v>
      </c>
      <c r="X12" s="73" t="s">
        <v>175</v>
      </c>
      <c r="Y12" s="73" t="s">
        <v>174</v>
      </c>
      <c r="Z12"/>
    </row>
    <row r="13" spans="1:28" x14ac:dyDescent="0.25">
      <c r="A13" s="679"/>
      <c r="B13" s="679"/>
      <c r="C13" s="121"/>
      <c r="D13" s="156">
        <v>200019</v>
      </c>
      <c r="E13" s="46"/>
      <c r="F13" s="45" t="s">
        <v>24</v>
      </c>
      <c r="G13" s="121">
        <v>4</v>
      </c>
      <c r="H13" s="121">
        <v>10</v>
      </c>
      <c r="I13" s="121">
        <v>8</v>
      </c>
      <c r="J13" s="121" t="s">
        <v>62</v>
      </c>
      <c r="K13" s="73" t="s">
        <v>49</v>
      </c>
      <c r="L13" s="118">
        <v>-98</v>
      </c>
      <c r="M13" s="3">
        <v>0</v>
      </c>
      <c r="N13" s="3" t="s">
        <v>50</v>
      </c>
      <c r="O13" s="3"/>
      <c r="P13" s="73" t="s">
        <v>43</v>
      </c>
      <c r="Q13" s="73" t="s">
        <v>386</v>
      </c>
      <c r="R13" s="73">
        <v>60</v>
      </c>
      <c r="S13" s="73">
        <v>3</v>
      </c>
      <c r="T13" s="73" t="s">
        <v>169</v>
      </c>
      <c r="U13" s="66">
        <v>3900</v>
      </c>
      <c r="V13" s="66">
        <v>3900</v>
      </c>
      <c r="W13" s="106" t="s">
        <v>63</v>
      </c>
      <c r="X13" s="73" t="s">
        <v>175</v>
      </c>
      <c r="Y13" s="73" t="s">
        <v>174</v>
      </c>
      <c r="Z13"/>
    </row>
    <row r="14" spans="1:28" x14ac:dyDescent="0.25">
      <c r="A14" s="679"/>
      <c r="B14" s="679"/>
      <c r="C14" s="121"/>
      <c r="D14" s="156">
        <v>200020</v>
      </c>
      <c r="E14" s="46"/>
      <c r="F14" s="45" t="s">
        <v>24</v>
      </c>
      <c r="G14" s="121">
        <v>4</v>
      </c>
      <c r="H14" s="121">
        <v>10</v>
      </c>
      <c r="I14" s="121">
        <v>8</v>
      </c>
      <c r="J14" s="121" t="s">
        <v>62</v>
      </c>
      <c r="K14" s="73" t="s">
        <v>49</v>
      </c>
      <c r="L14" s="118">
        <v>-98</v>
      </c>
      <c r="M14" s="3">
        <v>0</v>
      </c>
      <c r="N14" s="3" t="s">
        <v>51</v>
      </c>
      <c r="O14" s="3"/>
      <c r="P14" s="73" t="s">
        <v>43</v>
      </c>
      <c r="Q14" s="73" t="s">
        <v>386</v>
      </c>
      <c r="R14" s="73">
        <v>60</v>
      </c>
      <c r="S14" s="73">
        <v>3</v>
      </c>
      <c r="T14" s="73" t="s">
        <v>169</v>
      </c>
      <c r="U14" s="66">
        <v>3800</v>
      </c>
      <c r="V14" s="66">
        <v>3800</v>
      </c>
      <c r="W14" s="106" t="s">
        <v>63</v>
      </c>
      <c r="X14" s="73" t="s">
        <v>175</v>
      </c>
      <c r="Y14" s="73" t="s">
        <v>174</v>
      </c>
      <c r="Z14"/>
    </row>
    <row r="15" spans="1:28" x14ac:dyDescent="0.25">
      <c r="A15" s="679"/>
      <c r="B15" s="679"/>
      <c r="C15" s="121"/>
      <c r="D15" s="156">
        <v>200024</v>
      </c>
      <c r="E15" s="46"/>
      <c r="F15" s="45" t="s">
        <v>24</v>
      </c>
      <c r="G15" s="121">
        <v>4</v>
      </c>
      <c r="H15" s="121">
        <v>10</v>
      </c>
      <c r="I15" s="121">
        <v>8</v>
      </c>
      <c r="J15" s="121" t="s">
        <v>40</v>
      </c>
      <c r="K15" s="73" t="s">
        <v>49</v>
      </c>
      <c r="L15" s="118">
        <v>-98</v>
      </c>
      <c r="M15" s="3">
        <v>0</v>
      </c>
      <c r="N15" s="3" t="s">
        <v>50</v>
      </c>
      <c r="O15" s="3"/>
      <c r="P15" s="73" t="s">
        <v>66</v>
      </c>
      <c r="Q15" s="73" t="s">
        <v>386</v>
      </c>
      <c r="R15" s="73">
        <v>60</v>
      </c>
      <c r="S15" s="73">
        <v>3</v>
      </c>
      <c r="T15" s="73" t="s">
        <v>169</v>
      </c>
      <c r="U15" s="105">
        <v>4200</v>
      </c>
      <c r="V15" s="105">
        <v>4200</v>
      </c>
      <c r="W15" s="106" t="s">
        <v>67</v>
      </c>
      <c r="X15" s="73" t="s">
        <v>175</v>
      </c>
      <c r="Y15" s="73" t="s">
        <v>174</v>
      </c>
      <c r="Z15"/>
    </row>
    <row r="16" spans="1:28" x14ac:dyDescent="0.25">
      <c r="A16" s="679"/>
      <c r="B16" s="679"/>
      <c r="C16" s="121"/>
      <c r="D16" s="156">
        <v>200025</v>
      </c>
      <c r="E16" s="46"/>
      <c r="F16" s="45" t="s">
        <v>24</v>
      </c>
      <c r="G16" s="121">
        <v>4</v>
      </c>
      <c r="H16" s="121">
        <v>10</v>
      </c>
      <c r="I16" s="121">
        <v>8</v>
      </c>
      <c r="J16" s="121" t="s">
        <v>40</v>
      </c>
      <c r="K16" s="73" t="s">
        <v>49</v>
      </c>
      <c r="L16" s="118">
        <v>-98</v>
      </c>
      <c r="M16" s="3">
        <v>0</v>
      </c>
      <c r="N16" s="3" t="s">
        <v>51</v>
      </c>
      <c r="O16" s="3"/>
      <c r="P16" s="73" t="s">
        <v>66</v>
      </c>
      <c r="Q16" s="73" t="s">
        <v>386</v>
      </c>
      <c r="R16" s="73">
        <v>60</v>
      </c>
      <c r="S16" s="73">
        <v>3</v>
      </c>
      <c r="T16" s="73" t="s">
        <v>169</v>
      </c>
      <c r="U16" s="105">
        <v>3800</v>
      </c>
      <c r="V16" s="105">
        <v>3800</v>
      </c>
      <c r="W16" s="106" t="s">
        <v>67</v>
      </c>
      <c r="X16" s="73" t="s">
        <v>175</v>
      </c>
      <c r="Y16" s="73" t="s">
        <v>174</v>
      </c>
      <c r="Z16"/>
    </row>
    <row r="17" spans="1:26" x14ac:dyDescent="0.25">
      <c r="A17" s="679"/>
      <c r="B17" s="679"/>
      <c r="C17" s="121"/>
      <c r="D17" s="156">
        <v>200027</v>
      </c>
      <c r="E17" s="46"/>
      <c r="F17" s="45" t="s">
        <v>24</v>
      </c>
      <c r="G17" s="121">
        <v>4</v>
      </c>
      <c r="H17" s="121">
        <v>10</v>
      </c>
      <c r="I17" s="121">
        <v>8</v>
      </c>
      <c r="J17" s="121" t="s">
        <v>54</v>
      </c>
      <c r="K17" s="73" t="s">
        <v>46</v>
      </c>
      <c r="L17" s="118">
        <v>-78</v>
      </c>
      <c r="M17" s="3">
        <v>20</v>
      </c>
      <c r="N17" s="3" t="s">
        <v>47</v>
      </c>
      <c r="O17" s="3"/>
      <c r="P17" s="73" t="s">
        <v>66</v>
      </c>
      <c r="Q17" s="73" t="s">
        <v>386</v>
      </c>
      <c r="R17" s="73">
        <v>60</v>
      </c>
      <c r="S17" s="73">
        <v>3</v>
      </c>
      <c r="T17" s="73" t="s">
        <v>169</v>
      </c>
      <c r="U17" s="105">
        <v>25000</v>
      </c>
      <c r="V17" s="105">
        <v>25000</v>
      </c>
      <c r="W17" s="106" t="s">
        <v>70</v>
      </c>
      <c r="X17" s="73" t="s">
        <v>175</v>
      </c>
      <c r="Y17" s="73" t="s">
        <v>174</v>
      </c>
      <c r="Z17"/>
    </row>
    <row r="18" spans="1:26" x14ac:dyDescent="0.25">
      <c r="A18" s="679"/>
      <c r="B18" s="679"/>
      <c r="C18" s="121"/>
      <c r="D18" s="156">
        <v>200028</v>
      </c>
      <c r="E18" s="46"/>
      <c r="F18" s="45" t="s">
        <v>24</v>
      </c>
      <c r="G18" s="121">
        <v>4</v>
      </c>
      <c r="H18" s="121">
        <v>10</v>
      </c>
      <c r="I18" s="121">
        <v>8</v>
      </c>
      <c r="J18" s="121" t="s">
        <v>54</v>
      </c>
      <c r="K18" s="73" t="s">
        <v>46</v>
      </c>
      <c r="L18" s="118">
        <v>-88</v>
      </c>
      <c r="M18" s="3">
        <v>10</v>
      </c>
      <c r="N18" s="3" t="s">
        <v>48</v>
      </c>
      <c r="O18" s="3"/>
      <c r="P18" s="73" t="s">
        <v>66</v>
      </c>
      <c r="Q18" s="73" t="s">
        <v>386</v>
      </c>
      <c r="R18" s="73">
        <v>60</v>
      </c>
      <c r="S18" s="73">
        <v>3</v>
      </c>
      <c r="T18" s="73" t="s">
        <v>168</v>
      </c>
      <c r="U18" s="150">
        <v>15000</v>
      </c>
      <c r="V18" s="150">
        <v>15000</v>
      </c>
      <c r="W18" s="106" t="s">
        <v>70</v>
      </c>
      <c r="X18" s="73" t="s">
        <v>175</v>
      </c>
      <c r="Y18" s="73" t="s">
        <v>174</v>
      </c>
      <c r="Z18"/>
    </row>
    <row r="19" spans="1:26" x14ac:dyDescent="0.25">
      <c r="A19" s="679"/>
      <c r="B19" s="679"/>
      <c r="C19" s="121"/>
      <c r="D19" s="156">
        <v>200032</v>
      </c>
      <c r="E19" s="46"/>
      <c r="F19" s="45" t="s">
        <v>24</v>
      </c>
      <c r="G19" s="121">
        <v>4</v>
      </c>
      <c r="H19" s="121">
        <v>10</v>
      </c>
      <c r="I19" s="121">
        <v>8</v>
      </c>
      <c r="J19" s="121" t="s">
        <v>58</v>
      </c>
      <c r="K19" s="73" t="s">
        <v>46</v>
      </c>
      <c r="L19" s="118">
        <v>-78</v>
      </c>
      <c r="M19" s="3">
        <v>20</v>
      </c>
      <c r="N19" s="3" t="s">
        <v>47</v>
      </c>
      <c r="O19" s="3"/>
      <c r="P19" s="73" t="s">
        <v>66</v>
      </c>
      <c r="Q19" s="73" t="s">
        <v>386</v>
      </c>
      <c r="R19" s="73">
        <v>60</v>
      </c>
      <c r="S19" s="73">
        <v>3</v>
      </c>
      <c r="T19" s="73" t="s">
        <v>168</v>
      </c>
      <c r="U19" s="107">
        <v>26000</v>
      </c>
      <c r="V19" s="107">
        <v>26000</v>
      </c>
      <c r="W19" s="106" t="s">
        <v>73</v>
      </c>
      <c r="X19" s="73" t="s">
        <v>175</v>
      </c>
      <c r="Y19" s="73" t="s">
        <v>174</v>
      </c>
      <c r="Z19"/>
    </row>
    <row r="20" spans="1:26" x14ac:dyDescent="0.25">
      <c r="A20" s="679"/>
      <c r="B20" s="679"/>
      <c r="C20" s="121"/>
      <c r="D20" s="156">
        <v>200033</v>
      </c>
      <c r="E20" s="46"/>
      <c r="F20" s="45" t="s">
        <v>24</v>
      </c>
      <c r="G20" s="121">
        <v>4</v>
      </c>
      <c r="H20" s="121">
        <v>10</v>
      </c>
      <c r="I20" s="121">
        <v>8</v>
      </c>
      <c r="J20" s="121" t="s">
        <v>58</v>
      </c>
      <c r="K20" s="73" t="s">
        <v>46</v>
      </c>
      <c r="L20" s="118">
        <v>-88</v>
      </c>
      <c r="M20" s="3">
        <v>10</v>
      </c>
      <c r="N20" s="3" t="s">
        <v>48</v>
      </c>
      <c r="O20" s="3"/>
      <c r="P20" s="73" t="s">
        <v>66</v>
      </c>
      <c r="Q20" s="73" t="s">
        <v>386</v>
      </c>
      <c r="R20" s="73">
        <v>60</v>
      </c>
      <c r="S20" s="73">
        <v>3</v>
      </c>
      <c r="T20" s="73" t="s">
        <v>168</v>
      </c>
      <c r="U20" s="105">
        <v>15000</v>
      </c>
      <c r="V20" s="105">
        <v>15000</v>
      </c>
      <c r="W20" s="106" t="s">
        <v>73</v>
      </c>
      <c r="X20" s="73" t="s">
        <v>175</v>
      </c>
      <c r="Y20" s="73" t="s">
        <v>174</v>
      </c>
      <c r="Z20"/>
    </row>
    <row r="21" spans="1:26" x14ac:dyDescent="0.25">
      <c r="A21" s="679" t="s">
        <v>74</v>
      </c>
      <c r="B21" s="679" t="s">
        <v>75</v>
      </c>
      <c r="C21" s="121"/>
      <c r="D21" s="156">
        <v>200036</v>
      </c>
      <c r="E21" s="46"/>
      <c r="F21" s="45" t="s">
        <v>24</v>
      </c>
      <c r="G21" s="121">
        <v>4</v>
      </c>
      <c r="H21" s="121">
        <v>10</v>
      </c>
      <c r="I21" s="121">
        <v>8</v>
      </c>
      <c r="J21" s="121" t="s">
        <v>62</v>
      </c>
      <c r="K21" s="73" t="s">
        <v>21</v>
      </c>
      <c r="L21" s="118">
        <v>-85</v>
      </c>
      <c r="M21" s="73" t="s">
        <v>41</v>
      </c>
      <c r="N21" s="73" t="s">
        <v>42</v>
      </c>
      <c r="O21" s="73"/>
      <c r="P21" s="73" t="s">
        <v>66</v>
      </c>
      <c r="Q21" s="73" t="s">
        <v>386</v>
      </c>
      <c r="R21" s="73">
        <v>60</v>
      </c>
      <c r="S21" s="73">
        <v>3</v>
      </c>
      <c r="T21" s="73" t="s">
        <v>168</v>
      </c>
      <c r="U21" s="105">
        <v>69100</v>
      </c>
      <c r="V21" s="105">
        <v>69100</v>
      </c>
      <c r="W21" s="106" t="s">
        <v>76</v>
      </c>
      <c r="X21" s="107" t="s">
        <v>173</v>
      </c>
      <c r="Y21" s="73" t="s">
        <v>174</v>
      </c>
      <c r="Z21"/>
    </row>
    <row r="22" spans="1:26" x14ac:dyDescent="0.25">
      <c r="A22" s="679"/>
      <c r="B22" s="679"/>
      <c r="C22" s="121"/>
      <c r="D22" s="156">
        <v>200037</v>
      </c>
      <c r="E22" s="46"/>
      <c r="F22" s="45" t="s">
        <v>24</v>
      </c>
      <c r="G22" s="121">
        <v>4</v>
      </c>
      <c r="H22" s="121">
        <v>10</v>
      </c>
      <c r="I22" s="121">
        <v>8</v>
      </c>
      <c r="J22" s="121" t="s">
        <v>62</v>
      </c>
      <c r="K22" s="73" t="s">
        <v>46</v>
      </c>
      <c r="L22" s="118">
        <v>-78</v>
      </c>
      <c r="M22" s="3">
        <v>20</v>
      </c>
      <c r="N22" s="3" t="s">
        <v>47</v>
      </c>
      <c r="O22" s="3"/>
      <c r="P22" s="73" t="s">
        <v>66</v>
      </c>
      <c r="Q22" s="73" t="s">
        <v>386</v>
      </c>
      <c r="R22" s="73">
        <v>60</v>
      </c>
      <c r="S22" s="73">
        <v>3</v>
      </c>
      <c r="T22" s="73" t="s">
        <v>168</v>
      </c>
      <c r="U22" s="107">
        <v>26000</v>
      </c>
      <c r="V22" s="107">
        <v>26000</v>
      </c>
      <c r="W22" s="106" t="s">
        <v>76</v>
      </c>
      <c r="X22" s="73" t="s">
        <v>175</v>
      </c>
      <c r="Y22" s="73" t="s">
        <v>174</v>
      </c>
      <c r="Z22"/>
    </row>
    <row r="23" spans="1:26" x14ac:dyDescent="0.25">
      <c r="A23" s="679"/>
      <c r="B23" s="679"/>
      <c r="C23" s="121"/>
      <c r="D23" s="156">
        <v>200038</v>
      </c>
      <c r="E23" s="46"/>
      <c r="F23" s="45" t="s">
        <v>24</v>
      </c>
      <c r="G23" s="121">
        <v>4</v>
      </c>
      <c r="H23" s="121">
        <v>10</v>
      </c>
      <c r="I23" s="121">
        <v>8</v>
      </c>
      <c r="J23" s="121" t="s">
        <v>62</v>
      </c>
      <c r="K23" s="73" t="s">
        <v>46</v>
      </c>
      <c r="L23" s="118">
        <v>-88</v>
      </c>
      <c r="M23" s="3">
        <v>10</v>
      </c>
      <c r="N23" s="3" t="s">
        <v>48</v>
      </c>
      <c r="O23" s="3"/>
      <c r="P23" s="73" t="s">
        <v>66</v>
      </c>
      <c r="Q23" s="73" t="s">
        <v>386</v>
      </c>
      <c r="R23" s="73">
        <v>60</v>
      </c>
      <c r="S23" s="73">
        <v>3</v>
      </c>
      <c r="T23" s="73" t="s">
        <v>168</v>
      </c>
      <c r="U23" s="107">
        <v>15800</v>
      </c>
      <c r="V23" s="107">
        <v>15800</v>
      </c>
      <c r="W23" s="106" t="s">
        <v>76</v>
      </c>
      <c r="X23" s="73" t="s">
        <v>175</v>
      </c>
      <c r="Y23" s="73" t="s">
        <v>174</v>
      </c>
      <c r="Z23"/>
    </row>
    <row r="24" spans="1:26" x14ac:dyDescent="0.25">
      <c r="A24" s="679"/>
      <c r="B24" s="679"/>
      <c r="C24" s="121"/>
      <c r="D24" s="156">
        <v>200039</v>
      </c>
      <c r="E24" s="46"/>
      <c r="F24" s="45" t="s">
        <v>24</v>
      </c>
      <c r="G24" s="121">
        <v>4</v>
      </c>
      <c r="H24" s="121">
        <v>10</v>
      </c>
      <c r="I24" s="121">
        <v>8</v>
      </c>
      <c r="J24" s="121" t="s">
        <v>62</v>
      </c>
      <c r="K24" s="73" t="s">
        <v>49</v>
      </c>
      <c r="L24" s="118">
        <v>-98</v>
      </c>
      <c r="M24" s="3">
        <v>0</v>
      </c>
      <c r="N24" s="3" t="s">
        <v>50</v>
      </c>
      <c r="O24" s="3"/>
      <c r="P24" s="73" t="s">
        <v>66</v>
      </c>
      <c r="Q24" s="73" t="s">
        <v>386</v>
      </c>
      <c r="R24" s="73">
        <v>60</v>
      </c>
      <c r="S24" s="73">
        <v>3</v>
      </c>
      <c r="T24" s="73" t="s">
        <v>169</v>
      </c>
      <c r="U24" s="105">
        <v>3800</v>
      </c>
      <c r="V24" s="105">
        <v>3800</v>
      </c>
      <c r="W24" s="106" t="s">
        <v>76</v>
      </c>
      <c r="X24" s="73" t="s">
        <v>175</v>
      </c>
      <c r="Y24" s="73" t="s">
        <v>174</v>
      </c>
      <c r="Z24"/>
    </row>
    <row r="25" spans="1:26" x14ac:dyDescent="0.25">
      <c r="A25" s="679"/>
      <c r="B25" s="679"/>
      <c r="C25" s="121"/>
      <c r="D25" s="156">
        <v>200040</v>
      </c>
      <c r="E25" s="46"/>
      <c r="F25" s="45" t="s">
        <v>24</v>
      </c>
      <c r="G25" s="121">
        <v>4</v>
      </c>
      <c r="H25" s="121">
        <v>10</v>
      </c>
      <c r="I25" s="121">
        <v>8</v>
      </c>
      <c r="J25" s="121" t="s">
        <v>62</v>
      </c>
      <c r="K25" s="73" t="s">
        <v>49</v>
      </c>
      <c r="L25" s="118">
        <v>-98</v>
      </c>
      <c r="M25" s="3">
        <v>0</v>
      </c>
      <c r="N25" s="3" t="s">
        <v>51</v>
      </c>
      <c r="O25" s="3"/>
      <c r="P25" s="73" t="s">
        <v>66</v>
      </c>
      <c r="Q25" s="73" t="s">
        <v>386</v>
      </c>
      <c r="R25" s="73">
        <v>60</v>
      </c>
      <c r="S25" s="73">
        <v>3</v>
      </c>
      <c r="T25" s="73" t="s">
        <v>169</v>
      </c>
      <c r="U25" s="66">
        <v>3800</v>
      </c>
      <c r="V25" s="66">
        <v>3800</v>
      </c>
      <c r="W25" s="106" t="s">
        <v>76</v>
      </c>
      <c r="X25" s="73" t="s">
        <v>175</v>
      </c>
      <c r="Y25" s="73" t="s">
        <v>174</v>
      </c>
      <c r="Z25"/>
    </row>
    <row r="26" spans="1:26" x14ac:dyDescent="0.25">
      <c r="A26" s="46" t="s">
        <v>77</v>
      </c>
      <c r="B26" s="46" t="s">
        <v>188</v>
      </c>
      <c r="C26" s="121">
        <v>58935</v>
      </c>
      <c r="D26" s="156">
        <v>200041</v>
      </c>
      <c r="E26" s="46"/>
      <c r="F26" s="45" t="s">
        <v>24</v>
      </c>
      <c r="G26" s="121">
        <v>4</v>
      </c>
      <c r="H26" s="121">
        <v>10</v>
      </c>
      <c r="I26" s="121">
        <v>8</v>
      </c>
      <c r="J26" s="121" t="s">
        <v>78</v>
      </c>
      <c r="K26" s="73" t="s">
        <v>21</v>
      </c>
      <c r="L26" s="118">
        <v>-85</v>
      </c>
      <c r="M26" s="73" t="s">
        <v>41</v>
      </c>
      <c r="N26" s="73" t="s">
        <v>42</v>
      </c>
      <c r="O26" s="73"/>
      <c r="P26" s="73" t="s">
        <v>186</v>
      </c>
      <c r="Q26" s="73" t="s">
        <v>386</v>
      </c>
      <c r="R26" s="73">
        <v>60</v>
      </c>
      <c r="S26" s="73">
        <v>3</v>
      </c>
      <c r="T26" s="73" t="s">
        <v>168</v>
      </c>
      <c r="U26" s="105">
        <v>20000</v>
      </c>
      <c r="V26" s="105">
        <v>20000</v>
      </c>
      <c r="W26" s="106" t="s">
        <v>79</v>
      </c>
      <c r="X26" s="107" t="s">
        <v>175</v>
      </c>
      <c r="Y26" s="107" t="s">
        <v>176</v>
      </c>
      <c r="Z26"/>
    </row>
    <row r="27" spans="1:26" x14ac:dyDescent="0.25">
      <c r="A27" s="46" t="s">
        <v>80</v>
      </c>
      <c r="B27" s="46" t="s">
        <v>189</v>
      </c>
      <c r="C27" s="121">
        <v>58621</v>
      </c>
      <c r="D27" s="156">
        <v>200042</v>
      </c>
      <c r="E27" s="46"/>
      <c r="F27" s="45" t="s">
        <v>24</v>
      </c>
      <c r="G27" s="121">
        <v>4</v>
      </c>
      <c r="H27" s="121">
        <v>10</v>
      </c>
      <c r="I27" s="121">
        <v>8</v>
      </c>
      <c r="J27" s="121" t="s">
        <v>78</v>
      </c>
      <c r="K27" s="73" t="s">
        <v>21</v>
      </c>
      <c r="L27" s="118">
        <v>-85</v>
      </c>
      <c r="M27" s="73" t="s">
        <v>41</v>
      </c>
      <c r="N27" s="73" t="s">
        <v>42</v>
      </c>
      <c r="O27" s="73"/>
      <c r="P27" s="73" t="s">
        <v>187</v>
      </c>
      <c r="Q27" s="73" t="s">
        <v>386</v>
      </c>
      <c r="R27" s="73">
        <v>60</v>
      </c>
      <c r="S27" s="73">
        <v>3</v>
      </c>
      <c r="T27" s="73" t="s">
        <v>168</v>
      </c>
      <c r="U27" s="105">
        <v>20000</v>
      </c>
      <c r="V27" s="105">
        <v>20000</v>
      </c>
      <c r="W27" s="106" t="s">
        <v>81</v>
      </c>
      <c r="X27" s="73" t="s">
        <v>175</v>
      </c>
      <c r="Y27" s="107" t="s">
        <v>176</v>
      </c>
      <c r="Z27"/>
    </row>
    <row r="28" spans="1:26" x14ac:dyDescent="0.25">
      <c r="A28" s="46" t="s">
        <v>82</v>
      </c>
      <c r="B28" s="46" t="s">
        <v>83</v>
      </c>
      <c r="C28" s="121"/>
      <c r="D28" s="156">
        <v>200043</v>
      </c>
      <c r="E28" s="46"/>
      <c r="F28" s="45" t="s">
        <v>24</v>
      </c>
      <c r="G28" s="121">
        <v>4</v>
      </c>
      <c r="H28" s="121">
        <v>10</v>
      </c>
      <c r="I28" s="121">
        <v>8</v>
      </c>
      <c r="J28" s="121" t="s">
        <v>54</v>
      </c>
      <c r="K28" s="73" t="s">
        <v>21</v>
      </c>
      <c r="L28" s="118">
        <v>-85</v>
      </c>
      <c r="M28" s="73" t="s">
        <v>41</v>
      </c>
      <c r="N28" s="73" t="s">
        <v>42</v>
      </c>
      <c r="O28" s="73"/>
      <c r="P28" s="73" t="s">
        <v>257</v>
      </c>
      <c r="Q28" s="73" t="s">
        <v>386</v>
      </c>
      <c r="R28" s="73">
        <v>60</v>
      </c>
      <c r="S28" s="73">
        <v>3</v>
      </c>
      <c r="T28" s="73" t="s">
        <v>168</v>
      </c>
      <c r="U28" s="105" t="s">
        <v>299</v>
      </c>
      <c r="V28" s="105" t="s">
        <v>299</v>
      </c>
      <c r="W28" s="106" t="s">
        <v>84</v>
      </c>
      <c r="X28" s="73" t="s">
        <v>173</v>
      </c>
      <c r="Y28" s="73" t="s">
        <v>176</v>
      </c>
      <c r="Z28"/>
    </row>
    <row r="29" spans="1:26" x14ac:dyDescent="0.25">
      <c r="A29" s="46" t="s">
        <v>85</v>
      </c>
      <c r="B29" s="46" t="s">
        <v>86</v>
      </c>
      <c r="C29" s="121"/>
      <c r="D29" s="156">
        <v>200044</v>
      </c>
      <c r="E29" s="46"/>
      <c r="F29" s="45" t="s">
        <v>24</v>
      </c>
      <c r="G29" s="121">
        <v>4</v>
      </c>
      <c r="H29" s="121">
        <v>10</v>
      </c>
      <c r="I29" s="121">
        <v>8</v>
      </c>
      <c r="J29" s="121" t="s">
        <v>58</v>
      </c>
      <c r="K29" s="73" t="s">
        <v>21</v>
      </c>
      <c r="L29" s="118">
        <v>-85</v>
      </c>
      <c r="M29" s="73" t="s">
        <v>41</v>
      </c>
      <c r="N29" s="73" t="s">
        <v>42</v>
      </c>
      <c r="O29" s="73"/>
      <c r="P29" s="73" t="s">
        <v>257</v>
      </c>
      <c r="Q29" s="73" t="s">
        <v>386</v>
      </c>
      <c r="R29" s="73">
        <v>60</v>
      </c>
      <c r="S29" s="73">
        <v>3</v>
      </c>
      <c r="T29" s="73" t="s">
        <v>168</v>
      </c>
      <c r="U29" s="105" t="s">
        <v>298</v>
      </c>
      <c r="V29" s="105" t="s">
        <v>298</v>
      </c>
      <c r="W29" s="106" t="s">
        <v>87</v>
      </c>
      <c r="X29" s="73" t="s">
        <v>173</v>
      </c>
      <c r="Y29" s="73" t="s">
        <v>176</v>
      </c>
      <c r="Z29"/>
    </row>
    <row r="30" spans="1:26" x14ac:dyDescent="0.25">
      <c r="A30" s="46" t="s">
        <v>88</v>
      </c>
      <c r="B30" s="46" t="s">
        <v>89</v>
      </c>
      <c r="C30" s="121"/>
      <c r="D30" s="156">
        <v>200045</v>
      </c>
      <c r="E30" s="46"/>
      <c r="F30" s="45" t="s">
        <v>24</v>
      </c>
      <c r="G30" s="121">
        <v>4</v>
      </c>
      <c r="H30" s="121">
        <v>10</v>
      </c>
      <c r="I30" s="121">
        <v>8</v>
      </c>
      <c r="J30" s="121" t="s">
        <v>54</v>
      </c>
      <c r="K30" s="73" t="s">
        <v>21</v>
      </c>
      <c r="L30" s="118">
        <v>-85</v>
      </c>
      <c r="M30" s="73" t="s">
        <v>41</v>
      </c>
      <c r="N30" s="73" t="s">
        <v>42</v>
      </c>
      <c r="O30" s="73"/>
      <c r="P30" s="73" t="s">
        <v>246</v>
      </c>
      <c r="Q30" s="73" t="s">
        <v>386</v>
      </c>
      <c r="R30" s="73">
        <v>60</v>
      </c>
      <c r="S30" s="73">
        <v>3</v>
      </c>
      <c r="T30" s="73" t="s">
        <v>168</v>
      </c>
      <c r="U30" s="105" t="s">
        <v>297</v>
      </c>
      <c r="V30" s="105" t="s">
        <v>297</v>
      </c>
      <c r="W30" s="106" t="s">
        <v>84</v>
      </c>
      <c r="X30" s="73" t="s">
        <v>173</v>
      </c>
      <c r="Y30" s="73" t="s">
        <v>176</v>
      </c>
      <c r="Z30"/>
    </row>
    <row r="31" spans="1:26" x14ac:dyDescent="0.25">
      <c r="A31" s="46" t="s">
        <v>90</v>
      </c>
      <c r="B31" s="46" t="s">
        <v>91</v>
      </c>
      <c r="C31" s="121" t="s">
        <v>239</v>
      </c>
      <c r="D31" s="156">
        <v>200046</v>
      </c>
      <c r="E31" s="46"/>
      <c r="F31" s="45" t="s">
        <v>24</v>
      </c>
      <c r="G31" s="121">
        <v>4</v>
      </c>
      <c r="H31" s="121">
        <v>10</v>
      </c>
      <c r="I31" s="121">
        <v>8</v>
      </c>
      <c r="J31" s="121" t="s">
        <v>58</v>
      </c>
      <c r="K31" s="73" t="s">
        <v>21</v>
      </c>
      <c r="L31" s="118">
        <v>-85</v>
      </c>
      <c r="M31" s="73" t="s">
        <v>41</v>
      </c>
      <c r="N31" s="73" t="s">
        <v>42</v>
      </c>
      <c r="O31" s="73"/>
      <c r="P31" s="73" t="s">
        <v>246</v>
      </c>
      <c r="Q31" s="73" t="s">
        <v>386</v>
      </c>
      <c r="R31" s="73">
        <v>60</v>
      </c>
      <c r="S31" s="73">
        <v>3</v>
      </c>
      <c r="T31" s="73" t="s">
        <v>170</v>
      </c>
      <c r="U31" s="105" t="s">
        <v>249</v>
      </c>
      <c r="V31" s="105" t="s">
        <v>249</v>
      </c>
      <c r="W31" s="106" t="s">
        <v>87</v>
      </c>
      <c r="X31" s="73" t="s">
        <v>173</v>
      </c>
      <c r="Y31" s="73" t="s">
        <v>176</v>
      </c>
      <c r="Z31"/>
    </row>
    <row r="32" spans="1:26" x14ac:dyDescent="0.25">
      <c r="A32" s="46"/>
      <c r="B32" s="46"/>
      <c r="C32" s="121"/>
      <c r="D32" s="46"/>
      <c r="E32" s="46"/>
      <c r="F32" s="45"/>
      <c r="G32" s="121"/>
      <c r="H32" s="121"/>
      <c r="I32" s="121"/>
      <c r="J32" s="121"/>
      <c r="K32" s="73"/>
      <c r="L32" s="118"/>
      <c r="M32" s="73"/>
      <c r="N32" s="73"/>
      <c r="O32" s="73"/>
      <c r="P32" s="73"/>
      <c r="Q32" s="73"/>
      <c r="R32" s="73"/>
      <c r="S32" s="73"/>
      <c r="T32" s="73"/>
      <c r="U32" s="105"/>
      <c r="V32" s="105"/>
      <c r="W32" s="106"/>
      <c r="X32" s="73"/>
      <c r="Y32" s="73"/>
      <c r="Z32"/>
    </row>
    <row r="33" spans="1:26" x14ac:dyDescent="0.25">
      <c r="A33" s="46" t="s">
        <v>96</v>
      </c>
      <c r="B33" s="46" t="s">
        <v>97</v>
      </c>
      <c r="C33" s="121"/>
      <c r="D33" s="156">
        <v>200048</v>
      </c>
      <c r="E33" s="46">
        <v>1</v>
      </c>
      <c r="F33" s="45" t="s">
        <v>24</v>
      </c>
      <c r="G33" s="121">
        <v>4</v>
      </c>
      <c r="H33" s="121">
        <v>20</v>
      </c>
      <c r="I33" s="121">
        <v>8</v>
      </c>
      <c r="J33" s="121" t="s">
        <v>62</v>
      </c>
      <c r="K33" s="73" t="s">
        <v>49</v>
      </c>
      <c r="L33" s="118">
        <v>-85</v>
      </c>
      <c r="M33" s="73">
        <v>25</v>
      </c>
      <c r="N33" s="73" t="s">
        <v>94</v>
      </c>
      <c r="O33" s="73"/>
      <c r="P33" s="73" t="s">
        <v>66</v>
      </c>
      <c r="Q33" s="73" t="s">
        <v>307</v>
      </c>
      <c r="R33" s="73">
        <v>180</v>
      </c>
      <c r="S33" s="73">
        <v>1</v>
      </c>
      <c r="T33" s="73" t="s">
        <v>170</v>
      </c>
      <c r="U33" s="108">
        <v>88000</v>
      </c>
      <c r="V33" s="108">
        <v>88000</v>
      </c>
      <c r="W33" s="106" t="s">
        <v>95</v>
      </c>
      <c r="X33" s="73" t="s">
        <v>175</v>
      </c>
      <c r="Y33" s="73" t="s">
        <v>174</v>
      </c>
      <c r="Z33"/>
    </row>
    <row r="34" spans="1:26" x14ac:dyDescent="0.25">
      <c r="A34" s="46"/>
      <c r="B34" s="46" t="s">
        <v>97</v>
      </c>
      <c r="C34" s="121"/>
      <c r="D34" s="156">
        <v>200048</v>
      </c>
      <c r="E34" s="46">
        <v>2</v>
      </c>
      <c r="F34" s="45" t="s">
        <v>24</v>
      </c>
      <c r="G34" s="121">
        <v>4</v>
      </c>
      <c r="H34" s="121">
        <v>20</v>
      </c>
      <c r="I34" s="121">
        <v>8</v>
      </c>
      <c r="J34" s="121" t="s">
        <v>62</v>
      </c>
      <c r="K34" s="73" t="s">
        <v>49</v>
      </c>
      <c r="L34" s="118">
        <v>-87</v>
      </c>
      <c r="M34" s="73">
        <v>25</v>
      </c>
      <c r="N34" s="73" t="s">
        <v>94</v>
      </c>
      <c r="O34" s="73"/>
      <c r="P34" s="108" t="s">
        <v>66</v>
      </c>
      <c r="Q34" s="73" t="s">
        <v>307</v>
      </c>
      <c r="R34" s="73">
        <v>180</v>
      </c>
      <c r="S34" s="73">
        <v>1</v>
      </c>
      <c r="T34" s="73" t="s">
        <v>170</v>
      </c>
      <c r="U34" s="108">
        <v>84000</v>
      </c>
      <c r="V34" s="108">
        <v>84000</v>
      </c>
      <c r="W34" s="106"/>
      <c r="X34" s="73" t="s">
        <v>175</v>
      </c>
      <c r="Y34" s="73" t="s">
        <v>174</v>
      </c>
      <c r="Z34"/>
    </row>
    <row r="35" spans="1:26" x14ac:dyDescent="0.25">
      <c r="A35" s="46"/>
      <c r="B35" s="46" t="s">
        <v>97</v>
      </c>
      <c r="C35" s="121"/>
      <c r="D35" s="156">
        <v>200048</v>
      </c>
      <c r="E35" s="46">
        <v>3</v>
      </c>
      <c r="F35" s="45" t="s">
        <v>24</v>
      </c>
      <c r="G35" s="121">
        <v>4</v>
      </c>
      <c r="H35" s="121">
        <v>20</v>
      </c>
      <c r="I35" s="121">
        <v>8</v>
      </c>
      <c r="J35" s="121" t="s">
        <v>62</v>
      </c>
      <c r="K35" s="73" t="s">
        <v>49</v>
      </c>
      <c r="L35" s="118">
        <v>-89</v>
      </c>
      <c r="M35" s="73">
        <v>25</v>
      </c>
      <c r="N35" s="73" t="s">
        <v>94</v>
      </c>
      <c r="O35" s="73"/>
      <c r="P35" s="108" t="s">
        <v>66</v>
      </c>
      <c r="Q35" s="73" t="s">
        <v>307</v>
      </c>
      <c r="R35" s="73">
        <v>180</v>
      </c>
      <c r="S35" s="73">
        <v>1</v>
      </c>
      <c r="T35" s="73" t="s">
        <v>170</v>
      </c>
      <c r="U35" s="108">
        <v>82000</v>
      </c>
      <c r="V35" s="108">
        <v>82000</v>
      </c>
      <c r="W35" s="106"/>
      <c r="X35" s="73" t="s">
        <v>175</v>
      </c>
      <c r="Y35" s="73" t="s">
        <v>174</v>
      </c>
      <c r="Z35"/>
    </row>
    <row r="36" spans="1:26" x14ac:dyDescent="0.25">
      <c r="A36" s="46"/>
      <c r="B36" s="46" t="s">
        <v>97</v>
      </c>
      <c r="C36" s="46"/>
      <c r="D36" s="156">
        <v>200048</v>
      </c>
      <c r="E36" s="46">
        <v>4</v>
      </c>
      <c r="F36" s="45" t="s">
        <v>24</v>
      </c>
      <c r="G36" s="121">
        <v>4</v>
      </c>
      <c r="H36" s="121">
        <v>20</v>
      </c>
      <c r="I36" s="121">
        <v>8</v>
      </c>
      <c r="J36" s="121" t="s">
        <v>62</v>
      </c>
      <c r="K36" s="73" t="s">
        <v>49</v>
      </c>
      <c r="L36" s="118">
        <v>-91</v>
      </c>
      <c r="M36" s="73">
        <v>25</v>
      </c>
      <c r="N36" s="73" t="s">
        <v>94</v>
      </c>
      <c r="O36" s="73"/>
      <c r="P36" s="108" t="s">
        <v>66</v>
      </c>
      <c r="Q36" s="73" t="s">
        <v>307</v>
      </c>
      <c r="R36" s="73">
        <v>180</v>
      </c>
      <c r="S36" s="73">
        <v>1</v>
      </c>
      <c r="T36" s="73" t="s">
        <v>170</v>
      </c>
      <c r="U36" s="108">
        <v>75000</v>
      </c>
      <c r="V36" s="108">
        <v>75000</v>
      </c>
      <c r="W36" s="106"/>
      <c r="X36" s="73" t="s">
        <v>175</v>
      </c>
      <c r="Y36" s="73" t="s">
        <v>174</v>
      </c>
      <c r="Z36"/>
    </row>
    <row r="37" spans="1:26" x14ac:dyDescent="0.25">
      <c r="A37" s="46"/>
      <c r="B37" s="46" t="s">
        <v>97</v>
      </c>
      <c r="C37" s="46"/>
      <c r="D37" s="156">
        <v>200048</v>
      </c>
      <c r="E37" s="46">
        <v>5</v>
      </c>
      <c r="F37" s="45" t="s">
        <v>24</v>
      </c>
      <c r="G37" s="121">
        <v>4</v>
      </c>
      <c r="H37" s="121">
        <v>20</v>
      </c>
      <c r="I37" s="121">
        <v>8</v>
      </c>
      <c r="J37" s="121" t="s">
        <v>62</v>
      </c>
      <c r="K37" s="73" t="s">
        <v>49</v>
      </c>
      <c r="L37" s="118">
        <v>-93</v>
      </c>
      <c r="M37" s="73">
        <v>25</v>
      </c>
      <c r="N37" s="73" t="s">
        <v>94</v>
      </c>
      <c r="O37" s="73"/>
      <c r="P37" s="108" t="s">
        <v>66</v>
      </c>
      <c r="Q37" s="73" t="s">
        <v>307</v>
      </c>
      <c r="R37" s="73">
        <v>180</v>
      </c>
      <c r="S37" s="73">
        <v>1</v>
      </c>
      <c r="T37" s="73" t="s">
        <v>170</v>
      </c>
      <c r="U37" s="108">
        <v>73000</v>
      </c>
      <c r="V37" s="108">
        <v>73000</v>
      </c>
      <c r="W37" s="106"/>
      <c r="X37" s="73" t="s">
        <v>175</v>
      </c>
      <c r="Y37" s="73" t="s">
        <v>174</v>
      </c>
      <c r="Z37"/>
    </row>
    <row r="38" spans="1:26" x14ac:dyDescent="0.25">
      <c r="A38" s="46"/>
      <c r="B38" s="46" t="s">
        <v>97</v>
      </c>
      <c r="C38" s="46"/>
      <c r="D38" s="156">
        <v>200048</v>
      </c>
      <c r="E38" s="46">
        <v>6</v>
      </c>
      <c r="F38" s="45" t="s">
        <v>24</v>
      </c>
      <c r="G38" s="121">
        <v>4</v>
      </c>
      <c r="H38" s="121">
        <v>20</v>
      </c>
      <c r="I38" s="121">
        <v>8</v>
      </c>
      <c r="J38" s="121" t="s">
        <v>62</v>
      </c>
      <c r="K38" s="73" t="s">
        <v>49</v>
      </c>
      <c r="L38" s="118">
        <v>-95</v>
      </c>
      <c r="M38" s="73">
        <v>25</v>
      </c>
      <c r="N38" s="73" t="s">
        <v>94</v>
      </c>
      <c r="O38" s="73"/>
      <c r="P38" s="108" t="s">
        <v>66</v>
      </c>
      <c r="Q38" s="73" t="s">
        <v>307</v>
      </c>
      <c r="R38" s="73">
        <v>180</v>
      </c>
      <c r="S38" s="73">
        <v>1</v>
      </c>
      <c r="T38" s="73" t="s">
        <v>170</v>
      </c>
      <c r="U38" s="108">
        <v>64000</v>
      </c>
      <c r="V38" s="108">
        <v>64000</v>
      </c>
      <c r="W38" s="106"/>
      <c r="X38" s="73" t="s">
        <v>175</v>
      </c>
      <c r="Y38" s="73" t="s">
        <v>174</v>
      </c>
      <c r="Z38"/>
    </row>
    <row r="39" spans="1:26" x14ac:dyDescent="0.25">
      <c r="A39" s="46"/>
      <c r="B39" s="46" t="s">
        <v>97</v>
      </c>
      <c r="C39" s="46"/>
      <c r="D39" s="156">
        <v>200048</v>
      </c>
      <c r="E39" s="46">
        <v>7</v>
      </c>
      <c r="F39" s="45" t="s">
        <v>24</v>
      </c>
      <c r="G39" s="121">
        <v>4</v>
      </c>
      <c r="H39" s="121">
        <v>20</v>
      </c>
      <c r="I39" s="121">
        <v>8</v>
      </c>
      <c r="J39" s="121" t="s">
        <v>62</v>
      </c>
      <c r="K39" s="73" t="s">
        <v>49</v>
      </c>
      <c r="L39" s="118">
        <v>-97</v>
      </c>
      <c r="M39" s="73">
        <v>25</v>
      </c>
      <c r="N39" s="73" t="s">
        <v>94</v>
      </c>
      <c r="O39" s="73"/>
      <c r="P39" s="108" t="s">
        <v>66</v>
      </c>
      <c r="Q39" s="73" t="s">
        <v>307</v>
      </c>
      <c r="R39" s="73">
        <v>180</v>
      </c>
      <c r="S39" s="73">
        <v>1</v>
      </c>
      <c r="T39" s="73" t="s">
        <v>170</v>
      </c>
      <c r="U39" s="108">
        <v>57000</v>
      </c>
      <c r="V39" s="108">
        <v>57000</v>
      </c>
      <c r="W39" s="106"/>
      <c r="X39" s="73" t="s">
        <v>175</v>
      </c>
      <c r="Y39" s="73" t="s">
        <v>174</v>
      </c>
      <c r="Z39"/>
    </row>
    <row r="40" spans="1:26" x14ac:dyDescent="0.25">
      <c r="A40" s="46"/>
      <c r="B40" s="46" t="s">
        <v>97</v>
      </c>
      <c r="C40" s="46"/>
      <c r="D40" s="156">
        <v>200048</v>
      </c>
      <c r="E40" s="46">
        <v>8</v>
      </c>
      <c r="F40" s="45" t="s">
        <v>24</v>
      </c>
      <c r="G40" s="121">
        <v>4</v>
      </c>
      <c r="H40" s="121">
        <v>20</v>
      </c>
      <c r="I40" s="121">
        <v>8</v>
      </c>
      <c r="J40" s="121" t="s">
        <v>62</v>
      </c>
      <c r="K40" s="73" t="s">
        <v>49</v>
      </c>
      <c r="L40" s="118">
        <v>-99</v>
      </c>
      <c r="M40" s="73">
        <v>25</v>
      </c>
      <c r="N40" s="73" t="s">
        <v>94</v>
      </c>
      <c r="O40" s="73"/>
      <c r="P40" s="108" t="s">
        <v>66</v>
      </c>
      <c r="Q40" s="73" t="s">
        <v>307</v>
      </c>
      <c r="R40" s="73">
        <v>180</v>
      </c>
      <c r="S40" s="73">
        <v>1</v>
      </c>
      <c r="T40" s="73" t="s">
        <v>170</v>
      </c>
      <c r="U40" s="108">
        <v>56000</v>
      </c>
      <c r="V40" s="108">
        <v>56000</v>
      </c>
      <c r="W40" s="106"/>
      <c r="X40" s="73" t="s">
        <v>175</v>
      </c>
      <c r="Y40" s="73" t="s">
        <v>174</v>
      </c>
      <c r="Z40"/>
    </row>
    <row r="41" spans="1:26" x14ac:dyDescent="0.25">
      <c r="A41" s="46"/>
      <c r="B41" s="46" t="s">
        <v>97</v>
      </c>
      <c r="C41" s="46"/>
      <c r="D41" s="156">
        <v>200048</v>
      </c>
      <c r="E41" s="46">
        <v>9</v>
      </c>
      <c r="F41" s="45" t="s">
        <v>24</v>
      </c>
      <c r="G41" s="121">
        <v>4</v>
      </c>
      <c r="H41" s="121">
        <v>20</v>
      </c>
      <c r="I41" s="121">
        <v>8</v>
      </c>
      <c r="J41" s="121" t="s">
        <v>62</v>
      </c>
      <c r="K41" s="73" t="s">
        <v>49</v>
      </c>
      <c r="L41" s="118">
        <v>-101</v>
      </c>
      <c r="M41" s="73">
        <v>24</v>
      </c>
      <c r="N41" s="73" t="s">
        <v>94</v>
      </c>
      <c r="O41" s="73"/>
      <c r="P41" s="108" t="s">
        <v>66</v>
      </c>
      <c r="Q41" s="73" t="s">
        <v>307</v>
      </c>
      <c r="R41" s="73">
        <v>180</v>
      </c>
      <c r="S41" s="73">
        <v>1</v>
      </c>
      <c r="T41" s="73" t="s">
        <v>170</v>
      </c>
      <c r="U41" s="108">
        <v>47000</v>
      </c>
      <c r="V41" s="108">
        <v>47000</v>
      </c>
      <c r="W41" s="106"/>
      <c r="X41" s="73" t="s">
        <v>175</v>
      </c>
      <c r="Y41" s="73" t="s">
        <v>174</v>
      </c>
      <c r="Z41"/>
    </row>
    <row r="42" spans="1:26" x14ac:dyDescent="0.25">
      <c r="A42" s="46"/>
      <c r="B42" s="46" t="s">
        <v>97</v>
      </c>
      <c r="C42" s="46"/>
      <c r="D42" s="156">
        <v>200048</v>
      </c>
      <c r="E42" s="46">
        <v>10</v>
      </c>
      <c r="F42" s="45" t="s">
        <v>24</v>
      </c>
      <c r="G42" s="121">
        <v>4</v>
      </c>
      <c r="H42" s="121">
        <v>20</v>
      </c>
      <c r="I42" s="121">
        <v>8</v>
      </c>
      <c r="J42" s="121" t="s">
        <v>62</v>
      </c>
      <c r="K42" s="73" t="s">
        <v>49</v>
      </c>
      <c r="L42" s="118">
        <v>-103</v>
      </c>
      <c r="M42" s="73">
        <v>22</v>
      </c>
      <c r="N42" s="73" t="s">
        <v>94</v>
      </c>
      <c r="O42" s="73"/>
      <c r="P42" s="108" t="s">
        <v>66</v>
      </c>
      <c r="Q42" s="73" t="s">
        <v>307</v>
      </c>
      <c r="R42" s="73">
        <v>180</v>
      </c>
      <c r="S42" s="73">
        <v>1</v>
      </c>
      <c r="T42" s="73" t="s">
        <v>170</v>
      </c>
      <c r="U42" s="108">
        <v>41000</v>
      </c>
      <c r="V42" s="108">
        <v>41000</v>
      </c>
      <c r="W42" s="106"/>
      <c r="X42" s="73" t="s">
        <v>175</v>
      </c>
      <c r="Y42" s="73" t="s">
        <v>174</v>
      </c>
      <c r="Z42"/>
    </row>
    <row r="43" spans="1:26" x14ac:dyDescent="0.25">
      <c r="A43" s="46"/>
      <c r="B43" s="46" t="s">
        <v>97</v>
      </c>
      <c r="C43" s="46"/>
      <c r="D43" s="156">
        <v>200048</v>
      </c>
      <c r="E43" s="46">
        <v>11</v>
      </c>
      <c r="F43" s="45" t="s">
        <v>24</v>
      </c>
      <c r="G43" s="121">
        <v>4</v>
      </c>
      <c r="H43" s="121">
        <v>20</v>
      </c>
      <c r="I43" s="121">
        <v>8</v>
      </c>
      <c r="J43" s="121" t="s">
        <v>62</v>
      </c>
      <c r="K43" s="73" t="s">
        <v>49</v>
      </c>
      <c r="L43" s="118">
        <v>-105</v>
      </c>
      <c r="M43" s="73">
        <v>20</v>
      </c>
      <c r="N43" s="73" t="s">
        <v>94</v>
      </c>
      <c r="O43" s="73"/>
      <c r="P43" s="108" t="s">
        <v>66</v>
      </c>
      <c r="Q43" s="73" t="s">
        <v>307</v>
      </c>
      <c r="R43" s="73">
        <v>180</v>
      </c>
      <c r="S43" s="73">
        <v>1</v>
      </c>
      <c r="T43" s="73" t="s">
        <v>170</v>
      </c>
      <c r="U43" s="108">
        <v>36000</v>
      </c>
      <c r="V43" s="108">
        <v>36000</v>
      </c>
      <c r="W43" s="106"/>
      <c r="X43" s="73" t="s">
        <v>175</v>
      </c>
      <c r="Y43" s="73" t="s">
        <v>174</v>
      </c>
      <c r="Z43"/>
    </row>
    <row r="44" spans="1:26" x14ac:dyDescent="0.25">
      <c r="A44" s="46"/>
      <c r="B44" s="46" t="s">
        <v>97</v>
      </c>
      <c r="C44" s="46"/>
      <c r="D44" s="156">
        <v>200048</v>
      </c>
      <c r="E44" s="46">
        <v>12</v>
      </c>
      <c r="F44" s="45" t="s">
        <v>24</v>
      </c>
      <c r="G44" s="121">
        <v>4</v>
      </c>
      <c r="H44" s="121">
        <v>20</v>
      </c>
      <c r="I44" s="121">
        <v>8</v>
      </c>
      <c r="J44" s="121" t="s">
        <v>62</v>
      </c>
      <c r="K44" s="73" t="s">
        <v>49</v>
      </c>
      <c r="L44" s="118">
        <v>-107</v>
      </c>
      <c r="M44" s="73">
        <v>18</v>
      </c>
      <c r="N44" s="73" t="s">
        <v>94</v>
      </c>
      <c r="O44" s="73"/>
      <c r="P44" s="108" t="s">
        <v>66</v>
      </c>
      <c r="Q44" s="73" t="s">
        <v>307</v>
      </c>
      <c r="R44" s="73">
        <v>180</v>
      </c>
      <c r="S44" s="73">
        <v>1</v>
      </c>
      <c r="T44" s="73" t="s">
        <v>170</v>
      </c>
      <c r="U44" s="108">
        <v>32000</v>
      </c>
      <c r="V44" s="108">
        <v>32000</v>
      </c>
      <c r="W44" s="106"/>
      <c r="X44" s="73" t="s">
        <v>175</v>
      </c>
      <c r="Y44" s="73" t="s">
        <v>174</v>
      </c>
      <c r="Z44"/>
    </row>
    <row r="45" spans="1:26" x14ac:dyDescent="0.25">
      <c r="A45" s="46"/>
      <c r="B45" s="46" t="s">
        <v>97</v>
      </c>
      <c r="C45" s="46"/>
      <c r="D45" s="156">
        <v>200048</v>
      </c>
      <c r="E45" s="46">
        <v>13</v>
      </c>
      <c r="F45" s="45" t="s">
        <v>24</v>
      </c>
      <c r="G45" s="121">
        <v>4</v>
      </c>
      <c r="H45" s="121">
        <v>20</v>
      </c>
      <c r="I45" s="121">
        <v>8</v>
      </c>
      <c r="J45" s="121" t="s">
        <v>62</v>
      </c>
      <c r="K45" s="73" t="s">
        <v>49</v>
      </c>
      <c r="L45" s="118">
        <v>-109</v>
      </c>
      <c r="M45" s="73">
        <v>16</v>
      </c>
      <c r="N45" s="73" t="s">
        <v>94</v>
      </c>
      <c r="O45" s="73"/>
      <c r="P45" s="108" t="s">
        <v>66</v>
      </c>
      <c r="Q45" s="73" t="s">
        <v>307</v>
      </c>
      <c r="R45" s="73">
        <v>180</v>
      </c>
      <c r="S45" s="73">
        <v>1</v>
      </c>
      <c r="T45" s="73" t="s">
        <v>170</v>
      </c>
      <c r="U45" s="108">
        <v>27000</v>
      </c>
      <c r="V45" s="108">
        <v>27000</v>
      </c>
      <c r="W45" s="106"/>
      <c r="X45" s="73" t="s">
        <v>175</v>
      </c>
      <c r="Y45" s="73" t="s">
        <v>174</v>
      </c>
      <c r="Z45"/>
    </row>
    <row r="46" spans="1:26" x14ac:dyDescent="0.25">
      <c r="A46" s="46"/>
      <c r="B46" s="46" t="s">
        <v>97</v>
      </c>
      <c r="C46" s="46"/>
      <c r="D46" s="156">
        <v>200048</v>
      </c>
      <c r="E46" s="46">
        <v>14</v>
      </c>
      <c r="F46" s="45" t="s">
        <v>24</v>
      </c>
      <c r="G46" s="121">
        <v>4</v>
      </c>
      <c r="H46" s="121">
        <v>20</v>
      </c>
      <c r="I46" s="121">
        <v>8</v>
      </c>
      <c r="J46" s="121" t="s">
        <v>62</v>
      </c>
      <c r="K46" s="73" t="s">
        <v>49</v>
      </c>
      <c r="L46" s="118">
        <v>-111</v>
      </c>
      <c r="M46" s="73">
        <v>14</v>
      </c>
      <c r="N46" s="73" t="s">
        <v>94</v>
      </c>
      <c r="O46" s="73"/>
      <c r="P46" s="108" t="s">
        <v>66</v>
      </c>
      <c r="Q46" s="73" t="s">
        <v>307</v>
      </c>
      <c r="R46" s="73">
        <v>180</v>
      </c>
      <c r="S46" s="73">
        <v>1</v>
      </c>
      <c r="T46" s="73" t="s">
        <v>170</v>
      </c>
      <c r="U46" s="108">
        <v>22000</v>
      </c>
      <c r="V46" s="108">
        <v>22000</v>
      </c>
      <c r="W46" s="106"/>
      <c r="X46" s="73" t="s">
        <v>175</v>
      </c>
      <c r="Y46" s="73" t="s">
        <v>174</v>
      </c>
      <c r="Z46"/>
    </row>
    <row r="47" spans="1:26" x14ac:dyDescent="0.25">
      <c r="A47" s="46"/>
      <c r="B47" s="46" t="s">
        <v>97</v>
      </c>
      <c r="C47" s="46"/>
      <c r="D47" s="156">
        <v>200048</v>
      </c>
      <c r="E47" s="46">
        <v>15</v>
      </c>
      <c r="F47" s="45" t="s">
        <v>24</v>
      </c>
      <c r="G47" s="121">
        <v>4</v>
      </c>
      <c r="H47" s="121">
        <v>20</v>
      </c>
      <c r="I47" s="121">
        <v>8</v>
      </c>
      <c r="J47" s="121" t="s">
        <v>62</v>
      </c>
      <c r="K47" s="73" t="s">
        <v>49</v>
      </c>
      <c r="L47" s="118">
        <v>-113</v>
      </c>
      <c r="M47" s="73">
        <v>12</v>
      </c>
      <c r="N47" s="73" t="s">
        <v>94</v>
      </c>
      <c r="O47" s="73"/>
      <c r="P47" s="108" t="s">
        <v>66</v>
      </c>
      <c r="Q47" s="73" t="s">
        <v>307</v>
      </c>
      <c r="R47" s="73">
        <v>180</v>
      </c>
      <c r="S47" s="73">
        <v>1</v>
      </c>
      <c r="T47" s="73" t="s">
        <v>170</v>
      </c>
      <c r="U47" s="108">
        <v>20000</v>
      </c>
      <c r="V47" s="108">
        <v>20000</v>
      </c>
      <c r="W47" s="106"/>
      <c r="X47" s="73" t="s">
        <v>175</v>
      </c>
      <c r="Y47" s="73" t="s">
        <v>174</v>
      </c>
      <c r="Z47"/>
    </row>
    <row r="48" spans="1:26" x14ac:dyDescent="0.25">
      <c r="A48" s="46"/>
      <c r="B48" s="46" t="s">
        <v>97</v>
      </c>
      <c r="C48" s="46"/>
      <c r="D48" s="156">
        <v>200048</v>
      </c>
      <c r="E48" s="46">
        <v>16</v>
      </c>
      <c r="F48" s="45" t="s">
        <v>24</v>
      </c>
      <c r="G48" s="121">
        <v>4</v>
      </c>
      <c r="H48" s="121">
        <v>20</v>
      </c>
      <c r="I48" s="121">
        <v>8</v>
      </c>
      <c r="J48" s="121" t="s">
        <v>62</v>
      </c>
      <c r="K48" s="73" t="s">
        <v>49</v>
      </c>
      <c r="L48" s="118">
        <v>-115</v>
      </c>
      <c r="M48" s="73">
        <v>10</v>
      </c>
      <c r="N48" s="73" t="s">
        <v>94</v>
      </c>
      <c r="O48" s="73"/>
      <c r="P48" s="108" t="s">
        <v>66</v>
      </c>
      <c r="Q48" s="73" t="s">
        <v>307</v>
      </c>
      <c r="R48" s="73">
        <v>180</v>
      </c>
      <c r="S48" s="73">
        <v>1</v>
      </c>
      <c r="T48" s="73" t="s">
        <v>170</v>
      </c>
      <c r="U48" s="108">
        <v>17000</v>
      </c>
      <c r="V48" s="108">
        <v>17000</v>
      </c>
      <c r="W48" s="106"/>
      <c r="X48" s="73" t="s">
        <v>175</v>
      </c>
      <c r="Y48" s="73" t="s">
        <v>174</v>
      </c>
      <c r="Z48"/>
    </row>
    <row r="49" spans="1:26" x14ac:dyDescent="0.25">
      <c r="A49" s="46"/>
      <c r="B49" s="46" t="s">
        <v>97</v>
      </c>
      <c r="C49" s="46"/>
      <c r="D49" s="156">
        <v>200048</v>
      </c>
      <c r="E49" s="46">
        <v>17</v>
      </c>
      <c r="F49" s="45" t="s">
        <v>24</v>
      </c>
      <c r="G49" s="121">
        <v>4</v>
      </c>
      <c r="H49" s="121">
        <v>20</v>
      </c>
      <c r="I49" s="121">
        <v>8</v>
      </c>
      <c r="J49" s="121" t="s">
        <v>62</v>
      </c>
      <c r="K49" s="73" t="s">
        <v>49</v>
      </c>
      <c r="L49" s="118">
        <v>-117</v>
      </c>
      <c r="M49" s="73">
        <v>8</v>
      </c>
      <c r="N49" s="73" t="s">
        <v>94</v>
      </c>
      <c r="O49" s="73"/>
      <c r="P49" s="108" t="s">
        <v>66</v>
      </c>
      <c r="Q49" s="73" t="s">
        <v>307</v>
      </c>
      <c r="R49" s="73">
        <v>180</v>
      </c>
      <c r="S49" s="73">
        <v>1</v>
      </c>
      <c r="T49" s="73" t="s">
        <v>170</v>
      </c>
      <c r="U49" s="108">
        <v>13000</v>
      </c>
      <c r="V49" s="108">
        <v>13000</v>
      </c>
      <c r="W49" s="106"/>
      <c r="X49" s="73" t="s">
        <v>175</v>
      </c>
      <c r="Y49" s="73" t="s">
        <v>174</v>
      </c>
      <c r="Z49"/>
    </row>
    <row r="50" spans="1:26" x14ac:dyDescent="0.25">
      <c r="A50" s="46"/>
      <c r="B50" s="46" t="s">
        <v>97</v>
      </c>
      <c r="C50" s="46"/>
      <c r="D50" s="156">
        <v>200048</v>
      </c>
      <c r="E50" s="46">
        <v>18</v>
      </c>
      <c r="F50" s="45" t="s">
        <v>24</v>
      </c>
      <c r="G50" s="121">
        <v>4</v>
      </c>
      <c r="H50" s="121">
        <v>20</v>
      </c>
      <c r="I50" s="121">
        <v>8</v>
      </c>
      <c r="J50" s="121" t="s">
        <v>62</v>
      </c>
      <c r="K50" s="73" t="s">
        <v>49</v>
      </c>
      <c r="L50" s="118">
        <v>-119</v>
      </c>
      <c r="M50" s="73">
        <v>6</v>
      </c>
      <c r="N50" s="73" t="s">
        <v>94</v>
      </c>
      <c r="O50" s="73"/>
      <c r="P50" s="108" t="s">
        <v>66</v>
      </c>
      <c r="Q50" s="73" t="s">
        <v>307</v>
      </c>
      <c r="R50" s="73">
        <v>180</v>
      </c>
      <c r="S50" s="73">
        <v>1</v>
      </c>
      <c r="T50" s="73" t="s">
        <v>170</v>
      </c>
      <c r="U50" s="108">
        <v>10000</v>
      </c>
      <c r="V50" s="108">
        <v>10000</v>
      </c>
      <c r="W50" s="106"/>
      <c r="X50" s="73" t="s">
        <v>175</v>
      </c>
      <c r="Y50" s="73" t="s">
        <v>174</v>
      </c>
      <c r="Z50"/>
    </row>
    <row r="51" spans="1:26" x14ac:dyDescent="0.25">
      <c r="A51" s="46"/>
      <c r="B51" s="46" t="s">
        <v>97</v>
      </c>
      <c r="C51" s="46"/>
      <c r="D51" s="156">
        <v>200048</v>
      </c>
      <c r="E51" s="46">
        <v>19</v>
      </c>
      <c r="F51" s="45" t="s">
        <v>24</v>
      </c>
      <c r="G51" s="121">
        <v>4</v>
      </c>
      <c r="H51" s="121">
        <v>20</v>
      </c>
      <c r="I51" s="121">
        <v>8</v>
      </c>
      <c r="J51" s="121" t="s">
        <v>62</v>
      </c>
      <c r="K51" s="73" t="s">
        <v>49</v>
      </c>
      <c r="L51" s="118">
        <v>-121</v>
      </c>
      <c r="M51" s="73">
        <v>4</v>
      </c>
      <c r="N51" s="73" t="s">
        <v>94</v>
      </c>
      <c r="O51" s="73"/>
      <c r="P51" s="108" t="s">
        <v>66</v>
      </c>
      <c r="Q51" s="73" t="s">
        <v>307</v>
      </c>
      <c r="R51" s="73">
        <v>180</v>
      </c>
      <c r="S51" s="73">
        <v>1</v>
      </c>
      <c r="T51" s="73" t="s">
        <v>170</v>
      </c>
      <c r="U51" s="108">
        <v>7000</v>
      </c>
      <c r="V51" s="108">
        <v>7000</v>
      </c>
      <c r="W51" s="106"/>
      <c r="X51" s="73" t="s">
        <v>175</v>
      </c>
      <c r="Y51" s="73" t="s">
        <v>174</v>
      </c>
      <c r="Z51"/>
    </row>
    <row r="52" spans="1:26" x14ac:dyDescent="0.25">
      <c r="A52" s="46"/>
      <c r="B52" s="46"/>
      <c r="C52" s="121"/>
      <c r="D52" s="46"/>
      <c r="E52" s="46"/>
      <c r="F52" s="45"/>
      <c r="G52" s="121"/>
      <c r="H52" s="121"/>
      <c r="I52" s="121"/>
      <c r="J52" s="121"/>
      <c r="K52" s="73"/>
      <c r="L52" s="118"/>
      <c r="M52" s="73"/>
      <c r="N52" s="73"/>
      <c r="O52" s="73"/>
      <c r="P52" s="108"/>
      <c r="Q52" s="73"/>
      <c r="R52" s="73"/>
      <c r="S52" s="73"/>
      <c r="T52" s="73"/>
      <c r="U52" s="108"/>
      <c r="V52" s="108"/>
      <c r="W52" s="106"/>
      <c r="X52" s="73"/>
      <c r="Y52" s="73"/>
      <c r="Z52"/>
    </row>
    <row r="53" spans="1:26" x14ac:dyDescent="0.25">
      <c r="A53" s="68" t="s">
        <v>98</v>
      </c>
      <c r="B53" s="68" t="s">
        <v>99</v>
      </c>
      <c r="C53" s="68"/>
      <c r="D53" s="156">
        <v>200049</v>
      </c>
      <c r="E53" s="46">
        <v>1</v>
      </c>
      <c r="F53" s="45" t="s">
        <v>24</v>
      </c>
      <c r="G53" s="121">
        <v>4</v>
      </c>
      <c r="H53" s="121">
        <v>20</v>
      </c>
      <c r="I53" s="121">
        <v>8</v>
      </c>
      <c r="J53" s="121" t="s">
        <v>62</v>
      </c>
      <c r="K53" s="73" t="s">
        <v>21</v>
      </c>
      <c r="L53" s="118">
        <v>-77.8</v>
      </c>
      <c r="M53" s="73" t="s">
        <v>41</v>
      </c>
      <c r="N53" s="73" t="s">
        <v>42</v>
      </c>
      <c r="O53" s="73"/>
      <c r="P53" s="108" t="s">
        <v>66</v>
      </c>
      <c r="Q53" s="73" t="s">
        <v>307</v>
      </c>
      <c r="R53" s="73">
        <v>60</v>
      </c>
      <c r="S53" s="73">
        <v>3</v>
      </c>
      <c r="T53" s="73" t="s">
        <v>170</v>
      </c>
      <c r="U53" s="108">
        <v>94000</v>
      </c>
      <c r="V53" s="108">
        <v>94000</v>
      </c>
      <c r="W53" s="106" t="s">
        <v>100</v>
      </c>
      <c r="X53" s="73" t="s">
        <v>175</v>
      </c>
      <c r="Y53" s="73" t="s">
        <v>174</v>
      </c>
      <c r="Z53"/>
    </row>
    <row r="54" spans="1:26" x14ac:dyDescent="0.25">
      <c r="A54" s="68"/>
      <c r="B54" s="68" t="s">
        <v>99</v>
      </c>
      <c r="C54" s="68"/>
      <c r="D54" s="156">
        <v>200049</v>
      </c>
      <c r="E54" s="46">
        <v>1</v>
      </c>
      <c r="F54" s="45" t="s">
        <v>24</v>
      </c>
      <c r="G54" s="121">
        <v>4</v>
      </c>
      <c r="H54" s="121">
        <v>20</v>
      </c>
      <c r="I54" s="121">
        <v>8</v>
      </c>
      <c r="J54" s="121" t="s">
        <v>62</v>
      </c>
      <c r="K54" s="73" t="s">
        <v>21</v>
      </c>
      <c r="L54" s="118">
        <v>-82.8</v>
      </c>
      <c r="M54" s="73">
        <v>25</v>
      </c>
      <c r="N54" s="73" t="s">
        <v>42</v>
      </c>
      <c r="O54" s="73"/>
      <c r="P54" s="108" t="s">
        <v>66</v>
      </c>
      <c r="Q54" s="73" t="s">
        <v>307</v>
      </c>
      <c r="R54" s="73">
        <v>60</v>
      </c>
      <c r="S54" s="73">
        <v>3</v>
      </c>
      <c r="T54" s="73" t="s">
        <v>170</v>
      </c>
      <c r="U54" s="108">
        <v>94000</v>
      </c>
      <c r="V54" s="108">
        <v>94000</v>
      </c>
      <c r="W54" s="106"/>
      <c r="X54" s="73" t="s">
        <v>175</v>
      </c>
      <c r="Y54" s="73" t="s">
        <v>174</v>
      </c>
      <c r="Z54"/>
    </row>
    <row r="55" spans="1:26" x14ac:dyDescent="0.25">
      <c r="A55" s="46"/>
      <c r="B55" s="68" t="s">
        <v>99</v>
      </c>
      <c r="C55" s="68"/>
      <c r="D55" s="156">
        <v>200049</v>
      </c>
      <c r="E55" s="46">
        <v>1</v>
      </c>
      <c r="F55" s="45" t="s">
        <v>24</v>
      </c>
      <c r="G55" s="121">
        <v>4</v>
      </c>
      <c r="H55" s="121">
        <v>20</v>
      </c>
      <c r="I55" s="121">
        <v>8</v>
      </c>
      <c r="J55" s="121" t="s">
        <v>62</v>
      </c>
      <c r="K55" s="73" t="s">
        <v>21</v>
      </c>
      <c r="L55" s="118">
        <v>-87.8</v>
      </c>
      <c r="M55" s="73">
        <v>20</v>
      </c>
      <c r="N55" s="73" t="s">
        <v>42</v>
      </c>
      <c r="O55" s="73"/>
      <c r="P55" s="108" t="s">
        <v>66</v>
      </c>
      <c r="Q55" s="73" t="s">
        <v>307</v>
      </c>
      <c r="R55" s="73">
        <v>60</v>
      </c>
      <c r="S55" s="73">
        <v>3</v>
      </c>
      <c r="T55" s="73" t="s">
        <v>170</v>
      </c>
      <c r="U55" s="108">
        <v>91000</v>
      </c>
      <c r="V55" s="108">
        <v>91000</v>
      </c>
      <c r="W55" s="106"/>
      <c r="X55" s="73" t="s">
        <v>175</v>
      </c>
      <c r="Y55" s="73" t="s">
        <v>174</v>
      </c>
      <c r="Z55"/>
    </row>
    <row r="56" spans="1:26" x14ac:dyDescent="0.25">
      <c r="A56" s="46"/>
      <c r="B56" s="68" t="s">
        <v>99</v>
      </c>
      <c r="C56" s="68"/>
      <c r="D56" s="156">
        <v>200049</v>
      </c>
      <c r="E56" s="46">
        <v>1</v>
      </c>
      <c r="F56" s="45" t="s">
        <v>24</v>
      </c>
      <c r="G56" s="121">
        <v>4</v>
      </c>
      <c r="H56" s="121">
        <v>20</v>
      </c>
      <c r="I56" s="121">
        <v>8</v>
      </c>
      <c r="J56" s="121" t="s">
        <v>62</v>
      </c>
      <c r="K56" s="73" t="s">
        <v>21</v>
      </c>
      <c r="L56" s="118">
        <v>-92.8</v>
      </c>
      <c r="M56" s="73">
        <v>15</v>
      </c>
      <c r="N56" s="73" t="s">
        <v>42</v>
      </c>
      <c r="O56" s="73"/>
      <c r="P56" s="108" t="s">
        <v>66</v>
      </c>
      <c r="Q56" s="73" t="s">
        <v>307</v>
      </c>
      <c r="R56" s="73">
        <v>60</v>
      </c>
      <c r="S56" s="73">
        <v>3</v>
      </c>
      <c r="T56" s="73" t="s">
        <v>170</v>
      </c>
      <c r="U56" s="108">
        <v>71000</v>
      </c>
      <c r="V56" s="108">
        <v>71000</v>
      </c>
      <c r="W56" s="106"/>
      <c r="X56" s="73" t="s">
        <v>175</v>
      </c>
      <c r="Y56" s="73" t="s">
        <v>174</v>
      </c>
      <c r="Z56"/>
    </row>
    <row r="57" spans="1:26" x14ac:dyDescent="0.25">
      <c r="A57" s="46"/>
      <c r="B57" s="68" t="s">
        <v>99</v>
      </c>
      <c r="C57" s="68"/>
      <c r="D57" s="156">
        <v>200049</v>
      </c>
      <c r="E57" s="46">
        <v>1</v>
      </c>
      <c r="F57" s="45" t="s">
        <v>24</v>
      </c>
      <c r="G57" s="121">
        <v>4</v>
      </c>
      <c r="H57" s="121">
        <v>20</v>
      </c>
      <c r="I57" s="121">
        <v>8</v>
      </c>
      <c r="J57" s="121" t="s">
        <v>62</v>
      </c>
      <c r="K57" s="73" t="s">
        <v>21</v>
      </c>
      <c r="L57" s="118">
        <v>-97.8</v>
      </c>
      <c r="M57" s="73">
        <v>10</v>
      </c>
      <c r="N57" s="73" t="s">
        <v>42</v>
      </c>
      <c r="O57" s="73"/>
      <c r="P57" s="108" t="s">
        <v>66</v>
      </c>
      <c r="Q57" s="73" t="s">
        <v>307</v>
      </c>
      <c r="R57" s="73">
        <v>60</v>
      </c>
      <c r="S57" s="73">
        <v>3</v>
      </c>
      <c r="T57" s="73" t="s">
        <v>170</v>
      </c>
      <c r="U57" s="108">
        <v>52000</v>
      </c>
      <c r="V57" s="108">
        <v>52000</v>
      </c>
      <c r="W57" s="106"/>
      <c r="X57" s="73" t="s">
        <v>175</v>
      </c>
      <c r="Y57" s="73" t="s">
        <v>174</v>
      </c>
      <c r="Z57"/>
    </row>
    <row r="58" spans="1:26" x14ac:dyDescent="0.25">
      <c r="A58" s="46"/>
      <c r="B58" s="68" t="s">
        <v>99</v>
      </c>
      <c r="C58" s="68"/>
      <c r="D58" s="156">
        <v>200049</v>
      </c>
      <c r="E58" s="46">
        <v>1</v>
      </c>
      <c r="F58" s="45" t="s">
        <v>24</v>
      </c>
      <c r="G58" s="121">
        <v>4</v>
      </c>
      <c r="H58" s="121">
        <v>20</v>
      </c>
      <c r="I58" s="121">
        <v>8</v>
      </c>
      <c r="J58" s="121" t="s">
        <v>62</v>
      </c>
      <c r="K58" s="73" t="s">
        <v>21</v>
      </c>
      <c r="L58" s="118">
        <v>-102.8</v>
      </c>
      <c r="M58" s="73">
        <v>5</v>
      </c>
      <c r="N58" s="73" t="s">
        <v>42</v>
      </c>
      <c r="O58" s="73"/>
      <c r="P58" s="108" t="s">
        <v>66</v>
      </c>
      <c r="Q58" s="73" t="s">
        <v>307</v>
      </c>
      <c r="R58" s="73">
        <v>60</v>
      </c>
      <c r="S58" s="73">
        <v>3</v>
      </c>
      <c r="T58" s="73" t="s">
        <v>170</v>
      </c>
      <c r="U58" s="108">
        <v>31000</v>
      </c>
      <c r="V58" s="108">
        <v>31000</v>
      </c>
      <c r="W58" s="106"/>
      <c r="X58" s="73" t="s">
        <v>175</v>
      </c>
      <c r="Y58" s="73" t="s">
        <v>174</v>
      </c>
      <c r="Z58"/>
    </row>
    <row r="59" spans="1:26" x14ac:dyDescent="0.25">
      <c r="A59" s="46"/>
      <c r="B59" s="68" t="s">
        <v>99</v>
      </c>
      <c r="C59" s="68"/>
      <c r="D59" s="156">
        <v>200049</v>
      </c>
      <c r="E59" s="46">
        <v>1</v>
      </c>
      <c r="F59" s="45" t="s">
        <v>24</v>
      </c>
      <c r="G59" s="121">
        <v>4</v>
      </c>
      <c r="H59" s="121">
        <v>20</v>
      </c>
      <c r="I59" s="121">
        <v>8</v>
      </c>
      <c r="J59" s="121" t="s">
        <v>62</v>
      </c>
      <c r="K59" s="73" t="s">
        <v>21</v>
      </c>
      <c r="L59" s="118">
        <v>-107.8</v>
      </c>
      <c r="M59" s="73">
        <v>0</v>
      </c>
      <c r="N59" s="73" t="s">
        <v>42</v>
      </c>
      <c r="O59" s="73"/>
      <c r="P59" s="108" t="s">
        <v>66</v>
      </c>
      <c r="Q59" s="73" t="s">
        <v>307</v>
      </c>
      <c r="R59" s="73">
        <v>60</v>
      </c>
      <c r="S59" s="73">
        <v>3</v>
      </c>
      <c r="T59" s="73" t="s">
        <v>170</v>
      </c>
      <c r="U59" s="108">
        <v>12000</v>
      </c>
      <c r="V59" s="108">
        <v>12000</v>
      </c>
      <c r="W59" s="106"/>
      <c r="X59" s="73" t="s">
        <v>175</v>
      </c>
      <c r="Y59" s="73" t="s">
        <v>174</v>
      </c>
      <c r="Z59"/>
    </row>
    <row r="60" spans="1:26" x14ac:dyDescent="0.25">
      <c r="A60" s="46"/>
      <c r="B60" s="68" t="s">
        <v>99</v>
      </c>
      <c r="C60" s="68"/>
      <c r="D60" s="156">
        <v>200049</v>
      </c>
      <c r="E60" s="46">
        <v>2</v>
      </c>
      <c r="F60" s="45" t="s">
        <v>24</v>
      </c>
      <c r="G60" s="121">
        <v>4</v>
      </c>
      <c r="H60" s="121">
        <v>20</v>
      </c>
      <c r="I60" s="121">
        <v>8</v>
      </c>
      <c r="J60" s="121" t="s">
        <v>62</v>
      </c>
      <c r="K60" s="73" t="s">
        <v>344</v>
      </c>
      <c r="L60" s="118">
        <v>-77.8</v>
      </c>
      <c r="M60" s="73" t="s">
        <v>41</v>
      </c>
      <c r="N60" s="73" t="s">
        <v>47</v>
      </c>
      <c r="O60" s="73"/>
      <c r="P60" s="108" t="s">
        <v>66</v>
      </c>
      <c r="Q60" s="73" t="s">
        <v>307</v>
      </c>
      <c r="R60" s="73">
        <v>60</v>
      </c>
      <c r="S60" s="73">
        <v>3</v>
      </c>
      <c r="T60" s="73" t="s">
        <v>170</v>
      </c>
      <c r="U60" s="108">
        <v>98000</v>
      </c>
      <c r="V60" s="108">
        <v>98000</v>
      </c>
      <c r="W60" s="106"/>
      <c r="X60" s="73" t="s">
        <v>175</v>
      </c>
      <c r="Y60" s="73" t="s">
        <v>174</v>
      </c>
      <c r="Z60"/>
    </row>
    <row r="61" spans="1:26" x14ac:dyDescent="0.25">
      <c r="A61" s="46"/>
      <c r="B61" s="68" t="s">
        <v>99</v>
      </c>
      <c r="C61" s="68"/>
      <c r="D61" s="156">
        <v>200049</v>
      </c>
      <c r="E61" s="46">
        <v>2</v>
      </c>
      <c r="F61" s="45" t="s">
        <v>24</v>
      </c>
      <c r="G61" s="121">
        <v>4</v>
      </c>
      <c r="H61" s="121">
        <v>20</v>
      </c>
      <c r="I61" s="121">
        <v>8</v>
      </c>
      <c r="J61" s="121" t="s">
        <v>62</v>
      </c>
      <c r="K61" s="73" t="s">
        <v>344</v>
      </c>
      <c r="L61" s="118">
        <v>-82.8</v>
      </c>
      <c r="M61" s="73">
        <v>25</v>
      </c>
      <c r="N61" s="73" t="s">
        <v>47</v>
      </c>
      <c r="O61" s="73"/>
      <c r="P61" s="108" t="s">
        <v>66</v>
      </c>
      <c r="Q61" s="73" t="s">
        <v>307</v>
      </c>
      <c r="R61" s="73">
        <v>60</v>
      </c>
      <c r="S61" s="73">
        <v>3</v>
      </c>
      <c r="T61" s="73" t="s">
        <v>170</v>
      </c>
      <c r="U61" s="108">
        <v>87000</v>
      </c>
      <c r="V61" s="108">
        <v>87000</v>
      </c>
      <c r="W61" s="106"/>
      <c r="X61" s="73" t="s">
        <v>175</v>
      </c>
      <c r="Y61" s="73" t="s">
        <v>174</v>
      </c>
      <c r="Z61"/>
    </row>
    <row r="62" spans="1:26" x14ac:dyDescent="0.25">
      <c r="A62" s="46"/>
      <c r="B62" s="68" t="s">
        <v>99</v>
      </c>
      <c r="C62" s="68"/>
      <c r="D62" s="156">
        <v>200049</v>
      </c>
      <c r="E62" s="46">
        <v>2</v>
      </c>
      <c r="F62" s="45" t="s">
        <v>24</v>
      </c>
      <c r="G62" s="121">
        <v>4</v>
      </c>
      <c r="H62" s="121">
        <v>20</v>
      </c>
      <c r="I62" s="121">
        <v>8</v>
      </c>
      <c r="J62" s="121" t="s">
        <v>62</v>
      </c>
      <c r="K62" s="73" t="s">
        <v>344</v>
      </c>
      <c r="L62" s="118">
        <v>-87.8</v>
      </c>
      <c r="M62" s="73">
        <v>20</v>
      </c>
      <c r="N62" s="73" t="s">
        <v>47</v>
      </c>
      <c r="O62" s="73"/>
      <c r="P62" s="108" t="s">
        <v>66</v>
      </c>
      <c r="Q62" s="73" t="s">
        <v>307</v>
      </c>
      <c r="R62" s="73">
        <v>60</v>
      </c>
      <c r="S62" s="73">
        <v>3</v>
      </c>
      <c r="T62" s="73" t="s">
        <v>170</v>
      </c>
      <c r="U62" s="108">
        <v>72000</v>
      </c>
      <c r="V62" s="108">
        <v>72000</v>
      </c>
      <c r="W62" s="106"/>
      <c r="X62" s="73" t="s">
        <v>175</v>
      </c>
      <c r="Y62" s="73" t="s">
        <v>174</v>
      </c>
      <c r="Z62"/>
    </row>
    <row r="63" spans="1:26" x14ac:dyDescent="0.25">
      <c r="A63" s="46"/>
      <c r="B63" s="68" t="s">
        <v>99</v>
      </c>
      <c r="C63" s="68"/>
      <c r="D63" s="156">
        <v>200049</v>
      </c>
      <c r="E63" s="46">
        <v>2</v>
      </c>
      <c r="F63" s="45" t="s">
        <v>24</v>
      </c>
      <c r="G63" s="121">
        <v>4</v>
      </c>
      <c r="H63" s="121">
        <v>20</v>
      </c>
      <c r="I63" s="121">
        <v>8</v>
      </c>
      <c r="J63" s="121" t="s">
        <v>62</v>
      </c>
      <c r="K63" s="73" t="s">
        <v>344</v>
      </c>
      <c r="L63" s="118">
        <v>-92.8</v>
      </c>
      <c r="M63" s="73">
        <v>15</v>
      </c>
      <c r="N63" s="73" t="s">
        <v>47</v>
      </c>
      <c r="O63" s="73"/>
      <c r="P63" s="108" t="s">
        <v>66</v>
      </c>
      <c r="Q63" s="73" t="s">
        <v>307</v>
      </c>
      <c r="R63" s="73">
        <v>60</v>
      </c>
      <c r="S63" s="73">
        <v>3</v>
      </c>
      <c r="T63" s="73" t="s">
        <v>170</v>
      </c>
      <c r="U63" s="108">
        <v>52000</v>
      </c>
      <c r="V63" s="108">
        <v>52000</v>
      </c>
      <c r="W63" s="106"/>
      <c r="X63" s="73" t="s">
        <v>175</v>
      </c>
      <c r="Y63" s="73" t="s">
        <v>174</v>
      </c>
      <c r="Z63"/>
    </row>
    <row r="64" spans="1:26" x14ac:dyDescent="0.25">
      <c r="A64" s="46"/>
      <c r="B64" s="68" t="s">
        <v>99</v>
      </c>
      <c r="C64" s="68"/>
      <c r="D64" s="156">
        <v>200049</v>
      </c>
      <c r="E64" s="46">
        <v>2</v>
      </c>
      <c r="F64" s="45" t="s">
        <v>24</v>
      </c>
      <c r="G64" s="121">
        <v>4</v>
      </c>
      <c r="H64" s="121">
        <v>20</v>
      </c>
      <c r="I64" s="121">
        <v>8</v>
      </c>
      <c r="J64" s="121" t="s">
        <v>62</v>
      </c>
      <c r="K64" s="73" t="s">
        <v>344</v>
      </c>
      <c r="L64" s="118">
        <v>-97.8</v>
      </c>
      <c r="M64" s="73">
        <v>10</v>
      </c>
      <c r="N64" s="73" t="s">
        <v>47</v>
      </c>
      <c r="O64" s="73"/>
      <c r="P64" s="108" t="s">
        <v>66</v>
      </c>
      <c r="Q64" s="73" t="s">
        <v>307</v>
      </c>
      <c r="R64" s="73">
        <v>60</v>
      </c>
      <c r="S64" s="73">
        <v>3</v>
      </c>
      <c r="T64" s="73" t="s">
        <v>170</v>
      </c>
      <c r="U64" s="108">
        <v>34000</v>
      </c>
      <c r="V64" s="108">
        <v>34000</v>
      </c>
      <c r="W64" s="106"/>
      <c r="X64" s="73" t="s">
        <v>175</v>
      </c>
      <c r="Y64" s="73" t="s">
        <v>174</v>
      </c>
      <c r="Z64"/>
    </row>
    <row r="65" spans="1:26" x14ac:dyDescent="0.25">
      <c r="A65" s="46"/>
      <c r="B65" s="68" t="s">
        <v>99</v>
      </c>
      <c r="C65" s="68"/>
      <c r="D65" s="156">
        <v>200049</v>
      </c>
      <c r="E65" s="46">
        <v>2</v>
      </c>
      <c r="F65" s="45" t="s">
        <v>24</v>
      </c>
      <c r="G65" s="121">
        <v>4</v>
      </c>
      <c r="H65" s="121">
        <v>20</v>
      </c>
      <c r="I65" s="121">
        <v>8</v>
      </c>
      <c r="J65" s="121" t="s">
        <v>62</v>
      </c>
      <c r="K65" s="73" t="s">
        <v>344</v>
      </c>
      <c r="L65" s="118">
        <v>-102.8</v>
      </c>
      <c r="M65" s="73">
        <v>5</v>
      </c>
      <c r="N65" s="73" t="s">
        <v>47</v>
      </c>
      <c r="O65" s="73"/>
      <c r="P65" s="108" t="s">
        <v>66</v>
      </c>
      <c r="Q65" s="73" t="s">
        <v>307</v>
      </c>
      <c r="R65" s="73">
        <v>60</v>
      </c>
      <c r="S65" s="73">
        <v>3</v>
      </c>
      <c r="T65" s="73" t="s">
        <v>170</v>
      </c>
      <c r="U65" s="108">
        <v>21000</v>
      </c>
      <c r="V65" s="108">
        <v>21000</v>
      </c>
      <c r="W65" s="106"/>
      <c r="X65" s="73" t="s">
        <v>175</v>
      </c>
      <c r="Y65" s="73" t="s">
        <v>174</v>
      </c>
      <c r="Z65"/>
    </row>
    <row r="66" spans="1:26" x14ac:dyDescent="0.25">
      <c r="A66" s="46"/>
      <c r="B66" s="68" t="s">
        <v>99</v>
      </c>
      <c r="C66" s="68"/>
      <c r="D66" s="156">
        <v>200049</v>
      </c>
      <c r="E66" s="46">
        <v>2</v>
      </c>
      <c r="F66" s="45" t="s">
        <v>24</v>
      </c>
      <c r="G66" s="121">
        <v>4</v>
      </c>
      <c r="H66" s="121">
        <v>20</v>
      </c>
      <c r="I66" s="121">
        <v>8</v>
      </c>
      <c r="J66" s="121" t="s">
        <v>62</v>
      </c>
      <c r="K66" s="73" t="s">
        <v>344</v>
      </c>
      <c r="L66" s="118">
        <v>-107.8</v>
      </c>
      <c r="M66" s="73">
        <v>0</v>
      </c>
      <c r="N66" s="73" t="s">
        <v>47</v>
      </c>
      <c r="O66" s="73"/>
      <c r="P66" s="108" t="s">
        <v>66</v>
      </c>
      <c r="Q66" s="73" t="s">
        <v>307</v>
      </c>
      <c r="R66" s="73">
        <v>60</v>
      </c>
      <c r="S66" s="73">
        <v>3</v>
      </c>
      <c r="T66" s="73" t="s">
        <v>170</v>
      </c>
      <c r="U66" s="108">
        <v>11000</v>
      </c>
      <c r="V66" s="108">
        <v>11000</v>
      </c>
      <c r="W66" s="106"/>
      <c r="X66" s="73" t="s">
        <v>175</v>
      </c>
      <c r="Y66" s="73" t="s">
        <v>174</v>
      </c>
      <c r="Z66"/>
    </row>
    <row r="67" spans="1:26" x14ac:dyDescent="0.25">
      <c r="A67" s="46"/>
      <c r="B67" s="68" t="s">
        <v>99</v>
      </c>
      <c r="C67" s="68"/>
      <c r="D67" s="156">
        <v>200049</v>
      </c>
      <c r="E67" s="46">
        <v>3</v>
      </c>
      <c r="F67" s="45" t="s">
        <v>24</v>
      </c>
      <c r="G67" s="121">
        <v>4</v>
      </c>
      <c r="H67" s="121">
        <v>20</v>
      </c>
      <c r="I67" s="121">
        <v>8</v>
      </c>
      <c r="J67" s="121" t="s">
        <v>62</v>
      </c>
      <c r="K67" s="73" t="s">
        <v>344</v>
      </c>
      <c r="L67" s="118">
        <v>-77.8</v>
      </c>
      <c r="M67" s="73" t="s">
        <v>41</v>
      </c>
      <c r="N67" s="73" t="s">
        <v>94</v>
      </c>
      <c r="O67" s="73"/>
      <c r="P67" s="108" t="s">
        <v>66</v>
      </c>
      <c r="Q67" s="73" t="s">
        <v>307</v>
      </c>
      <c r="R67" s="73">
        <v>60</v>
      </c>
      <c r="S67" s="73">
        <v>3</v>
      </c>
      <c r="T67" s="73" t="s">
        <v>170</v>
      </c>
      <c r="U67" s="108">
        <v>99000</v>
      </c>
      <c r="V67" s="108">
        <v>99000</v>
      </c>
      <c r="W67" s="106"/>
      <c r="X67" s="73" t="s">
        <v>175</v>
      </c>
      <c r="Y67" s="73" t="s">
        <v>174</v>
      </c>
      <c r="Z67"/>
    </row>
    <row r="68" spans="1:26" x14ac:dyDescent="0.25">
      <c r="A68" s="46"/>
      <c r="B68" s="68" t="s">
        <v>99</v>
      </c>
      <c r="C68" s="68"/>
      <c r="D68" s="156">
        <v>200049</v>
      </c>
      <c r="E68" s="46">
        <v>3</v>
      </c>
      <c r="F68" s="45" t="s">
        <v>24</v>
      </c>
      <c r="G68" s="121">
        <v>4</v>
      </c>
      <c r="H68" s="121">
        <v>20</v>
      </c>
      <c r="I68" s="121">
        <v>8</v>
      </c>
      <c r="J68" s="121" t="s">
        <v>62</v>
      </c>
      <c r="K68" s="73" t="s">
        <v>344</v>
      </c>
      <c r="L68" s="118">
        <v>-82.8</v>
      </c>
      <c r="M68" s="73">
        <v>25</v>
      </c>
      <c r="N68" s="73" t="s">
        <v>94</v>
      </c>
      <c r="O68" s="73"/>
      <c r="P68" s="108" t="s">
        <v>66</v>
      </c>
      <c r="Q68" s="73" t="s">
        <v>307</v>
      </c>
      <c r="R68" s="73">
        <v>60</v>
      </c>
      <c r="S68" s="73">
        <v>3</v>
      </c>
      <c r="T68" s="73" t="s">
        <v>170</v>
      </c>
      <c r="U68" s="108">
        <v>82000</v>
      </c>
      <c r="V68" s="108">
        <v>82000</v>
      </c>
      <c r="W68" s="106"/>
      <c r="X68" s="73" t="s">
        <v>175</v>
      </c>
      <c r="Y68" s="73" t="s">
        <v>174</v>
      </c>
      <c r="Z68"/>
    </row>
    <row r="69" spans="1:26" x14ac:dyDescent="0.25">
      <c r="A69" s="46"/>
      <c r="B69" s="68" t="s">
        <v>99</v>
      </c>
      <c r="C69" s="68"/>
      <c r="D69" s="156">
        <v>200049</v>
      </c>
      <c r="E69" s="46">
        <v>3</v>
      </c>
      <c r="F69" s="45" t="s">
        <v>24</v>
      </c>
      <c r="G69" s="121">
        <v>4</v>
      </c>
      <c r="H69" s="121">
        <v>20</v>
      </c>
      <c r="I69" s="121">
        <v>8</v>
      </c>
      <c r="J69" s="121" t="s">
        <v>62</v>
      </c>
      <c r="K69" s="73" t="s">
        <v>344</v>
      </c>
      <c r="L69" s="118">
        <v>-87.8</v>
      </c>
      <c r="M69" s="73">
        <v>20</v>
      </c>
      <c r="N69" s="73" t="s">
        <v>94</v>
      </c>
      <c r="O69" s="73"/>
      <c r="P69" s="108" t="s">
        <v>66</v>
      </c>
      <c r="Q69" s="73" t="s">
        <v>307</v>
      </c>
      <c r="R69" s="73">
        <v>60</v>
      </c>
      <c r="S69" s="73">
        <v>3</v>
      </c>
      <c r="T69" s="73" t="s">
        <v>170</v>
      </c>
      <c r="U69" s="108">
        <v>64000</v>
      </c>
      <c r="V69" s="108">
        <v>64000</v>
      </c>
      <c r="W69" s="106"/>
      <c r="X69" s="73" t="s">
        <v>175</v>
      </c>
      <c r="Y69" s="73" t="s">
        <v>174</v>
      </c>
      <c r="Z69"/>
    </row>
    <row r="70" spans="1:26" x14ac:dyDescent="0.25">
      <c r="A70" s="46"/>
      <c r="B70" s="68" t="s">
        <v>99</v>
      </c>
      <c r="C70" s="68"/>
      <c r="D70" s="156">
        <v>200049</v>
      </c>
      <c r="E70" s="46">
        <v>3</v>
      </c>
      <c r="F70" s="45" t="s">
        <v>24</v>
      </c>
      <c r="G70" s="121">
        <v>4</v>
      </c>
      <c r="H70" s="121">
        <v>20</v>
      </c>
      <c r="I70" s="121">
        <v>8</v>
      </c>
      <c r="J70" s="121" t="s">
        <v>62</v>
      </c>
      <c r="K70" s="73" t="s">
        <v>344</v>
      </c>
      <c r="L70" s="118">
        <v>-92.8</v>
      </c>
      <c r="M70" s="73">
        <v>15</v>
      </c>
      <c r="N70" s="73" t="s">
        <v>94</v>
      </c>
      <c r="O70" s="73"/>
      <c r="P70" s="108" t="s">
        <v>66</v>
      </c>
      <c r="Q70" s="73" t="s">
        <v>307</v>
      </c>
      <c r="R70" s="73">
        <v>60</v>
      </c>
      <c r="S70" s="73">
        <v>3</v>
      </c>
      <c r="T70" s="73" t="s">
        <v>170</v>
      </c>
      <c r="U70" s="108">
        <v>38000</v>
      </c>
      <c r="V70" s="108">
        <v>38000</v>
      </c>
      <c r="W70" s="106"/>
      <c r="X70" s="73" t="s">
        <v>175</v>
      </c>
      <c r="Y70" s="73" t="s">
        <v>174</v>
      </c>
      <c r="Z70"/>
    </row>
    <row r="71" spans="1:26" x14ac:dyDescent="0.25">
      <c r="A71" s="46"/>
      <c r="B71" s="68" t="s">
        <v>99</v>
      </c>
      <c r="C71" s="68"/>
      <c r="D71" s="156">
        <v>200049</v>
      </c>
      <c r="E71" s="46">
        <v>3</v>
      </c>
      <c r="F71" s="45" t="s">
        <v>24</v>
      </c>
      <c r="G71" s="121">
        <v>4</v>
      </c>
      <c r="H71" s="121">
        <v>20</v>
      </c>
      <c r="I71" s="121">
        <v>8</v>
      </c>
      <c r="J71" s="121" t="s">
        <v>62</v>
      </c>
      <c r="K71" s="73" t="s">
        <v>344</v>
      </c>
      <c r="L71" s="118">
        <v>-97.8</v>
      </c>
      <c r="M71" s="73">
        <v>10</v>
      </c>
      <c r="N71" s="73" t="s">
        <v>94</v>
      </c>
      <c r="O71" s="73"/>
      <c r="P71" s="108" t="s">
        <v>66</v>
      </c>
      <c r="Q71" s="73" t="s">
        <v>307</v>
      </c>
      <c r="R71" s="73">
        <v>60</v>
      </c>
      <c r="S71" s="73">
        <v>3</v>
      </c>
      <c r="T71" s="73" t="s">
        <v>170</v>
      </c>
      <c r="U71" s="108">
        <v>24000</v>
      </c>
      <c r="V71" s="108">
        <v>24000</v>
      </c>
      <c r="W71" s="106"/>
      <c r="X71" s="73" t="s">
        <v>175</v>
      </c>
      <c r="Y71" s="73" t="s">
        <v>174</v>
      </c>
      <c r="Z71"/>
    </row>
    <row r="72" spans="1:26" x14ac:dyDescent="0.25">
      <c r="A72" s="46"/>
      <c r="B72" s="68" t="s">
        <v>99</v>
      </c>
      <c r="C72" s="68"/>
      <c r="D72" s="156">
        <v>200049</v>
      </c>
      <c r="E72" s="46">
        <v>3</v>
      </c>
      <c r="F72" s="45" t="s">
        <v>24</v>
      </c>
      <c r="G72" s="121">
        <v>4</v>
      </c>
      <c r="H72" s="121">
        <v>20</v>
      </c>
      <c r="I72" s="121">
        <v>8</v>
      </c>
      <c r="J72" s="121" t="s">
        <v>62</v>
      </c>
      <c r="K72" s="73" t="s">
        <v>344</v>
      </c>
      <c r="L72" s="118">
        <v>-102.8</v>
      </c>
      <c r="M72" s="73">
        <v>5</v>
      </c>
      <c r="N72" s="73" t="s">
        <v>94</v>
      </c>
      <c r="O72" s="73"/>
      <c r="P72" s="108" t="s">
        <v>66</v>
      </c>
      <c r="Q72" s="73" t="s">
        <v>307</v>
      </c>
      <c r="R72" s="73">
        <v>60</v>
      </c>
      <c r="S72" s="73">
        <v>3</v>
      </c>
      <c r="T72" s="73" t="s">
        <v>170</v>
      </c>
      <c r="U72" s="108">
        <v>14000</v>
      </c>
      <c r="V72" s="108">
        <v>14000</v>
      </c>
      <c r="W72" s="106"/>
      <c r="X72" s="73" t="s">
        <v>175</v>
      </c>
      <c r="Y72" s="73" t="s">
        <v>174</v>
      </c>
      <c r="Z72"/>
    </row>
    <row r="73" spans="1:26" x14ac:dyDescent="0.25">
      <c r="A73" s="46"/>
      <c r="B73" s="68" t="s">
        <v>99</v>
      </c>
      <c r="C73" s="68"/>
      <c r="D73" s="156">
        <v>200049</v>
      </c>
      <c r="E73" s="46">
        <v>3</v>
      </c>
      <c r="F73" s="45" t="s">
        <v>24</v>
      </c>
      <c r="G73" s="121">
        <v>4</v>
      </c>
      <c r="H73" s="121">
        <v>20</v>
      </c>
      <c r="I73" s="121">
        <v>8</v>
      </c>
      <c r="J73" s="121" t="s">
        <v>62</v>
      </c>
      <c r="K73" s="73" t="s">
        <v>344</v>
      </c>
      <c r="L73" s="118">
        <v>-107.8</v>
      </c>
      <c r="M73" s="73">
        <v>0</v>
      </c>
      <c r="N73" s="73" t="s">
        <v>94</v>
      </c>
      <c r="O73" s="73"/>
      <c r="P73" s="108" t="s">
        <v>66</v>
      </c>
      <c r="Q73" s="73" t="s">
        <v>307</v>
      </c>
      <c r="R73" s="73">
        <v>60</v>
      </c>
      <c r="S73" s="73">
        <v>3</v>
      </c>
      <c r="T73" s="73" t="s">
        <v>170</v>
      </c>
      <c r="U73" s="108">
        <v>6000</v>
      </c>
      <c r="V73" s="108">
        <v>6000</v>
      </c>
      <c r="W73" s="106"/>
      <c r="X73" s="73" t="s">
        <v>175</v>
      </c>
      <c r="Y73" s="73" t="s">
        <v>174</v>
      </c>
      <c r="Z73"/>
    </row>
    <row r="74" spans="1:26" x14ac:dyDescent="0.25">
      <c r="A74" s="46"/>
      <c r="B74" s="46"/>
      <c r="C74" s="121"/>
      <c r="D74" s="46"/>
      <c r="E74" s="46"/>
      <c r="F74" s="45"/>
      <c r="G74" s="121"/>
      <c r="H74" s="121"/>
      <c r="I74" s="121"/>
      <c r="J74" s="121"/>
      <c r="K74" s="73"/>
      <c r="L74" s="118"/>
      <c r="M74" s="73"/>
      <c r="N74" s="73"/>
      <c r="O74" s="73"/>
      <c r="P74" s="108"/>
      <c r="Q74" s="73"/>
      <c r="R74" s="73"/>
      <c r="S74" s="73"/>
      <c r="T74" s="73"/>
      <c r="U74" s="108"/>
      <c r="V74" s="108"/>
      <c r="W74" s="106"/>
      <c r="X74" s="73"/>
      <c r="Y74" s="73"/>
      <c r="Z74"/>
    </row>
    <row r="75" spans="1:26" x14ac:dyDescent="0.25">
      <c r="A75" s="46" t="s">
        <v>190</v>
      </c>
      <c r="B75" s="46" t="s">
        <v>101</v>
      </c>
      <c r="C75" s="46">
        <v>60180</v>
      </c>
      <c r="D75" s="156">
        <v>200060</v>
      </c>
      <c r="E75" s="46"/>
      <c r="F75" s="45" t="s">
        <v>24</v>
      </c>
      <c r="G75" s="121">
        <v>4</v>
      </c>
      <c r="H75" s="121">
        <v>5</v>
      </c>
      <c r="I75" s="121">
        <v>8</v>
      </c>
      <c r="J75" s="121" t="s">
        <v>40</v>
      </c>
      <c r="K75" s="73" t="s">
        <v>21</v>
      </c>
      <c r="L75" s="118">
        <v>-85</v>
      </c>
      <c r="M75" s="73" t="s">
        <v>41</v>
      </c>
      <c r="N75" s="73" t="s">
        <v>42</v>
      </c>
      <c r="O75" s="73"/>
      <c r="P75" s="73" t="s">
        <v>43</v>
      </c>
      <c r="Q75" s="73" t="s">
        <v>386</v>
      </c>
      <c r="R75" s="73">
        <v>60</v>
      </c>
      <c r="S75" s="73">
        <v>3</v>
      </c>
      <c r="T75" s="73" t="s">
        <v>168</v>
      </c>
      <c r="U75" s="105">
        <v>13750</v>
      </c>
      <c r="V75" s="105">
        <v>13750</v>
      </c>
      <c r="W75" s="3"/>
      <c r="X75" s="107" t="s">
        <v>250</v>
      </c>
      <c r="Y75" s="73" t="s">
        <v>174</v>
      </c>
      <c r="Z75"/>
    </row>
    <row r="76" spans="1:26" x14ac:dyDescent="0.25">
      <c r="A76" s="46" t="s">
        <v>190</v>
      </c>
      <c r="B76" s="46" t="s">
        <v>103</v>
      </c>
      <c r="C76" s="46">
        <v>60179</v>
      </c>
      <c r="D76" s="156">
        <v>200061</v>
      </c>
      <c r="E76" s="46"/>
      <c r="F76" s="45" t="s">
        <v>24</v>
      </c>
      <c r="G76" s="121">
        <v>4</v>
      </c>
      <c r="H76" s="121">
        <v>5</v>
      </c>
      <c r="I76" s="121">
        <v>8</v>
      </c>
      <c r="J76" s="121" t="s">
        <v>58</v>
      </c>
      <c r="K76" s="73" t="s">
        <v>21</v>
      </c>
      <c r="L76" s="118">
        <v>-85</v>
      </c>
      <c r="M76" s="73" t="s">
        <v>41</v>
      </c>
      <c r="N76" s="73" t="s">
        <v>42</v>
      </c>
      <c r="O76" s="73"/>
      <c r="P76" s="73" t="s">
        <v>43</v>
      </c>
      <c r="Q76" s="73" t="s">
        <v>386</v>
      </c>
      <c r="R76" s="73">
        <v>60</v>
      </c>
      <c r="S76" s="73">
        <v>3</v>
      </c>
      <c r="T76" s="73" t="s">
        <v>168</v>
      </c>
      <c r="U76" s="105">
        <v>27000</v>
      </c>
      <c r="V76" s="105">
        <v>27000</v>
      </c>
      <c r="W76" s="106" t="s">
        <v>59</v>
      </c>
      <c r="X76" s="107" t="s">
        <v>250</v>
      </c>
      <c r="Y76" s="73" t="s">
        <v>174</v>
      </c>
      <c r="Z76"/>
    </row>
    <row r="77" spans="1:26" x14ac:dyDescent="0.25">
      <c r="A77" s="46" t="s">
        <v>190</v>
      </c>
      <c r="B77" s="46" t="s">
        <v>102</v>
      </c>
      <c r="C77" s="46"/>
      <c r="D77" s="156">
        <v>200062</v>
      </c>
      <c r="E77" s="46"/>
      <c r="F77" s="45" t="s">
        <v>24</v>
      </c>
      <c r="G77" s="121">
        <v>4</v>
      </c>
      <c r="H77" s="121">
        <v>5</v>
      </c>
      <c r="I77" s="121">
        <v>8</v>
      </c>
      <c r="J77" s="121" t="s">
        <v>54</v>
      </c>
      <c r="K77" s="73" t="s">
        <v>49</v>
      </c>
      <c r="L77" s="118">
        <v>-98</v>
      </c>
      <c r="M77" s="3">
        <v>0</v>
      </c>
      <c r="N77" s="3" t="s">
        <v>50</v>
      </c>
      <c r="O77" s="3"/>
      <c r="P77" s="73" t="s">
        <v>43</v>
      </c>
      <c r="Q77" s="73" t="s">
        <v>386</v>
      </c>
      <c r="R77" s="73">
        <v>60</v>
      </c>
      <c r="S77" s="73">
        <v>3</v>
      </c>
      <c r="T77" s="73" t="s">
        <v>168</v>
      </c>
      <c r="U77" s="105">
        <v>2000</v>
      </c>
      <c r="V77" s="105">
        <v>2000</v>
      </c>
      <c r="W77" s="106" t="s">
        <v>55</v>
      </c>
      <c r="X77" s="73" t="s">
        <v>175</v>
      </c>
      <c r="Y77" s="73" t="s">
        <v>174</v>
      </c>
      <c r="Z77"/>
    </row>
    <row r="78" spans="1:26" x14ac:dyDescent="0.25">
      <c r="A78" s="46" t="s">
        <v>190</v>
      </c>
      <c r="B78" s="46" t="s">
        <v>103</v>
      </c>
      <c r="C78" s="46"/>
      <c r="D78" s="156">
        <v>200063</v>
      </c>
      <c r="E78" s="46"/>
      <c r="F78" s="45" t="s">
        <v>24</v>
      </c>
      <c r="G78" s="121">
        <v>4</v>
      </c>
      <c r="H78" s="121">
        <v>5</v>
      </c>
      <c r="I78" s="121">
        <v>8</v>
      </c>
      <c r="J78" s="121" t="s">
        <v>58</v>
      </c>
      <c r="K78" s="73" t="s">
        <v>46</v>
      </c>
      <c r="L78" s="118">
        <v>-88</v>
      </c>
      <c r="M78" s="3">
        <v>10</v>
      </c>
      <c r="N78" s="3" t="s">
        <v>48</v>
      </c>
      <c r="O78" s="3"/>
      <c r="P78" s="73" t="s">
        <v>43</v>
      </c>
      <c r="Q78" s="73" t="s">
        <v>386</v>
      </c>
      <c r="R78" s="73">
        <v>60</v>
      </c>
      <c r="S78" s="73">
        <v>3</v>
      </c>
      <c r="T78" s="73" t="s">
        <v>168</v>
      </c>
      <c r="U78" s="105">
        <v>6000</v>
      </c>
      <c r="V78" s="105">
        <v>6000</v>
      </c>
      <c r="W78" s="106" t="s">
        <v>59</v>
      </c>
      <c r="X78" s="73" t="s">
        <v>175</v>
      </c>
      <c r="Y78" s="73" t="s">
        <v>174</v>
      </c>
      <c r="Z78"/>
    </row>
    <row r="79" spans="1:26" x14ac:dyDescent="0.25">
      <c r="A79" s="46" t="s">
        <v>190</v>
      </c>
      <c r="B79" s="46" t="s">
        <v>104</v>
      </c>
      <c r="C79" s="46"/>
      <c r="D79" s="156">
        <v>200064</v>
      </c>
      <c r="E79" s="46"/>
      <c r="F79" s="45" t="s">
        <v>24</v>
      </c>
      <c r="G79" s="121">
        <v>4</v>
      </c>
      <c r="H79" s="121">
        <v>5</v>
      </c>
      <c r="I79" s="121">
        <v>8</v>
      </c>
      <c r="J79" s="121" t="s">
        <v>62</v>
      </c>
      <c r="K79" s="73" t="s">
        <v>46</v>
      </c>
      <c r="L79" s="118">
        <v>-78</v>
      </c>
      <c r="M79" s="3">
        <v>20</v>
      </c>
      <c r="N79" s="3" t="s">
        <v>47</v>
      </c>
      <c r="O79" s="3"/>
      <c r="P79" s="73" t="s">
        <v>43</v>
      </c>
      <c r="Q79" s="73" t="s">
        <v>386</v>
      </c>
      <c r="R79" s="73">
        <v>60</v>
      </c>
      <c r="S79" s="73">
        <v>3</v>
      </c>
      <c r="T79" s="73" t="s">
        <v>168</v>
      </c>
      <c r="U79" s="105">
        <v>12000</v>
      </c>
      <c r="V79" s="105">
        <v>12000</v>
      </c>
      <c r="W79" s="106" t="s">
        <v>63</v>
      </c>
      <c r="X79" s="73" t="s">
        <v>175</v>
      </c>
      <c r="Y79" s="73" t="s">
        <v>174</v>
      </c>
      <c r="Z79"/>
    </row>
    <row r="80" spans="1:26" x14ac:dyDescent="0.25">
      <c r="A80" s="46" t="s">
        <v>190</v>
      </c>
      <c r="B80" s="46" t="s">
        <v>105</v>
      </c>
      <c r="C80" s="46">
        <v>60181</v>
      </c>
      <c r="D80" s="156">
        <v>200065</v>
      </c>
      <c r="E80" s="46"/>
      <c r="F80" s="45" t="s">
        <v>24</v>
      </c>
      <c r="G80" s="121">
        <v>4</v>
      </c>
      <c r="H80" s="121">
        <v>5</v>
      </c>
      <c r="I80" s="121">
        <v>8</v>
      </c>
      <c r="J80" s="121" t="s">
        <v>58</v>
      </c>
      <c r="K80" s="73" t="s">
        <v>21</v>
      </c>
      <c r="L80" s="119">
        <v>-85</v>
      </c>
      <c r="M80" s="3" t="s">
        <v>41</v>
      </c>
      <c r="N80" s="3" t="s">
        <v>42</v>
      </c>
      <c r="O80" s="3"/>
      <c r="P80" s="73" t="s">
        <v>66</v>
      </c>
      <c r="Q80" s="73" t="s">
        <v>386</v>
      </c>
      <c r="R80" s="73">
        <v>60</v>
      </c>
      <c r="S80" s="73">
        <v>3</v>
      </c>
      <c r="T80" s="73" t="s">
        <v>168</v>
      </c>
      <c r="U80" s="105">
        <v>27000</v>
      </c>
      <c r="V80" s="105">
        <v>27000</v>
      </c>
      <c r="W80" s="106" t="s">
        <v>76</v>
      </c>
      <c r="X80" s="107" t="s">
        <v>250</v>
      </c>
      <c r="Y80" s="73" t="s">
        <v>174</v>
      </c>
      <c r="Z80"/>
    </row>
    <row r="81" spans="1:26" x14ac:dyDescent="0.25">
      <c r="A81" s="46" t="s">
        <v>190</v>
      </c>
      <c r="B81" s="46" t="s">
        <v>188</v>
      </c>
      <c r="C81" s="46">
        <v>58935</v>
      </c>
      <c r="D81" s="156">
        <v>200066</v>
      </c>
      <c r="E81" s="46"/>
      <c r="F81" s="45" t="s">
        <v>24</v>
      </c>
      <c r="G81" s="121">
        <v>4</v>
      </c>
      <c r="H81" s="121">
        <v>5</v>
      </c>
      <c r="I81" s="121">
        <v>8</v>
      </c>
      <c r="J81" s="121" t="s">
        <v>78</v>
      </c>
      <c r="K81" s="73" t="s">
        <v>21</v>
      </c>
      <c r="L81" s="118">
        <v>-85</v>
      </c>
      <c r="M81" s="73" t="s">
        <v>41</v>
      </c>
      <c r="N81" s="73" t="s">
        <v>42</v>
      </c>
      <c r="O81" s="73"/>
      <c r="P81" s="73" t="s">
        <v>186</v>
      </c>
      <c r="Q81" s="73" t="s">
        <v>386</v>
      </c>
      <c r="R81" s="73">
        <v>60</v>
      </c>
      <c r="S81" s="73">
        <v>3</v>
      </c>
      <c r="T81" s="73" t="s">
        <v>168</v>
      </c>
      <c r="U81" s="105">
        <v>10000</v>
      </c>
      <c r="V81" s="105">
        <v>10000</v>
      </c>
      <c r="W81" s="106" t="s">
        <v>79</v>
      </c>
      <c r="X81" s="107" t="s">
        <v>250</v>
      </c>
      <c r="Y81" s="107" t="s">
        <v>176</v>
      </c>
      <c r="Z81"/>
    </row>
    <row r="82" spans="1:26" x14ac:dyDescent="0.25">
      <c r="A82" s="46" t="s">
        <v>190</v>
      </c>
      <c r="B82" s="46" t="s">
        <v>189</v>
      </c>
      <c r="C82" s="46">
        <v>58621</v>
      </c>
      <c r="D82" s="156">
        <v>200067</v>
      </c>
      <c r="E82" s="46"/>
      <c r="F82" s="45" t="s">
        <v>24</v>
      </c>
      <c r="G82" s="121">
        <v>4</v>
      </c>
      <c r="H82" s="121">
        <v>5</v>
      </c>
      <c r="I82" s="121">
        <v>8</v>
      </c>
      <c r="J82" s="121" t="s">
        <v>78</v>
      </c>
      <c r="K82" s="73" t="s">
        <v>21</v>
      </c>
      <c r="L82" s="118">
        <v>-85</v>
      </c>
      <c r="M82" s="73" t="s">
        <v>41</v>
      </c>
      <c r="N82" s="73" t="s">
        <v>42</v>
      </c>
      <c r="O82" s="73"/>
      <c r="P82" s="73" t="s">
        <v>187</v>
      </c>
      <c r="Q82" s="73" t="s">
        <v>386</v>
      </c>
      <c r="R82" s="73">
        <v>60</v>
      </c>
      <c r="S82" s="73">
        <v>3</v>
      </c>
      <c r="T82" s="73" t="s">
        <v>168</v>
      </c>
      <c r="U82" s="105">
        <v>10000</v>
      </c>
      <c r="V82" s="105">
        <v>10000</v>
      </c>
      <c r="W82" s="106" t="s">
        <v>81</v>
      </c>
      <c r="X82" s="107" t="s">
        <v>250</v>
      </c>
      <c r="Y82" s="107" t="s">
        <v>176</v>
      </c>
      <c r="Z82"/>
    </row>
    <row r="83" spans="1:26" x14ac:dyDescent="0.25">
      <c r="A83" s="46"/>
      <c r="B83" s="46"/>
      <c r="C83" s="46"/>
      <c r="D83" s="46"/>
      <c r="E83" s="46"/>
      <c r="F83" s="45"/>
      <c r="G83" s="121">
        <v>4</v>
      </c>
      <c r="H83" s="121"/>
      <c r="I83" s="121"/>
      <c r="J83" s="121"/>
      <c r="K83" s="73"/>
      <c r="L83" s="118"/>
      <c r="M83" s="73"/>
      <c r="N83" s="73"/>
      <c r="O83" s="73"/>
      <c r="P83" s="73"/>
      <c r="Q83" s="73"/>
      <c r="R83" s="73"/>
      <c r="S83" s="73"/>
      <c r="T83" s="73"/>
      <c r="U83" s="105"/>
      <c r="V83" s="105"/>
      <c r="W83" s="106"/>
      <c r="X83" s="73"/>
      <c r="Y83" s="107"/>
      <c r="Z83"/>
    </row>
    <row r="84" spans="1:26" x14ac:dyDescent="0.25">
      <c r="A84" s="46" t="s">
        <v>191</v>
      </c>
      <c r="B84" s="46" t="s">
        <v>101</v>
      </c>
      <c r="C84" s="46">
        <v>60180</v>
      </c>
      <c r="D84" s="156">
        <v>200070</v>
      </c>
      <c r="E84" s="46"/>
      <c r="F84" s="45" t="s">
        <v>24</v>
      </c>
      <c r="G84" s="121">
        <v>4</v>
      </c>
      <c r="H84" s="121">
        <v>15</v>
      </c>
      <c r="I84" s="121">
        <v>8</v>
      </c>
      <c r="J84" s="121" t="s">
        <v>40</v>
      </c>
      <c r="K84" s="73" t="s">
        <v>21</v>
      </c>
      <c r="L84" s="118">
        <v>-85</v>
      </c>
      <c r="M84" s="73" t="s">
        <v>41</v>
      </c>
      <c r="N84" s="73" t="s">
        <v>42</v>
      </c>
      <c r="O84" s="73"/>
      <c r="P84" s="73" t="s">
        <v>43</v>
      </c>
      <c r="Q84" s="73" t="s">
        <v>386</v>
      </c>
      <c r="R84" s="73">
        <v>60</v>
      </c>
      <c r="S84" s="73">
        <v>3</v>
      </c>
      <c r="T84" s="73" t="s">
        <v>168</v>
      </c>
      <c r="U84" s="105">
        <v>51000</v>
      </c>
      <c r="V84" s="105">
        <v>51000</v>
      </c>
      <c r="W84" s="3"/>
      <c r="X84" s="107" t="s">
        <v>173</v>
      </c>
      <c r="Y84" s="73" t="s">
        <v>174</v>
      </c>
      <c r="Z84"/>
    </row>
    <row r="85" spans="1:26" x14ac:dyDescent="0.25">
      <c r="A85" s="46" t="s">
        <v>191</v>
      </c>
      <c r="B85" s="46" t="s">
        <v>103</v>
      </c>
      <c r="C85" s="46">
        <v>60179</v>
      </c>
      <c r="D85" s="156">
        <v>200071</v>
      </c>
      <c r="E85" s="46"/>
      <c r="F85" s="45" t="s">
        <v>24</v>
      </c>
      <c r="G85" s="121">
        <v>4</v>
      </c>
      <c r="H85" s="121">
        <v>15</v>
      </c>
      <c r="I85" s="121">
        <v>8</v>
      </c>
      <c r="J85" s="121" t="s">
        <v>58</v>
      </c>
      <c r="K85" s="73" t="s">
        <v>21</v>
      </c>
      <c r="L85" s="118">
        <v>-85</v>
      </c>
      <c r="M85" s="73" t="s">
        <v>41</v>
      </c>
      <c r="N85" s="73" t="s">
        <v>42</v>
      </c>
      <c r="O85" s="73"/>
      <c r="P85" s="73" t="s">
        <v>43</v>
      </c>
      <c r="Q85" s="73" t="s">
        <v>386</v>
      </c>
      <c r="R85" s="73">
        <v>60</v>
      </c>
      <c r="S85" s="73">
        <v>3</v>
      </c>
      <c r="T85" s="73" t="s">
        <v>168</v>
      </c>
      <c r="U85" s="105" t="s">
        <v>584</v>
      </c>
      <c r="V85" s="105">
        <v>102700</v>
      </c>
      <c r="W85" s="106" t="s">
        <v>59</v>
      </c>
      <c r="X85" s="107" t="s">
        <v>173</v>
      </c>
      <c r="Y85" s="73" t="s">
        <v>174</v>
      </c>
      <c r="Z85"/>
    </row>
    <row r="86" spans="1:26" x14ac:dyDescent="0.25">
      <c r="A86" s="46" t="s">
        <v>191</v>
      </c>
      <c r="B86" s="46" t="s">
        <v>102</v>
      </c>
      <c r="C86" s="46"/>
      <c r="D86" s="156">
        <v>200072</v>
      </c>
      <c r="E86" s="46"/>
      <c r="F86" s="45" t="s">
        <v>24</v>
      </c>
      <c r="G86" s="121">
        <v>4</v>
      </c>
      <c r="H86" s="121">
        <v>15</v>
      </c>
      <c r="I86" s="121">
        <v>8</v>
      </c>
      <c r="J86" s="121" t="s">
        <v>54</v>
      </c>
      <c r="K86" s="73" t="s">
        <v>49</v>
      </c>
      <c r="L86" s="118">
        <v>-98</v>
      </c>
      <c r="M86" s="3">
        <v>0</v>
      </c>
      <c r="N86" s="3" t="s">
        <v>50</v>
      </c>
      <c r="O86" s="3"/>
      <c r="P86" s="73" t="s">
        <v>43</v>
      </c>
      <c r="Q86" s="73" t="s">
        <v>386</v>
      </c>
      <c r="R86" s="73">
        <v>60</v>
      </c>
      <c r="S86" s="73">
        <v>3</v>
      </c>
      <c r="T86" s="73" t="s">
        <v>168</v>
      </c>
      <c r="U86" s="105">
        <v>7000</v>
      </c>
      <c r="V86" s="105">
        <v>7000</v>
      </c>
      <c r="W86" s="106" t="s">
        <v>55</v>
      </c>
      <c r="X86" s="73" t="s">
        <v>175</v>
      </c>
      <c r="Y86" s="73" t="s">
        <v>174</v>
      </c>
      <c r="Z86"/>
    </row>
    <row r="87" spans="1:26" x14ac:dyDescent="0.25">
      <c r="A87" s="46" t="s">
        <v>191</v>
      </c>
      <c r="B87" s="46" t="s">
        <v>103</v>
      </c>
      <c r="C87" s="46"/>
      <c r="D87" s="156">
        <v>200073</v>
      </c>
      <c r="E87" s="46"/>
      <c r="F87" s="45" t="s">
        <v>24</v>
      </c>
      <c r="G87" s="121">
        <v>4</v>
      </c>
      <c r="H87" s="121">
        <v>15</v>
      </c>
      <c r="I87" s="121">
        <v>8</v>
      </c>
      <c r="J87" s="121" t="s">
        <v>58</v>
      </c>
      <c r="K87" s="73" t="s">
        <v>46</v>
      </c>
      <c r="L87" s="118">
        <v>-88</v>
      </c>
      <c r="M87" s="3">
        <v>10</v>
      </c>
      <c r="N87" s="3" t="s">
        <v>48</v>
      </c>
      <c r="O87" s="3"/>
      <c r="P87" s="73" t="s">
        <v>43</v>
      </c>
      <c r="Q87" s="73" t="s">
        <v>386</v>
      </c>
      <c r="R87" s="73">
        <v>60</v>
      </c>
      <c r="S87" s="73">
        <v>3</v>
      </c>
      <c r="T87" s="73" t="s">
        <v>168</v>
      </c>
      <c r="U87" s="105">
        <v>20500</v>
      </c>
      <c r="V87" s="105">
        <v>20500</v>
      </c>
      <c r="W87" s="106" t="s">
        <v>59</v>
      </c>
      <c r="X87" s="73" t="s">
        <v>175</v>
      </c>
      <c r="Y87" s="73" t="s">
        <v>174</v>
      </c>
      <c r="Z87"/>
    </row>
    <row r="88" spans="1:26" x14ac:dyDescent="0.25">
      <c r="A88" s="46" t="s">
        <v>191</v>
      </c>
      <c r="B88" s="46" t="s">
        <v>104</v>
      </c>
      <c r="C88" s="46"/>
      <c r="D88" s="156">
        <v>200074</v>
      </c>
      <c r="E88" s="46"/>
      <c r="F88" s="45" t="s">
        <v>24</v>
      </c>
      <c r="G88" s="121">
        <v>4</v>
      </c>
      <c r="H88" s="121">
        <v>15</v>
      </c>
      <c r="I88" s="121">
        <v>8</v>
      </c>
      <c r="J88" s="121" t="s">
        <v>62</v>
      </c>
      <c r="K88" s="73" t="s">
        <v>46</v>
      </c>
      <c r="L88" s="118">
        <v>-78</v>
      </c>
      <c r="M88" s="3">
        <v>20</v>
      </c>
      <c r="N88" s="3" t="s">
        <v>47</v>
      </c>
      <c r="O88" s="3"/>
      <c r="P88" s="73" t="s">
        <v>43</v>
      </c>
      <c r="Q88" s="73" t="s">
        <v>386</v>
      </c>
      <c r="R88" s="73">
        <v>60</v>
      </c>
      <c r="S88" s="73">
        <v>3</v>
      </c>
      <c r="T88" s="73" t="s">
        <v>168</v>
      </c>
      <c r="U88" s="105">
        <v>38500</v>
      </c>
      <c r="V88" s="105">
        <v>38500</v>
      </c>
      <c r="W88" s="106" t="s">
        <v>63</v>
      </c>
      <c r="X88" s="73" t="s">
        <v>175</v>
      </c>
      <c r="Y88" s="73" t="s">
        <v>174</v>
      </c>
      <c r="Z88"/>
    </row>
    <row r="89" spans="1:26" x14ac:dyDescent="0.25">
      <c r="A89" s="46" t="s">
        <v>191</v>
      </c>
      <c r="B89" s="46" t="s">
        <v>105</v>
      </c>
      <c r="C89" s="46">
        <v>60181</v>
      </c>
      <c r="D89" s="156">
        <v>200075</v>
      </c>
      <c r="E89" s="46"/>
      <c r="F89" s="45" t="s">
        <v>24</v>
      </c>
      <c r="G89" s="121">
        <v>4</v>
      </c>
      <c r="H89" s="121">
        <v>15</v>
      </c>
      <c r="I89" s="121">
        <v>8</v>
      </c>
      <c r="J89" s="121" t="s">
        <v>58</v>
      </c>
      <c r="K89" s="73" t="s">
        <v>21</v>
      </c>
      <c r="L89" s="118">
        <v>-85</v>
      </c>
      <c r="M89" s="3" t="s">
        <v>41</v>
      </c>
      <c r="N89" s="3" t="s">
        <v>42</v>
      </c>
      <c r="O89" s="3"/>
      <c r="P89" s="73" t="s">
        <v>66</v>
      </c>
      <c r="Q89" s="73" t="s">
        <v>386</v>
      </c>
      <c r="R89" s="73">
        <v>60</v>
      </c>
      <c r="S89" s="73">
        <v>3</v>
      </c>
      <c r="T89" s="73" t="s">
        <v>168</v>
      </c>
      <c r="U89" s="105" t="s">
        <v>584</v>
      </c>
      <c r="V89" s="105">
        <v>103600</v>
      </c>
      <c r="W89" s="106" t="s">
        <v>76</v>
      </c>
      <c r="X89" s="107" t="s">
        <v>173</v>
      </c>
      <c r="Y89" s="73" t="s">
        <v>174</v>
      </c>
      <c r="Z89"/>
    </row>
    <row r="90" spans="1:26" x14ac:dyDescent="0.25">
      <c r="A90" s="46"/>
      <c r="B90" s="46"/>
      <c r="C90" s="46"/>
      <c r="D90" s="46"/>
      <c r="E90" s="46"/>
      <c r="F90" s="45"/>
      <c r="G90" s="121">
        <v>4</v>
      </c>
      <c r="H90" s="121"/>
      <c r="I90" s="121"/>
      <c r="J90" s="121"/>
      <c r="K90" s="73"/>
      <c r="L90" s="118" t="s">
        <v>308</v>
      </c>
      <c r="M90" s="3"/>
      <c r="N90" s="3"/>
      <c r="O90" s="3"/>
      <c r="P90" s="73"/>
      <c r="Q90" s="73"/>
      <c r="R90" s="73"/>
      <c r="S90" s="73"/>
      <c r="T90" s="73"/>
      <c r="U90" s="105"/>
      <c r="V90" s="105"/>
      <c r="W90" s="106"/>
      <c r="X90" s="73"/>
      <c r="Y90" s="73"/>
      <c r="Z90"/>
    </row>
    <row r="91" spans="1:26" x14ac:dyDescent="0.25">
      <c r="A91" s="46" t="s">
        <v>192</v>
      </c>
      <c r="B91" s="46" t="s">
        <v>101</v>
      </c>
      <c r="C91" s="46">
        <v>60180</v>
      </c>
      <c r="D91" s="156">
        <v>200080</v>
      </c>
      <c r="E91" s="46"/>
      <c r="F91" s="45" t="s">
        <v>24</v>
      </c>
      <c r="G91" s="121">
        <v>4</v>
      </c>
      <c r="H91" s="121">
        <v>20</v>
      </c>
      <c r="I91" s="121">
        <v>8</v>
      </c>
      <c r="J91" s="121" t="s">
        <v>40</v>
      </c>
      <c r="K91" s="73" t="s">
        <v>21</v>
      </c>
      <c r="L91" s="118">
        <v>-85</v>
      </c>
      <c r="M91" s="73" t="s">
        <v>41</v>
      </c>
      <c r="N91" s="73" t="s">
        <v>42</v>
      </c>
      <c r="O91" s="73"/>
      <c r="P91" s="73" t="s">
        <v>43</v>
      </c>
      <c r="Q91" s="73" t="s">
        <v>386</v>
      </c>
      <c r="R91" s="73">
        <v>60</v>
      </c>
      <c r="S91" s="73">
        <v>3</v>
      </c>
      <c r="T91" s="73" t="s">
        <v>168</v>
      </c>
      <c r="U91" s="105">
        <v>70000</v>
      </c>
      <c r="V91" s="105">
        <v>70000</v>
      </c>
      <c r="W91" s="3"/>
      <c r="X91" s="107" t="s">
        <v>173</v>
      </c>
      <c r="Y91" s="73" t="s">
        <v>174</v>
      </c>
      <c r="Z91"/>
    </row>
    <row r="92" spans="1:26" x14ac:dyDescent="0.25">
      <c r="A92" s="46" t="s">
        <v>192</v>
      </c>
      <c r="B92" s="46" t="s">
        <v>103</v>
      </c>
      <c r="C92" s="46">
        <v>60179</v>
      </c>
      <c r="D92" s="156">
        <v>200081</v>
      </c>
      <c r="E92" s="46"/>
      <c r="F92" s="45" t="s">
        <v>24</v>
      </c>
      <c r="G92" s="121">
        <v>4</v>
      </c>
      <c r="H92" s="121">
        <v>20</v>
      </c>
      <c r="I92" s="121">
        <v>8</v>
      </c>
      <c r="J92" s="121" t="s">
        <v>58</v>
      </c>
      <c r="K92" s="73" t="s">
        <v>21</v>
      </c>
      <c r="L92" s="118">
        <v>-85</v>
      </c>
      <c r="M92" s="73" t="s">
        <v>41</v>
      </c>
      <c r="N92" s="73" t="s">
        <v>42</v>
      </c>
      <c r="O92" s="73"/>
      <c r="P92" s="73" t="s">
        <v>43</v>
      </c>
      <c r="Q92" s="73" t="s">
        <v>386</v>
      </c>
      <c r="R92" s="73">
        <v>60</v>
      </c>
      <c r="S92" s="73">
        <v>3</v>
      </c>
      <c r="T92" s="73" t="s">
        <v>168</v>
      </c>
      <c r="U92" s="105" t="s">
        <v>584</v>
      </c>
      <c r="V92" s="105">
        <v>140000</v>
      </c>
      <c r="W92" s="106" t="s">
        <v>59</v>
      </c>
      <c r="X92" s="107" t="s">
        <v>173</v>
      </c>
      <c r="Y92" s="73" t="s">
        <v>174</v>
      </c>
      <c r="Z92"/>
    </row>
    <row r="93" spans="1:26" x14ac:dyDescent="0.25">
      <c r="A93" s="46" t="s">
        <v>192</v>
      </c>
      <c r="B93" s="46" t="s">
        <v>102</v>
      </c>
      <c r="C93" s="46"/>
      <c r="D93" s="156">
        <v>200082</v>
      </c>
      <c r="E93" s="46"/>
      <c r="F93" s="45" t="s">
        <v>24</v>
      </c>
      <c r="G93" s="121">
        <v>4</v>
      </c>
      <c r="H93" s="121">
        <v>20</v>
      </c>
      <c r="I93" s="121">
        <v>8</v>
      </c>
      <c r="J93" s="121" t="s">
        <v>54</v>
      </c>
      <c r="K93" s="73" t="s">
        <v>49</v>
      </c>
      <c r="L93" s="118">
        <v>-98</v>
      </c>
      <c r="M93" s="3">
        <v>0</v>
      </c>
      <c r="N93" s="3" t="s">
        <v>50</v>
      </c>
      <c r="O93" s="3"/>
      <c r="P93" s="73" t="s">
        <v>43</v>
      </c>
      <c r="Q93" s="73" t="s">
        <v>386</v>
      </c>
      <c r="R93" s="73">
        <v>60</v>
      </c>
      <c r="S93" s="73">
        <v>3</v>
      </c>
      <c r="T93" s="73" t="s">
        <v>168</v>
      </c>
      <c r="U93" s="105">
        <v>9000</v>
      </c>
      <c r="V93" s="105">
        <v>9000</v>
      </c>
      <c r="W93" s="106" t="s">
        <v>55</v>
      </c>
      <c r="X93" s="73" t="s">
        <v>175</v>
      </c>
      <c r="Y93" s="73" t="s">
        <v>174</v>
      </c>
      <c r="Z93"/>
    </row>
    <row r="94" spans="1:26" x14ac:dyDescent="0.25">
      <c r="A94" s="46" t="s">
        <v>192</v>
      </c>
      <c r="B94" s="46" t="s">
        <v>103</v>
      </c>
      <c r="C94" s="46"/>
      <c r="D94" s="156">
        <v>200083</v>
      </c>
      <c r="E94" s="46"/>
      <c r="F94" s="45" t="s">
        <v>24</v>
      </c>
      <c r="G94" s="121">
        <v>4</v>
      </c>
      <c r="H94" s="121">
        <v>20</v>
      </c>
      <c r="I94" s="121">
        <v>8</v>
      </c>
      <c r="J94" s="121" t="s">
        <v>58</v>
      </c>
      <c r="K94" s="73" t="s">
        <v>46</v>
      </c>
      <c r="L94" s="118">
        <v>-88</v>
      </c>
      <c r="M94" s="3">
        <v>10</v>
      </c>
      <c r="N94" s="3" t="s">
        <v>48</v>
      </c>
      <c r="O94" s="3"/>
      <c r="P94" s="73" t="s">
        <v>43</v>
      </c>
      <c r="Q94" s="73" t="s">
        <v>386</v>
      </c>
      <c r="R94" s="73">
        <v>60</v>
      </c>
      <c r="S94" s="73">
        <v>3</v>
      </c>
      <c r="T94" s="73" t="s">
        <v>168</v>
      </c>
      <c r="U94" s="105">
        <v>28000</v>
      </c>
      <c r="V94" s="105">
        <v>28000</v>
      </c>
      <c r="W94" s="106" t="s">
        <v>59</v>
      </c>
      <c r="X94" s="73" t="s">
        <v>175</v>
      </c>
      <c r="Y94" s="73" t="s">
        <v>174</v>
      </c>
      <c r="Z94"/>
    </row>
    <row r="95" spans="1:26" x14ac:dyDescent="0.25">
      <c r="A95" s="46" t="s">
        <v>192</v>
      </c>
      <c r="B95" s="46" t="s">
        <v>104</v>
      </c>
      <c r="C95" s="46"/>
      <c r="D95" s="156">
        <v>200084</v>
      </c>
      <c r="E95" s="46"/>
      <c r="F95" s="45" t="s">
        <v>24</v>
      </c>
      <c r="G95" s="121">
        <v>4</v>
      </c>
      <c r="H95" s="121">
        <v>20</v>
      </c>
      <c r="I95" s="121">
        <v>8</v>
      </c>
      <c r="J95" s="121" t="s">
        <v>62</v>
      </c>
      <c r="K95" s="73" t="s">
        <v>46</v>
      </c>
      <c r="L95" s="118">
        <v>-78</v>
      </c>
      <c r="M95" s="3">
        <v>20</v>
      </c>
      <c r="N95" s="3" t="s">
        <v>47</v>
      </c>
      <c r="O95" s="3"/>
      <c r="P95" s="73" t="s">
        <v>43</v>
      </c>
      <c r="Q95" s="73" t="s">
        <v>386</v>
      </c>
      <c r="R95" s="73">
        <v>60</v>
      </c>
      <c r="S95" s="73">
        <v>3</v>
      </c>
      <c r="T95" s="73" t="s">
        <v>168</v>
      </c>
      <c r="U95" s="105">
        <v>51000</v>
      </c>
      <c r="V95" s="105">
        <v>51000</v>
      </c>
      <c r="W95" s="106" t="s">
        <v>63</v>
      </c>
      <c r="X95" s="73" t="s">
        <v>175</v>
      </c>
      <c r="Y95" s="73" t="s">
        <v>174</v>
      </c>
      <c r="Z95"/>
    </row>
    <row r="96" spans="1:26" x14ac:dyDescent="0.25">
      <c r="A96" s="46" t="s">
        <v>192</v>
      </c>
      <c r="B96" s="46" t="s">
        <v>105</v>
      </c>
      <c r="C96" s="46">
        <v>60181</v>
      </c>
      <c r="D96" s="156">
        <v>200085</v>
      </c>
      <c r="E96" s="46"/>
      <c r="F96" s="45" t="s">
        <v>24</v>
      </c>
      <c r="G96" s="121">
        <v>4</v>
      </c>
      <c r="H96" s="121">
        <v>20</v>
      </c>
      <c r="I96" s="121">
        <v>8</v>
      </c>
      <c r="J96" s="121" t="s">
        <v>58</v>
      </c>
      <c r="K96" s="73" t="s">
        <v>21</v>
      </c>
      <c r="L96" s="118">
        <v>-85</v>
      </c>
      <c r="M96" s="3" t="s">
        <v>41</v>
      </c>
      <c r="N96" s="3" t="s">
        <v>42</v>
      </c>
      <c r="O96" s="3"/>
      <c r="P96" s="73" t="s">
        <v>66</v>
      </c>
      <c r="Q96" s="73" t="s">
        <v>386</v>
      </c>
      <c r="R96" s="73">
        <v>60</v>
      </c>
      <c r="S96" s="73">
        <v>3</v>
      </c>
      <c r="T96" s="73" t="s">
        <v>168</v>
      </c>
      <c r="U96" s="105" t="s">
        <v>584</v>
      </c>
      <c r="V96" s="105">
        <v>140000</v>
      </c>
      <c r="W96" s="106" t="s">
        <v>76</v>
      </c>
      <c r="X96" s="107" t="s">
        <v>173</v>
      </c>
      <c r="Y96" s="73" t="s">
        <v>174</v>
      </c>
      <c r="Z96"/>
    </row>
    <row r="97" spans="1:26" x14ac:dyDescent="0.25">
      <c r="B97" s="134"/>
      <c r="C97" s="151"/>
      <c r="F97" s="48"/>
      <c r="G97" s="38"/>
      <c r="H97" s="38"/>
      <c r="I97" s="38"/>
      <c r="J97" s="38"/>
      <c r="K97" s="101"/>
      <c r="L97" s="122"/>
      <c r="M97" s="101"/>
      <c r="N97" s="101"/>
      <c r="O97" s="101"/>
      <c r="P97" s="101"/>
      <c r="Q97" s="101"/>
      <c r="R97" s="101"/>
      <c r="S97" s="101"/>
      <c r="T97" s="101"/>
      <c r="U97" s="54"/>
      <c r="V97" s="54"/>
      <c r="W97" s="109"/>
      <c r="X97" s="101"/>
      <c r="Y97" s="110"/>
      <c r="Z97"/>
    </row>
    <row r="98" spans="1:26" x14ac:dyDescent="0.25">
      <c r="A98" s="46" t="s">
        <v>213</v>
      </c>
      <c r="B98" s="46" t="s">
        <v>103</v>
      </c>
      <c r="C98" s="46">
        <v>60179</v>
      </c>
      <c r="D98" s="148" t="s">
        <v>408</v>
      </c>
      <c r="E98" s="46"/>
      <c r="F98" s="45" t="s">
        <v>24</v>
      </c>
      <c r="G98" s="121">
        <v>4</v>
      </c>
      <c r="H98" s="121">
        <v>10</v>
      </c>
      <c r="I98" s="121">
        <v>8</v>
      </c>
      <c r="J98" s="121" t="s">
        <v>58</v>
      </c>
      <c r="K98" s="73" t="s">
        <v>21</v>
      </c>
      <c r="L98" s="118">
        <v>-85</v>
      </c>
      <c r="M98" s="73" t="s">
        <v>41</v>
      </c>
      <c r="N98" s="73" t="s">
        <v>42</v>
      </c>
      <c r="O98" s="73" t="s">
        <v>391</v>
      </c>
      <c r="P98" s="73" t="s">
        <v>43</v>
      </c>
      <c r="Q98" s="73" t="s">
        <v>386</v>
      </c>
      <c r="R98" s="73">
        <v>60</v>
      </c>
      <c r="S98" s="73">
        <v>3</v>
      </c>
      <c r="T98" s="73" t="s">
        <v>168</v>
      </c>
      <c r="U98" s="105" t="s">
        <v>584</v>
      </c>
      <c r="V98" s="28">
        <v>90000</v>
      </c>
      <c r="W98" s="106"/>
      <c r="X98" s="28" t="s">
        <v>394</v>
      </c>
      <c r="Y98" s="73" t="s">
        <v>174</v>
      </c>
      <c r="Z98"/>
    </row>
    <row r="99" spans="1:26" x14ac:dyDescent="0.25">
      <c r="A99" s="46" t="s">
        <v>191</v>
      </c>
      <c r="B99" s="46" t="s">
        <v>103</v>
      </c>
      <c r="C99" s="46">
        <v>60179</v>
      </c>
      <c r="D99" s="148" t="s">
        <v>409</v>
      </c>
      <c r="E99" s="46"/>
      <c r="F99" s="45" t="s">
        <v>24</v>
      </c>
      <c r="G99" s="121">
        <v>4</v>
      </c>
      <c r="H99" s="121">
        <v>15</v>
      </c>
      <c r="I99" s="121">
        <v>8</v>
      </c>
      <c r="J99" s="121" t="s">
        <v>58</v>
      </c>
      <c r="K99" s="73" t="s">
        <v>21</v>
      </c>
      <c r="L99" s="118">
        <v>-85</v>
      </c>
      <c r="M99" s="73" t="s">
        <v>41</v>
      </c>
      <c r="N99" s="73" t="s">
        <v>42</v>
      </c>
      <c r="O99" s="73" t="s">
        <v>391</v>
      </c>
      <c r="P99" s="73" t="s">
        <v>43</v>
      </c>
      <c r="Q99" s="73" t="s">
        <v>386</v>
      </c>
      <c r="R99" s="73">
        <v>60</v>
      </c>
      <c r="S99" s="73">
        <v>3</v>
      </c>
      <c r="T99" s="73" t="s">
        <v>168</v>
      </c>
      <c r="U99" s="105" t="s">
        <v>584</v>
      </c>
      <c r="V99" s="152">
        <v>140000</v>
      </c>
      <c r="W99" s="106"/>
      <c r="X99" s="28" t="s">
        <v>394</v>
      </c>
      <c r="Y99" s="73" t="s">
        <v>174</v>
      </c>
      <c r="Z99"/>
    </row>
    <row r="100" spans="1:26" x14ac:dyDescent="0.25">
      <c r="A100" s="46" t="s">
        <v>192</v>
      </c>
      <c r="B100" s="46" t="s">
        <v>101</v>
      </c>
      <c r="C100" s="46">
        <v>60180</v>
      </c>
      <c r="D100" s="148" t="s">
        <v>410</v>
      </c>
      <c r="E100" s="46"/>
      <c r="F100" s="45" t="s">
        <v>24</v>
      </c>
      <c r="G100" s="121">
        <v>4</v>
      </c>
      <c r="H100" s="121">
        <v>20</v>
      </c>
      <c r="I100" s="121">
        <v>8</v>
      </c>
      <c r="J100" s="121" t="s">
        <v>40</v>
      </c>
      <c r="K100" s="73" t="s">
        <v>21</v>
      </c>
      <c r="L100" s="118">
        <v>-85</v>
      </c>
      <c r="M100" s="73" t="s">
        <v>41</v>
      </c>
      <c r="N100" s="73" t="s">
        <v>42</v>
      </c>
      <c r="O100" s="73" t="s">
        <v>391</v>
      </c>
      <c r="P100" s="73" t="s">
        <v>43</v>
      </c>
      <c r="Q100" s="73" t="s">
        <v>386</v>
      </c>
      <c r="R100" s="73">
        <v>60</v>
      </c>
      <c r="S100" s="73">
        <v>3</v>
      </c>
      <c r="T100" s="73" t="s">
        <v>168</v>
      </c>
      <c r="U100" s="105" t="s">
        <v>584</v>
      </c>
      <c r="V100" s="28">
        <v>58000</v>
      </c>
      <c r="W100" s="3"/>
      <c r="X100" s="28" t="s">
        <v>394</v>
      </c>
      <c r="Y100" s="73" t="s">
        <v>174</v>
      </c>
      <c r="Z100"/>
    </row>
    <row r="101" spans="1:26" x14ac:dyDescent="0.25">
      <c r="A101" s="46" t="s">
        <v>192</v>
      </c>
      <c r="B101" s="46" t="s">
        <v>103</v>
      </c>
      <c r="C101" s="46">
        <v>60179</v>
      </c>
      <c r="D101" s="148" t="s">
        <v>411</v>
      </c>
      <c r="E101" s="46"/>
      <c r="F101" s="45" t="s">
        <v>24</v>
      </c>
      <c r="G101" s="121">
        <v>4</v>
      </c>
      <c r="H101" s="121">
        <v>20</v>
      </c>
      <c r="I101" s="121">
        <v>8</v>
      </c>
      <c r="J101" s="121" t="s">
        <v>58</v>
      </c>
      <c r="K101" s="73" t="s">
        <v>21</v>
      </c>
      <c r="L101" s="118">
        <v>-85</v>
      </c>
      <c r="M101" s="73" t="s">
        <v>41</v>
      </c>
      <c r="N101" s="73" t="s">
        <v>42</v>
      </c>
      <c r="O101" s="73" t="s">
        <v>391</v>
      </c>
      <c r="P101" s="73" t="s">
        <v>43</v>
      </c>
      <c r="Q101" s="73" t="s">
        <v>386</v>
      </c>
      <c r="R101" s="73">
        <v>60</v>
      </c>
      <c r="S101" s="73">
        <v>3</v>
      </c>
      <c r="T101" s="73" t="s">
        <v>168</v>
      </c>
      <c r="U101" s="105" t="s">
        <v>584</v>
      </c>
      <c r="V101" s="152">
        <v>182000</v>
      </c>
      <c r="W101" s="106"/>
      <c r="X101" s="28" t="s">
        <v>394</v>
      </c>
      <c r="Y101" s="73" t="s">
        <v>174</v>
      </c>
      <c r="Z101"/>
    </row>
    <row r="102" spans="1:26" x14ac:dyDescent="0.25">
      <c r="A102" s="46" t="s">
        <v>192</v>
      </c>
      <c r="B102" s="46" t="s">
        <v>102</v>
      </c>
      <c r="C102" s="46"/>
      <c r="D102" s="148" t="s">
        <v>412</v>
      </c>
      <c r="E102" s="46"/>
      <c r="F102" s="45" t="s">
        <v>24</v>
      </c>
      <c r="G102" s="121">
        <v>4</v>
      </c>
      <c r="H102" s="121">
        <v>20</v>
      </c>
      <c r="I102" s="121">
        <v>8</v>
      </c>
      <c r="J102" s="121" t="s">
        <v>54</v>
      </c>
      <c r="K102" s="73" t="s">
        <v>49</v>
      </c>
      <c r="L102" s="118">
        <v>-98</v>
      </c>
      <c r="M102" s="3">
        <v>0</v>
      </c>
      <c r="N102" s="3" t="s">
        <v>50</v>
      </c>
      <c r="O102" s="73" t="s">
        <v>391</v>
      </c>
      <c r="P102" s="73" t="s">
        <v>43</v>
      </c>
      <c r="Q102" s="73" t="s">
        <v>386</v>
      </c>
      <c r="R102" s="73">
        <v>60</v>
      </c>
      <c r="S102" s="73">
        <v>3</v>
      </c>
      <c r="T102" s="73" t="s">
        <v>168</v>
      </c>
      <c r="U102" s="105" t="s">
        <v>584</v>
      </c>
      <c r="V102" s="152">
        <v>9000</v>
      </c>
      <c r="W102" s="106"/>
      <c r="X102" s="28" t="s">
        <v>393</v>
      </c>
      <c r="Y102" s="73" t="s">
        <v>174</v>
      </c>
      <c r="Z102"/>
    </row>
    <row r="103" spans="1:26" x14ac:dyDescent="0.25">
      <c r="A103" s="46" t="s">
        <v>192</v>
      </c>
      <c r="B103" s="46" t="s">
        <v>103</v>
      </c>
      <c r="C103" s="46"/>
      <c r="D103" s="148" t="s">
        <v>413</v>
      </c>
      <c r="E103" s="46"/>
      <c r="F103" s="45" t="s">
        <v>24</v>
      </c>
      <c r="G103" s="121">
        <v>4</v>
      </c>
      <c r="H103" s="121">
        <v>20</v>
      </c>
      <c r="I103" s="121">
        <v>8</v>
      </c>
      <c r="J103" s="121" t="s">
        <v>58</v>
      </c>
      <c r="K103" s="73" t="s">
        <v>46</v>
      </c>
      <c r="L103" s="118">
        <v>-88</v>
      </c>
      <c r="M103" s="3">
        <v>10</v>
      </c>
      <c r="N103" s="3" t="s">
        <v>48</v>
      </c>
      <c r="O103" s="73" t="s">
        <v>391</v>
      </c>
      <c r="P103" s="73" t="s">
        <v>43</v>
      </c>
      <c r="Q103" s="73" t="s">
        <v>386</v>
      </c>
      <c r="R103" s="73">
        <v>60</v>
      </c>
      <c r="S103" s="73">
        <v>3</v>
      </c>
      <c r="T103" s="73" t="s">
        <v>168</v>
      </c>
      <c r="U103" s="105" t="s">
        <v>584</v>
      </c>
      <c r="V103" s="152">
        <v>30000</v>
      </c>
      <c r="W103" s="106"/>
      <c r="X103" s="28" t="s">
        <v>393</v>
      </c>
      <c r="Y103" s="73" t="s">
        <v>174</v>
      </c>
      <c r="Z103"/>
    </row>
    <row r="104" spans="1:26" x14ac:dyDescent="0.25">
      <c r="A104" s="46" t="s">
        <v>192</v>
      </c>
      <c r="B104" s="46" t="s">
        <v>104</v>
      </c>
      <c r="C104" s="46"/>
      <c r="D104" s="148" t="s">
        <v>414</v>
      </c>
      <c r="E104" s="46"/>
      <c r="F104" s="45" t="s">
        <v>24</v>
      </c>
      <c r="G104" s="121">
        <v>4</v>
      </c>
      <c r="H104" s="121">
        <v>20</v>
      </c>
      <c r="I104" s="121">
        <v>8</v>
      </c>
      <c r="J104" s="121" t="s">
        <v>62</v>
      </c>
      <c r="K104" s="73" t="s">
        <v>46</v>
      </c>
      <c r="L104" s="118">
        <v>-78</v>
      </c>
      <c r="M104" s="3">
        <v>20</v>
      </c>
      <c r="N104" s="3" t="s">
        <v>47</v>
      </c>
      <c r="O104" s="73" t="s">
        <v>391</v>
      </c>
      <c r="P104" s="73" t="s">
        <v>43</v>
      </c>
      <c r="Q104" s="73" t="s">
        <v>386</v>
      </c>
      <c r="R104" s="73">
        <v>60</v>
      </c>
      <c r="S104" s="73">
        <v>3</v>
      </c>
      <c r="T104" s="73" t="s">
        <v>168</v>
      </c>
      <c r="U104" s="105" t="s">
        <v>584</v>
      </c>
      <c r="V104" s="152">
        <v>62000</v>
      </c>
      <c r="W104" s="106"/>
      <c r="X104" s="28" t="s">
        <v>393</v>
      </c>
      <c r="Y104" s="73" t="s">
        <v>174</v>
      </c>
      <c r="Z104"/>
    </row>
    <row r="105" spans="1:26" x14ac:dyDescent="0.25">
      <c r="A105" s="46" t="s">
        <v>192</v>
      </c>
      <c r="B105" s="46" t="s">
        <v>105</v>
      </c>
      <c r="C105" s="46">
        <v>60181</v>
      </c>
      <c r="D105" s="148" t="s">
        <v>415</v>
      </c>
      <c r="E105" s="46"/>
      <c r="F105" s="45" t="s">
        <v>24</v>
      </c>
      <c r="G105" s="121">
        <v>4</v>
      </c>
      <c r="H105" s="121">
        <v>20</v>
      </c>
      <c r="I105" s="121">
        <v>8</v>
      </c>
      <c r="J105" s="121" t="s">
        <v>58</v>
      </c>
      <c r="K105" s="73" t="s">
        <v>21</v>
      </c>
      <c r="L105" s="118">
        <v>-85</v>
      </c>
      <c r="M105" s="3" t="s">
        <v>41</v>
      </c>
      <c r="N105" s="3" t="s">
        <v>42</v>
      </c>
      <c r="O105" s="73" t="s">
        <v>391</v>
      </c>
      <c r="P105" s="73" t="s">
        <v>66</v>
      </c>
      <c r="Q105" s="73" t="s">
        <v>386</v>
      </c>
      <c r="R105" s="73">
        <v>60</v>
      </c>
      <c r="S105" s="73">
        <v>3</v>
      </c>
      <c r="T105" s="73" t="s">
        <v>168</v>
      </c>
      <c r="U105" s="105" t="s">
        <v>584</v>
      </c>
      <c r="V105" s="152">
        <v>182000</v>
      </c>
      <c r="W105" s="106"/>
      <c r="X105" s="28" t="s">
        <v>394</v>
      </c>
      <c r="Y105" s="73" t="s">
        <v>174</v>
      </c>
      <c r="Z105"/>
    </row>
    <row r="106" spans="1:26" x14ac:dyDescent="0.25">
      <c r="A106" s="46" t="s">
        <v>192</v>
      </c>
      <c r="B106" s="46" t="s">
        <v>530</v>
      </c>
      <c r="C106" s="46">
        <v>58935</v>
      </c>
      <c r="D106" s="148" t="s">
        <v>416</v>
      </c>
      <c r="E106" s="46"/>
      <c r="F106" s="45" t="s">
        <v>24</v>
      </c>
      <c r="G106" s="121">
        <v>4</v>
      </c>
      <c r="H106" s="121">
        <v>20</v>
      </c>
      <c r="I106" s="121">
        <v>8</v>
      </c>
      <c r="J106" s="121" t="s">
        <v>62</v>
      </c>
      <c r="K106" s="73" t="s">
        <v>21</v>
      </c>
      <c r="L106" s="118">
        <v>-85</v>
      </c>
      <c r="M106" s="73" t="s">
        <v>41</v>
      </c>
      <c r="N106" s="73" t="s">
        <v>42</v>
      </c>
      <c r="O106" s="73" t="s">
        <v>395</v>
      </c>
      <c r="P106" s="73" t="s">
        <v>186</v>
      </c>
      <c r="Q106" s="73" t="s">
        <v>386</v>
      </c>
      <c r="R106" s="73">
        <v>60</v>
      </c>
      <c r="S106" s="73">
        <v>3</v>
      </c>
      <c r="T106" s="73" t="s">
        <v>168</v>
      </c>
      <c r="U106" s="105" t="s">
        <v>584</v>
      </c>
      <c r="V106" s="152">
        <v>68000</v>
      </c>
      <c r="W106" s="106"/>
      <c r="X106" s="28" t="s">
        <v>394</v>
      </c>
      <c r="Y106" s="28" t="s">
        <v>426</v>
      </c>
      <c r="Z106"/>
    </row>
    <row r="107" spans="1:26" x14ac:dyDescent="0.25">
      <c r="A107" s="46" t="s">
        <v>192</v>
      </c>
      <c r="B107" s="46" t="s">
        <v>531</v>
      </c>
      <c r="C107" s="146">
        <v>58621</v>
      </c>
      <c r="D107" s="148" t="s">
        <v>417</v>
      </c>
      <c r="E107" s="46"/>
      <c r="F107" s="45" t="s">
        <v>24</v>
      </c>
      <c r="G107" s="121">
        <v>4</v>
      </c>
      <c r="H107" s="121">
        <v>20</v>
      </c>
      <c r="I107" s="121">
        <v>8</v>
      </c>
      <c r="J107" s="121" t="s">
        <v>62</v>
      </c>
      <c r="K107" s="73" t="s">
        <v>21</v>
      </c>
      <c r="L107" s="118">
        <v>-85</v>
      </c>
      <c r="M107" s="73" t="s">
        <v>41</v>
      </c>
      <c r="N107" s="73" t="s">
        <v>42</v>
      </c>
      <c r="O107" s="73" t="s">
        <v>396</v>
      </c>
      <c r="P107" s="73" t="s">
        <v>187</v>
      </c>
      <c r="Q107" s="73" t="s">
        <v>386</v>
      </c>
      <c r="R107" s="73">
        <v>60</v>
      </c>
      <c r="S107" s="73">
        <v>3</v>
      </c>
      <c r="T107" s="73" t="s">
        <v>168</v>
      </c>
      <c r="U107" s="105" t="s">
        <v>584</v>
      </c>
      <c r="V107" s="152">
        <v>68000</v>
      </c>
      <c r="W107" s="106"/>
      <c r="X107" s="28" t="s">
        <v>394</v>
      </c>
      <c r="Y107" s="28" t="s">
        <v>426</v>
      </c>
      <c r="Z107"/>
    </row>
    <row r="108" spans="1:26" x14ac:dyDescent="0.25">
      <c r="C108" s="59"/>
      <c r="U108" s="27"/>
      <c r="V108" s="29"/>
      <c r="Z108"/>
    </row>
    <row r="109" spans="1:26" x14ac:dyDescent="0.25">
      <c r="A109" s="46"/>
      <c r="B109" s="46" t="s">
        <v>487</v>
      </c>
      <c r="C109" s="121"/>
      <c r="D109" s="173">
        <v>200.12</v>
      </c>
      <c r="E109" s="46">
        <v>1</v>
      </c>
      <c r="F109" s="45" t="s">
        <v>24</v>
      </c>
      <c r="G109" s="121">
        <v>4</v>
      </c>
      <c r="H109" s="121">
        <v>20</v>
      </c>
      <c r="I109" s="121">
        <v>14</v>
      </c>
      <c r="J109" s="121" t="s">
        <v>486</v>
      </c>
      <c r="K109" s="73" t="s">
        <v>46</v>
      </c>
      <c r="L109" s="118">
        <v>-85</v>
      </c>
      <c r="M109" s="73">
        <v>25</v>
      </c>
      <c r="N109" s="3" t="s">
        <v>48</v>
      </c>
      <c r="O109" s="73" t="s">
        <v>391</v>
      </c>
      <c r="P109" s="73" t="s">
        <v>66</v>
      </c>
      <c r="Q109" s="73" t="s">
        <v>307</v>
      </c>
      <c r="R109" s="73">
        <v>180</v>
      </c>
      <c r="S109" s="73">
        <v>1</v>
      </c>
      <c r="T109" s="73" t="s">
        <v>170</v>
      </c>
      <c r="U109" s="105" t="s">
        <v>584</v>
      </c>
      <c r="V109" s="316">
        <v>60000</v>
      </c>
      <c r="W109" s="106"/>
      <c r="X109" s="73" t="s">
        <v>973</v>
      </c>
      <c r="Y109" s="73" t="s">
        <v>174</v>
      </c>
      <c r="Z109"/>
    </row>
    <row r="110" spans="1:26" x14ac:dyDescent="0.25">
      <c r="A110" s="46"/>
      <c r="B110" s="46" t="s">
        <v>487</v>
      </c>
      <c r="C110" s="121"/>
      <c r="D110" s="173">
        <v>200.12</v>
      </c>
      <c r="E110" s="46">
        <v>2</v>
      </c>
      <c r="F110" s="45" t="s">
        <v>24</v>
      </c>
      <c r="G110" s="121">
        <v>4</v>
      </c>
      <c r="H110" s="121">
        <v>20</v>
      </c>
      <c r="I110" s="121">
        <v>14</v>
      </c>
      <c r="J110" s="121" t="s">
        <v>486</v>
      </c>
      <c r="K110" s="73" t="s">
        <v>46</v>
      </c>
      <c r="L110" s="118">
        <v>-87</v>
      </c>
      <c r="M110" s="73">
        <v>25</v>
      </c>
      <c r="N110" s="3" t="s">
        <v>48</v>
      </c>
      <c r="O110" s="73" t="s">
        <v>391</v>
      </c>
      <c r="P110" s="73" t="s">
        <v>66</v>
      </c>
      <c r="Q110" s="73" t="s">
        <v>307</v>
      </c>
      <c r="R110" s="73">
        <v>180</v>
      </c>
      <c r="S110" s="73">
        <v>1</v>
      </c>
      <c r="T110" s="73" t="s">
        <v>170</v>
      </c>
      <c r="U110" s="105" t="s">
        <v>584</v>
      </c>
      <c r="V110" s="316">
        <v>60000</v>
      </c>
      <c r="W110" s="106"/>
      <c r="X110" s="73" t="s">
        <v>973</v>
      </c>
      <c r="Y110" s="73" t="s">
        <v>174</v>
      </c>
      <c r="Z110"/>
    </row>
    <row r="111" spans="1:26" x14ac:dyDescent="0.25">
      <c r="A111" s="46"/>
      <c r="B111" s="46" t="s">
        <v>487</v>
      </c>
      <c r="C111" s="121"/>
      <c r="D111" s="173">
        <v>200.12</v>
      </c>
      <c r="E111" s="46">
        <v>3</v>
      </c>
      <c r="F111" s="45" t="s">
        <v>24</v>
      </c>
      <c r="G111" s="121">
        <v>4</v>
      </c>
      <c r="H111" s="121">
        <v>20</v>
      </c>
      <c r="I111" s="121">
        <v>14</v>
      </c>
      <c r="J111" s="121" t="s">
        <v>486</v>
      </c>
      <c r="K111" s="73" t="s">
        <v>46</v>
      </c>
      <c r="L111" s="118">
        <v>-89</v>
      </c>
      <c r="M111" s="73">
        <v>25</v>
      </c>
      <c r="N111" s="3" t="s">
        <v>48</v>
      </c>
      <c r="O111" s="73" t="s">
        <v>391</v>
      </c>
      <c r="P111" s="73" t="s">
        <v>66</v>
      </c>
      <c r="Q111" s="73" t="s">
        <v>307</v>
      </c>
      <c r="R111" s="73">
        <v>180</v>
      </c>
      <c r="S111" s="73">
        <v>1</v>
      </c>
      <c r="T111" s="73" t="s">
        <v>170</v>
      </c>
      <c r="U111" s="105" t="s">
        <v>584</v>
      </c>
      <c r="V111" s="316">
        <v>59000</v>
      </c>
      <c r="W111" s="106"/>
      <c r="X111" s="73" t="s">
        <v>973</v>
      </c>
      <c r="Y111" s="73" t="s">
        <v>174</v>
      </c>
      <c r="Z111"/>
    </row>
    <row r="112" spans="1:26" x14ac:dyDescent="0.25">
      <c r="A112" s="46"/>
      <c r="B112" s="46" t="s">
        <v>487</v>
      </c>
      <c r="C112" s="121"/>
      <c r="D112" s="173">
        <v>200.12</v>
      </c>
      <c r="E112" s="46">
        <v>4</v>
      </c>
      <c r="F112" s="45" t="s">
        <v>24</v>
      </c>
      <c r="G112" s="121">
        <v>4</v>
      </c>
      <c r="H112" s="121">
        <v>20</v>
      </c>
      <c r="I112" s="121">
        <v>14</v>
      </c>
      <c r="J112" s="121" t="s">
        <v>486</v>
      </c>
      <c r="K112" s="73" t="s">
        <v>46</v>
      </c>
      <c r="L112" s="118">
        <v>-91</v>
      </c>
      <c r="M112" s="73">
        <v>25</v>
      </c>
      <c r="N112" s="3" t="s">
        <v>48</v>
      </c>
      <c r="O112" s="73" t="s">
        <v>391</v>
      </c>
      <c r="P112" s="73" t="s">
        <v>66</v>
      </c>
      <c r="Q112" s="73" t="s">
        <v>307</v>
      </c>
      <c r="R112" s="73">
        <v>180</v>
      </c>
      <c r="S112" s="73">
        <v>1</v>
      </c>
      <c r="T112" s="73" t="s">
        <v>170</v>
      </c>
      <c r="U112" s="105" t="s">
        <v>584</v>
      </c>
      <c r="V112" s="316">
        <v>55000</v>
      </c>
      <c r="W112" s="106"/>
      <c r="X112" s="73" t="s">
        <v>973</v>
      </c>
      <c r="Y112" s="73" t="s">
        <v>174</v>
      </c>
      <c r="Z112"/>
    </row>
    <row r="113" spans="1:26" x14ac:dyDescent="0.25">
      <c r="A113" s="46"/>
      <c r="B113" s="46" t="s">
        <v>487</v>
      </c>
      <c r="C113" s="121"/>
      <c r="D113" s="173">
        <v>200.12</v>
      </c>
      <c r="E113" s="46">
        <v>5</v>
      </c>
      <c r="F113" s="45" t="s">
        <v>24</v>
      </c>
      <c r="G113" s="121">
        <v>4</v>
      </c>
      <c r="H113" s="121">
        <v>20</v>
      </c>
      <c r="I113" s="121">
        <v>14</v>
      </c>
      <c r="J113" s="121" t="s">
        <v>486</v>
      </c>
      <c r="K113" s="73" t="s">
        <v>46</v>
      </c>
      <c r="L113" s="118">
        <v>-93</v>
      </c>
      <c r="M113" s="73">
        <v>25</v>
      </c>
      <c r="N113" s="3" t="s">
        <v>48</v>
      </c>
      <c r="O113" s="73" t="s">
        <v>391</v>
      </c>
      <c r="P113" s="73" t="s">
        <v>66</v>
      </c>
      <c r="Q113" s="73" t="s">
        <v>307</v>
      </c>
      <c r="R113" s="73">
        <v>180</v>
      </c>
      <c r="S113" s="73">
        <v>1</v>
      </c>
      <c r="T113" s="73" t="s">
        <v>170</v>
      </c>
      <c r="U113" s="105" t="s">
        <v>584</v>
      </c>
      <c r="V113" s="316">
        <v>55000</v>
      </c>
      <c r="W113" s="106"/>
      <c r="X113" s="73" t="s">
        <v>973</v>
      </c>
      <c r="Y113" s="73" t="s">
        <v>174</v>
      </c>
      <c r="Z113"/>
    </row>
    <row r="114" spans="1:26" x14ac:dyDescent="0.25">
      <c r="A114" s="46"/>
      <c r="B114" s="46" t="s">
        <v>487</v>
      </c>
      <c r="C114" s="121"/>
      <c r="D114" s="173">
        <v>200.12</v>
      </c>
      <c r="E114" s="46">
        <v>6</v>
      </c>
      <c r="F114" s="45" t="s">
        <v>24</v>
      </c>
      <c r="G114" s="121">
        <v>4</v>
      </c>
      <c r="H114" s="121">
        <v>20</v>
      </c>
      <c r="I114" s="121">
        <v>14</v>
      </c>
      <c r="J114" s="121" t="s">
        <v>486</v>
      </c>
      <c r="K114" s="73" t="s">
        <v>46</v>
      </c>
      <c r="L114" s="118">
        <v>-95</v>
      </c>
      <c r="M114" s="73">
        <v>25</v>
      </c>
      <c r="N114" s="3" t="s">
        <v>48</v>
      </c>
      <c r="O114" s="73" t="s">
        <v>391</v>
      </c>
      <c r="P114" s="73" t="s">
        <v>66</v>
      </c>
      <c r="Q114" s="73" t="s">
        <v>307</v>
      </c>
      <c r="R114" s="73">
        <v>180</v>
      </c>
      <c r="S114" s="73">
        <v>1</v>
      </c>
      <c r="T114" s="73" t="s">
        <v>170</v>
      </c>
      <c r="U114" s="105" t="s">
        <v>584</v>
      </c>
      <c r="V114" s="316">
        <v>55000</v>
      </c>
      <c r="W114" s="106"/>
      <c r="X114" s="73" t="s">
        <v>973</v>
      </c>
      <c r="Y114" s="73" t="s">
        <v>174</v>
      </c>
      <c r="Z114"/>
    </row>
    <row r="115" spans="1:26" x14ac:dyDescent="0.25">
      <c r="A115" s="46"/>
      <c r="B115" s="46" t="s">
        <v>487</v>
      </c>
      <c r="C115" s="121"/>
      <c r="D115" s="173">
        <v>200.12</v>
      </c>
      <c r="E115" s="46">
        <v>7</v>
      </c>
      <c r="F115" s="45" t="s">
        <v>24</v>
      </c>
      <c r="G115" s="121">
        <v>4</v>
      </c>
      <c r="H115" s="121">
        <v>20</v>
      </c>
      <c r="I115" s="121">
        <v>14</v>
      </c>
      <c r="J115" s="121" t="s">
        <v>486</v>
      </c>
      <c r="K115" s="73" t="s">
        <v>46</v>
      </c>
      <c r="L115" s="118">
        <v>-97</v>
      </c>
      <c r="M115" s="73">
        <v>25</v>
      </c>
      <c r="N115" s="3" t="s">
        <v>48</v>
      </c>
      <c r="O115" s="73" t="s">
        <v>391</v>
      </c>
      <c r="P115" s="73" t="s">
        <v>66</v>
      </c>
      <c r="Q115" s="73" t="s">
        <v>307</v>
      </c>
      <c r="R115" s="73">
        <v>180</v>
      </c>
      <c r="S115" s="73">
        <v>1</v>
      </c>
      <c r="T115" s="73" t="s">
        <v>170</v>
      </c>
      <c r="U115" s="105" t="s">
        <v>584</v>
      </c>
      <c r="V115" s="316">
        <v>50000</v>
      </c>
      <c r="W115" s="106"/>
      <c r="X115" s="73" t="s">
        <v>973</v>
      </c>
      <c r="Y115" s="73" t="s">
        <v>174</v>
      </c>
      <c r="Z115"/>
    </row>
    <row r="116" spans="1:26" x14ac:dyDescent="0.25">
      <c r="A116" s="46"/>
      <c r="B116" s="46" t="s">
        <v>487</v>
      </c>
      <c r="C116" s="121"/>
      <c r="D116" s="173">
        <v>200.12</v>
      </c>
      <c r="E116" s="46">
        <v>8</v>
      </c>
      <c r="F116" s="45" t="s">
        <v>24</v>
      </c>
      <c r="G116" s="121">
        <v>4</v>
      </c>
      <c r="H116" s="121">
        <v>20</v>
      </c>
      <c r="I116" s="121">
        <v>14</v>
      </c>
      <c r="J116" s="121" t="s">
        <v>486</v>
      </c>
      <c r="K116" s="73" t="s">
        <v>46</v>
      </c>
      <c r="L116" s="118">
        <v>-99</v>
      </c>
      <c r="M116" s="73">
        <v>25</v>
      </c>
      <c r="N116" s="3" t="s">
        <v>48</v>
      </c>
      <c r="O116" s="73" t="s">
        <v>391</v>
      </c>
      <c r="P116" s="73" t="s">
        <v>66</v>
      </c>
      <c r="Q116" s="73" t="s">
        <v>307</v>
      </c>
      <c r="R116" s="73">
        <v>180</v>
      </c>
      <c r="S116" s="73">
        <v>1</v>
      </c>
      <c r="T116" s="73" t="s">
        <v>170</v>
      </c>
      <c r="U116" s="105" t="s">
        <v>584</v>
      </c>
      <c r="V116" s="316">
        <v>40000</v>
      </c>
      <c r="W116" s="106"/>
      <c r="X116" s="73" t="s">
        <v>973</v>
      </c>
      <c r="Y116" s="73" t="s">
        <v>174</v>
      </c>
      <c r="Z116"/>
    </row>
    <row r="117" spans="1:26" x14ac:dyDescent="0.25">
      <c r="A117" s="46"/>
      <c r="B117" s="46" t="s">
        <v>487</v>
      </c>
      <c r="C117" s="121"/>
      <c r="D117" s="173">
        <v>200.12</v>
      </c>
      <c r="E117" s="46">
        <v>9</v>
      </c>
      <c r="F117" s="45" t="s">
        <v>24</v>
      </c>
      <c r="G117" s="121">
        <v>4</v>
      </c>
      <c r="H117" s="121">
        <v>20</v>
      </c>
      <c r="I117" s="121">
        <v>14</v>
      </c>
      <c r="J117" s="121" t="s">
        <v>486</v>
      </c>
      <c r="K117" s="73" t="s">
        <v>46</v>
      </c>
      <c r="L117" s="118">
        <v>-101</v>
      </c>
      <c r="M117" s="73">
        <v>24</v>
      </c>
      <c r="N117" s="3" t="s">
        <v>48</v>
      </c>
      <c r="O117" s="73" t="s">
        <v>391</v>
      </c>
      <c r="P117" s="73" t="s">
        <v>66</v>
      </c>
      <c r="Q117" s="73" t="s">
        <v>307</v>
      </c>
      <c r="R117" s="73">
        <v>180</v>
      </c>
      <c r="S117" s="73">
        <v>1</v>
      </c>
      <c r="T117" s="73" t="s">
        <v>170</v>
      </c>
      <c r="U117" s="105" t="s">
        <v>584</v>
      </c>
      <c r="V117" s="316">
        <v>32000</v>
      </c>
      <c r="W117" s="106"/>
      <c r="X117" s="73" t="s">
        <v>973</v>
      </c>
      <c r="Y117" s="73" t="s">
        <v>174</v>
      </c>
      <c r="Z117"/>
    </row>
    <row r="118" spans="1:26" x14ac:dyDescent="0.25">
      <c r="A118" s="46"/>
      <c r="B118" s="46" t="s">
        <v>487</v>
      </c>
      <c r="C118" s="121"/>
      <c r="D118" s="173">
        <v>200.12</v>
      </c>
      <c r="E118" s="46">
        <v>10</v>
      </c>
      <c r="F118" s="45" t="s">
        <v>24</v>
      </c>
      <c r="G118" s="121">
        <v>4</v>
      </c>
      <c r="H118" s="121">
        <v>20</v>
      </c>
      <c r="I118" s="121">
        <v>14</v>
      </c>
      <c r="J118" s="121" t="s">
        <v>486</v>
      </c>
      <c r="K118" s="73" t="s">
        <v>46</v>
      </c>
      <c r="L118" s="118">
        <v>-103</v>
      </c>
      <c r="M118" s="73">
        <v>22</v>
      </c>
      <c r="N118" s="3" t="s">
        <v>48</v>
      </c>
      <c r="O118" s="73" t="s">
        <v>391</v>
      </c>
      <c r="P118" s="73" t="s">
        <v>66</v>
      </c>
      <c r="Q118" s="73" t="s">
        <v>307</v>
      </c>
      <c r="R118" s="73">
        <v>180</v>
      </c>
      <c r="S118" s="73">
        <v>1</v>
      </c>
      <c r="T118" s="73" t="s">
        <v>170</v>
      </c>
      <c r="U118" s="105" t="s">
        <v>584</v>
      </c>
      <c r="V118" s="316">
        <v>30000</v>
      </c>
      <c r="W118" s="106"/>
      <c r="X118" s="73" t="s">
        <v>973</v>
      </c>
      <c r="Y118" s="73" t="s">
        <v>174</v>
      </c>
      <c r="Z118"/>
    </row>
    <row r="119" spans="1:26" x14ac:dyDescent="0.25">
      <c r="B119" s="46" t="s">
        <v>487</v>
      </c>
      <c r="C119" s="121"/>
      <c r="D119" s="173">
        <v>200.12</v>
      </c>
      <c r="E119" s="46">
        <v>11</v>
      </c>
      <c r="F119" s="45" t="s">
        <v>24</v>
      </c>
      <c r="G119" s="121">
        <v>4</v>
      </c>
      <c r="H119" s="121">
        <v>20</v>
      </c>
      <c r="I119" s="121">
        <v>14</v>
      </c>
      <c r="J119" s="121" t="s">
        <v>486</v>
      </c>
      <c r="K119" s="73" t="s">
        <v>46</v>
      </c>
      <c r="L119" s="118">
        <v>-105</v>
      </c>
      <c r="M119" s="73">
        <v>20</v>
      </c>
      <c r="N119" s="3" t="s">
        <v>48</v>
      </c>
      <c r="O119" s="73" t="s">
        <v>391</v>
      </c>
      <c r="P119" s="108" t="s">
        <v>66</v>
      </c>
      <c r="Q119" s="73" t="s">
        <v>307</v>
      </c>
      <c r="R119" s="73">
        <v>180</v>
      </c>
      <c r="S119" s="73">
        <v>1</v>
      </c>
      <c r="T119" s="73" t="s">
        <v>170</v>
      </c>
      <c r="U119" s="105" t="s">
        <v>584</v>
      </c>
      <c r="V119" s="316">
        <v>25000</v>
      </c>
      <c r="W119" s="106"/>
      <c r="X119" s="73" t="s">
        <v>973</v>
      </c>
      <c r="Y119" s="73" t="s">
        <v>174</v>
      </c>
      <c r="Z119"/>
    </row>
    <row r="120" spans="1:26" x14ac:dyDescent="0.25">
      <c r="A120" s="46"/>
      <c r="B120" s="46" t="s">
        <v>487</v>
      </c>
      <c r="C120" s="121"/>
      <c r="D120" s="173">
        <v>200.12</v>
      </c>
      <c r="E120" s="46">
        <v>12</v>
      </c>
      <c r="F120" s="45" t="s">
        <v>24</v>
      </c>
      <c r="G120" s="121">
        <v>4</v>
      </c>
      <c r="H120" s="121">
        <v>20</v>
      </c>
      <c r="I120" s="121">
        <v>14</v>
      </c>
      <c r="J120" s="121" t="s">
        <v>486</v>
      </c>
      <c r="K120" s="73" t="s">
        <v>46</v>
      </c>
      <c r="L120" s="118">
        <v>-107</v>
      </c>
      <c r="M120" s="73">
        <v>18</v>
      </c>
      <c r="N120" s="3" t="s">
        <v>48</v>
      </c>
      <c r="O120" s="73" t="s">
        <v>391</v>
      </c>
      <c r="P120" s="108" t="s">
        <v>66</v>
      </c>
      <c r="Q120" s="73" t="s">
        <v>307</v>
      </c>
      <c r="R120" s="73">
        <v>180</v>
      </c>
      <c r="S120" s="73">
        <v>1</v>
      </c>
      <c r="T120" s="73" t="s">
        <v>170</v>
      </c>
      <c r="U120" s="105" t="s">
        <v>584</v>
      </c>
      <c r="V120" s="316">
        <v>20000</v>
      </c>
      <c r="W120" s="106"/>
      <c r="X120" s="73" t="s">
        <v>973</v>
      </c>
      <c r="Y120" s="73" t="s">
        <v>174</v>
      </c>
      <c r="Z120"/>
    </row>
    <row r="121" spans="1:26" x14ac:dyDescent="0.25">
      <c r="A121" s="46"/>
      <c r="B121" s="46" t="s">
        <v>487</v>
      </c>
      <c r="C121" s="121"/>
      <c r="D121" s="173">
        <v>200.12</v>
      </c>
      <c r="E121" s="46">
        <v>13</v>
      </c>
      <c r="F121" s="45" t="s">
        <v>24</v>
      </c>
      <c r="G121" s="121">
        <v>4</v>
      </c>
      <c r="H121" s="121">
        <v>20</v>
      </c>
      <c r="I121" s="121">
        <v>14</v>
      </c>
      <c r="J121" s="121" t="s">
        <v>486</v>
      </c>
      <c r="K121" s="73" t="s">
        <v>46</v>
      </c>
      <c r="L121" s="118">
        <v>-109</v>
      </c>
      <c r="M121" s="73">
        <v>16</v>
      </c>
      <c r="N121" s="3" t="s">
        <v>48</v>
      </c>
      <c r="O121" s="73" t="s">
        <v>391</v>
      </c>
      <c r="P121" s="108" t="s">
        <v>66</v>
      </c>
      <c r="Q121" s="73" t="s">
        <v>307</v>
      </c>
      <c r="R121" s="73">
        <v>180</v>
      </c>
      <c r="S121" s="73">
        <v>1</v>
      </c>
      <c r="T121" s="73" t="s">
        <v>170</v>
      </c>
      <c r="U121" s="105" t="s">
        <v>584</v>
      </c>
      <c r="V121" s="316">
        <v>18000</v>
      </c>
      <c r="W121" s="106"/>
      <c r="X121" s="73" t="s">
        <v>973</v>
      </c>
      <c r="Y121" s="73" t="s">
        <v>174</v>
      </c>
      <c r="Z121"/>
    </row>
    <row r="122" spans="1:26" x14ac:dyDescent="0.25">
      <c r="A122" s="46"/>
      <c r="B122" s="46" t="s">
        <v>487</v>
      </c>
      <c r="C122" s="121"/>
      <c r="D122" s="173">
        <v>200.12</v>
      </c>
      <c r="E122" s="46">
        <v>14</v>
      </c>
      <c r="F122" s="45" t="s">
        <v>24</v>
      </c>
      <c r="G122" s="121">
        <v>4</v>
      </c>
      <c r="H122" s="121">
        <v>20</v>
      </c>
      <c r="I122" s="121">
        <v>14</v>
      </c>
      <c r="J122" s="121" t="s">
        <v>486</v>
      </c>
      <c r="K122" s="73" t="s">
        <v>46</v>
      </c>
      <c r="L122" s="118">
        <v>-111</v>
      </c>
      <c r="M122" s="73">
        <v>14</v>
      </c>
      <c r="N122" s="3" t="s">
        <v>48</v>
      </c>
      <c r="O122" s="73" t="s">
        <v>391</v>
      </c>
      <c r="P122" s="108" t="s">
        <v>66</v>
      </c>
      <c r="Q122" s="73" t="s">
        <v>307</v>
      </c>
      <c r="R122" s="73">
        <v>180</v>
      </c>
      <c r="S122" s="73">
        <v>1</v>
      </c>
      <c r="T122" s="73" t="s">
        <v>170</v>
      </c>
      <c r="U122" s="105" t="s">
        <v>584</v>
      </c>
      <c r="V122" s="316">
        <v>14000</v>
      </c>
      <c r="W122" s="106"/>
      <c r="X122" s="73" t="s">
        <v>973</v>
      </c>
      <c r="Y122" s="73" t="s">
        <v>174</v>
      </c>
      <c r="Z122"/>
    </row>
    <row r="123" spans="1:26" x14ac:dyDescent="0.25">
      <c r="A123" s="46"/>
      <c r="B123" s="46" t="s">
        <v>487</v>
      </c>
      <c r="C123" s="121"/>
      <c r="D123" s="173">
        <v>200.12</v>
      </c>
      <c r="E123" s="46">
        <v>15</v>
      </c>
      <c r="F123" s="45" t="s">
        <v>24</v>
      </c>
      <c r="G123" s="121">
        <v>4</v>
      </c>
      <c r="H123" s="121">
        <v>20</v>
      </c>
      <c r="I123" s="121">
        <v>14</v>
      </c>
      <c r="J123" s="121" t="s">
        <v>486</v>
      </c>
      <c r="K123" s="73" t="s">
        <v>46</v>
      </c>
      <c r="L123" s="118">
        <v>-113</v>
      </c>
      <c r="M123" s="73">
        <v>12</v>
      </c>
      <c r="N123" s="3" t="s">
        <v>48</v>
      </c>
      <c r="O123" s="73" t="s">
        <v>391</v>
      </c>
      <c r="P123" s="108" t="s">
        <v>66</v>
      </c>
      <c r="Q123" s="73" t="s">
        <v>307</v>
      </c>
      <c r="R123" s="73">
        <v>180</v>
      </c>
      <c r="S123" s="73">
        <v>1</v>
      </c>
      <c r="T123" s="73" t="s">
        <v>170</v>
      </c>
      <c r="U123" s="105" t="s">
        <v>584</v>
      </c>
      <c r="V123" s="316">
        <v>12000</v>
      </c>
      <c r="W123" s="106"/>
      <c r="X123" s="73" t="s">
        <v>973</v>
      </c>
      <c r="Y123" s="73" t="s">
        <v>174</v>
      </c>
      <c r="Z123"/>
    </row>
    <row r="124" spans="1:26" x14ac:dyDescent="0.25">
      <c r="A124" s="46"/>
      <c r="B124" s="46" t="s">
        <v>487</v>
      </c>
      <c r="C124" s="121"/>
      <c r="D124" s="173">
        <v>200.12</v>
      </c>
      <c r="E124" s="46">
        <v>16</v>
      </c>
      <c r="F124" s="45" t="s">
        <v>24</v>
      </c>
      <c r="G124" s="121">
        <v>4</v>
      </c>
      <c r="H124" s="121">
        <v>20</v>
      </c>
      <c r="I124" s="121">
        <v>14</v>
      </c>
      <c r="J124" s="121" t="s">
        <v>486</v>
      </c>
      <c r="K124" s="73" t="s">
        <v>46</v>
      </c>
      <c r="L124" s="118">
        <v>-115</v>
      </c>
      <c r="M124" s="73">
        <v>10</v>
      </c>
      <c r="N124" s="3" t="s">
        <v>48</v>
      </c>
      <c r="O124" s="73" t="s">
        <v>391</v>
      </c>
      <c r="P124" s="108" t="s">
        <v>66</v>
      </c>
      <c r="Q124" s="73" t="s">
        <v>307</v>
      </c>
      <c r="R124" s="73">
        <v>180</v>
      </c>
      <c r="S124" s="73">
        <v>1</v>
      </c>
      <c r="T124" s="73" t="s">
        <v>170</v>
      </c>
      <c r="U124" s="105" t="s">
        <v>584</v>
      </c>
      <c r="V124" s="316">
        <v>10000</v>
      </c>
      <c r="W124" s="106"/>
      <c r="X124" s="73" t="s">
        <v>973</v>
      </c>
      <c r="Y124" s="73" t="s">
        <v>174</v>
      </c>
      <c r="Z124"/>
    </row>
    <row r="125" spans="1:26" x14ac:dyDescent="0.25">
      <c r="A125" s="46"/>
      <c r="B125" s="46" t="s">
        <v>487</v>
      </c>
      <c r="C125" s="121"/>
      <c r="D125" s="173">
        <v>200.12</v>
      </c>
      <c r="E125" s="46">
        <v>17</v>
      </c>
      <c r="F125" s="45" t="s">
        <v>24</v>
      </c>
      <c r="G125" s="121">
        <v>4</v>
      </c>
      <c r="H125" s="121">
        <v>20</v>
      </c>
      <c r="I125" s="121">
        <v>14</v>
      </c>
      <c r="J125" s="121" t="s">
        <v>486</v>
      </c>
      <c r="K125" s="73" t="s">
        <v>46</v>
      </c>
      <c r="L125" s="118">
        <v>-117</v>
      </c>
      <c r="M125" s="73">
        <v>8</v>
      </c>
      <c r="N125" s="3" t="s">
        <v>48</v>
      </c>
      <c r="O125" s="73" t="s">
        <v>391</v>
      </c>
      <c r="P125" s="108" t="s">
        <v>66</v>
      </c>
      <c r="Q125" s="73" t="s">
        <v>307</v>
      </c>
      <c r="R125" s="73">
        <v>180</v>
      </c>
      <c r="S125" s="73">
        <v>1</v>
      </c>
      <c r="T125" s="73" t="s">
        <v>170</v>
      </c>
      <c r="U125" s="105" t="s">
        <v>584</v>
      </c>
      <c r="V125" s="316">
        <v>10000</v>
      </c>
      <c r="W125" s="106"/>
      <c r="X125" s="73" t="s">
        <v>973</v>
      </c>
      <c r="Y125" s="73" t="s">
        <v>174</v>
      </c>
      <c r="Z125"/>
    </row>
    <row r="126" spans="1:26" x14ac:dyDescent="0.25">
      <c r="A126" s="46"/>
      <c r="B126" s="46" t="s">
        <v>487</v>
      </c>
      <c r="C126" s="121"/>
      <c r="D126" s="173">
        <v>200.12</v>
      </c>
      <c r="E126" s="46">
        <v>18</v>
      </c>
      <c r="F126" s="45" t="s">
        <v>24</v>
      </c>
      <c r="G126" s="121">
        <v>4</v>
      </c>
      <c r="H126" s="121">
        <v>20</v>
      </c>
      <c r="I126" s="121">
        <v>14</v>
      </c>
      <c r="J126" s="121" t="s">
        <v>486</v>
      </c>
      <c r="K126" s="73" t="s">
        <v>46</v>
      </c>
      <c r="L126" s="118">
        <v>-119</v>
      </c>
      <c r="M126" s="73">
        <v>6</v>
      </c>
      <c r="N126" s="3" t="s">
        <v>48</v>
      </c>
      <c r="O126" s="73" t="s">
        <v>391</v>
      </c>
      <c r="P126" s="108" t="s">
        <v>66</v>
      </c>
      <c r="Q126" s="73" t="s">
        <v>307</v>
      </c>
      <c r="R126" s="73">
        <v>180</v>
      </c>
      <c r="S126" s="73">
        <v>1</v>
      </c>
      <c r="T126" s="73" t="s">
        <v>170</v>
      </c>
      <c r="U126" s="105" t="s">
        <v>584</v>
      </c>
      <c r="V126" s="316">
        <v>8000</v>
      </c>
      <c r="W126" s="106"/>
      <c r="X126" s="73" t="s">
        <v>973</v>
      </c>
      <c r="Y126" s="73" t="s">
        <v>174</v>
      </c>
      <c r="Z126"/>
    </row>
    <row r="127" spans="1:26" x14ac:dyDescent="0.25">
      <c r="A127" s="46"/>
      <c r="B127" s="46" t="s">
        <v>487</v>
      </c>
      <c r="C127" s="121"/>
      <c r="D127" s="173">
        <v>200.12</v>
      </c>
      <c r="E127" s="46">
        <v>19</v>
      </c>
      <c r="F127" s="45" t="s">
        <v>24</v>
      </c>
      <c r="G127" s="121">
        <v>4</v>
      </c>
      <c r="H127" s="121">
        <v>20</v>
      </c>
      <c r="I127" s="121">
        <v>14</v>
      </c>
      <c r="J127" s="121" t="s">
        <v>486</v>
      </c>
      <c r="K127" s="73" t="s">
        <v>46</v>
      </c>
      <c r="L127" s="118">
        <v>-121</v>
      </c>
      <c r="M127" s="73">
        <v>4</v>
      </c>
      <c r="N127" s="3" t="s">
        <v>48</v>
      </c>
      <c r="O127" s="73" t="s">
        <v>391</v>
      </c>
      <c r="P127" s="108" t="s">
        <v>66</v>
      </c>
      <c r="Q127" s="73" t="s">
        <v>307</v>
      </c>
      <c r="R127" s="73">
        <v>180</v>
      </c>
      <c r="S127" s="73">
        <v>1</v>
      </c>
      <c r="T127" s="73" t="s">
        <v>170</v>
      </c>
      <c r="U127" s="105" t="s">
        <v>584</v>
      </c>
      <c r="V127" s="316">
        <v>5000</v>
      </c>
      <c r="W127" s="106"/>
      <c r="X127" s="73" t="s">
        <v>973</v>
      </c>
      <c r="Y127" s="73" t="s">
        <v>174</v>
      </c>
      <c r="Z127"/>
    </row>
    <row r="128" spans="1:26" x14ac:dyDescent="0.25">
      <c r="C128" s="37"/>
      <c r="U128" s="27"/>
      <c r="V128" s="27"/>
      <c r="Z128"/>
    </row>
    <row r="129" spans="1:26" x14ac:dyDescent="0.25">
      <c r="A129" s="46" t="s">
        <v>213</v>
      </c>
      <c r="B129" s="46" t="s">
        <v>103</v>
      </c>
      <c r="C129" s="46">
        <v>60179</v>
      </c>
      <c r="D129" s="148">
        <v>200.12100000000001</v>
      </c>
      <c r="E129" s="46"/>
      <c r="F129" s="45" t="s">
        <v>24</v>
      </c>
      <c r="G129" s="121">
        <v>4</v>
      </c>
      <c r="H129" s="121">
        <v>10</v>
      </c>
      <c r="I129" s="121">
        <v>8</v>
      </c>
      <c r="J129" s="121" t="s">
        <v>486</v>
      </c>
      <c r="K129" s="73" t="s">
        <v>21</v>
      </c>
      <c r="L129" s="118">
        <v>-85</v>
      </c>
      <c r="M129" s="73" t="s">
        <v>41</v>
      </c>
      <c r="N129" s="73" t="s">
        <v>42</v>
      </c>
      <c r="O129" s="73" t="s">
        <v>391</v>
      </c>
      <c r="P129" s="73" t="s">
        <v>43</v>
      </c>
      <c r="Q129" s="73" t="s">
        <v>386</v>
      </c>
      <c r="R129" s="73">
        <v>60</v>
      </c>
      <c r="S129" s="73">
        <v>3</v>
      </c>
      <c r="T129" s="73" t="s">
        <v>168</v>
      </c>
      <c r="U129" s="105" t="s">
        <v>584</v>
      </c>
      <c r="V129" s="152">
        <v>80000</v>
      </c>
      <c r="W129" s="106"/>
      <c r="X129" s="28" t="s">
        <v>549</v>
      </c>
      <c r="Y129" s="73" t="s">
        <v>174</v>
      </c>
      <c r="Z129"/>
    </row>
    <row r="130" spans="1:26" x14ac:dyDescent="0.25">
      <c r="A130" s="46" t="s">
        <v>191</v>
      </c>
      <c r="B130" s="46" t="s">
        <v>103</v>
      </c>
      <c r="C130" s="46">
        <v>60179</v>
      </c>
      <c r="D130" s="148">
        <v>200.12200000000001</v>
      </c>
      <c r="E130" s="46"/>
      <c r="F130" s="45" t="s">
        <v>24</v>
      </c>
      <c r="G130" s="121">
        <v>4</v>
      </c>
      <c r="H130" s="121">
        <v>15</v>
      </c>
      <c r="I130" s="121">
        <v>8</v>
      </c>
      <c r="J130" s="121" t="s">
        <v>486</v>
      </c>
      <c r="K130" s="73" t="s">
        <v>21</v>
      </c>
      <c r="L130" s="118">
        <v>-85</v>
      </c>
      <c r="M130" s="73" t="s">
        <v>41</v>
      </c>
      <c r="N130" s="73" t="s">
        <v>42</v>
      </c>
      <c r="O130" s="73" t="s">
        <v>391</v>
      </c>
      <c r="P130" s="73" t="s">
        <v>43</v>
      </c>
      <c r="Q130" s="73" t="s">
        <v>386</v>
      </c>
      <c r="R130" s="73">
        <v>60</v>
      </c>
      <c r="S130" s="73">
        <v>3</v>
      </c>
      <c r="T130" s="73" t="s">
        <v>168</v>
      </c>
      <c r="U130" s="105" t="s">
        <v>584</v>
      </c>
      <c r="V130" s="152">
        <v>110000</v>
      </c>
      <c r="W130" s="106"/>
      <c r="X130" s="28" t="s">
        <v>550</v>
      </c>
      <c r="Y130" s="73" t="s">
        <v>174</v>
      </c>
      <c r="Z130"/>
    </row>
    <row r="131" spans="1:26" x14ac:dyDescent="0.25">
      <c r="A131" s="46" t="s">
        <v>192</v>
      </c>
      <c r="B131" s="46" t="s">
        <v>101</v>
      </c>
      <c r="C131" s="46">
        <v>60180</v>
      </c>
      <c r="D131" s="148">
        <v>200.12299999999999</v>
      </c>
      <c r="E131" s="46"/>
      <c r="F131" s="45" t="s">
        <v>24</v>
      </c>
      <c r="G131" s="121">
        <v>4</v>
      </c>
      <c r="H131" s="121">
        <v>20</v>
      </c>
      <c r="I131" s="121">
        <v>8</v>
      </c>
      <c r="J131" s="121" t="s">
        <v>486</v>
      </c>
      <c r="K131" s="73" t="s">
        <v>21</v>
      </c>
      <c r="L131" s="118">
        <v>-85</v>
      </c>
      <c r="M131" s="73" t="s">
        <v>41</v>
      </c>
      <c r="N131" s="73" t="s">
        <v>42</v>
      </c>
      <c r="O131" s="73" t="s">
        <v>391</v>
      </c>
      <c r="P131" s="73" t="s">
        <v>43</v>
      </c>
      <c r="Q131" s="73" t="s">
        <v>386</v>
      </c>
      <c r="R131" s="73">
        <v>60</v>
      </c>
      <c r="S131" s="73">
        <v>3</v>
      </c>
      <c r="T131" s="73" t="s">
        <v>168</v>
      </c>
      <c r="U131" s="105" t="s">
        <v>584</v>
      </c>
      <c r="V131" s="152">
        <v>165000</v>
      </c>
      <c r="W131" s="3"/>
      <c r="X131" s="28" t="s">
        <v>551</v>
      </c>
      <c r="Y131" s="73" t="s">
        <v>174</v>
      </c>
      <c r="Z131"/>
    </row>
    <row r="132" spans="1:26" x14ac:dyDescent="0.25">
      <c r="A132" s="46" t="s">
        <v>192</v>
      </c>
      <c r="B132" s="46" t="s">
        <v>103</v>
      </c>
      <c r="C132" s="46">
        <v>60179</v>
      </c>
      <c r="D132" s="148">
        <v>200.124</v>
      </c>
      <c r="E132" s="46"/>
      <c r="F132" s="45" t="s">
        <v>24</v>
      </c>
      <c r="G132" s="121">
        <v>4</v>
      </c>
      <c r="H132" s="121">
        <v>5</v>
      </c>
      <c r="I132" s="121">
        <v>8</v>
      </c>
      <c r="J132" s="121" t="s">
        <v>486</v>
      </c>
      <c r="K132" s="73" t="s">
        <v>21</v>
      </c>
      <c r="L132" s="118">
        <v>-85</v>
      </c>
      <c r="M132" s="73" t="s">
        <v>41</v>
      </c>
      <c r="N132" s="73" t="s">
        <v>42</v>
      </c>
      <c r="O132" s="73" t="s">
        <v>391</v>
      </c>
      <c r="P132" s="73" t="s">
        <v>43</v>
      </c>
      <c r="Q132" s="73" t="s">
        <v>386</v>
      </c>
      <c r="R132" s="73">
        <v>60</v>
      </c>
      <c r="S132" s="73">
        <v>3</v>
      </c>
      <c r="T132" s="73" t="s">
        <v>168</v>
      </c>
      <c r="U132" s="105" t="s">
        <v>584</v>
      </c>
      <c r="V132" s="152">
        <v>32000</v>
      </c>
      <c r="W132" s="106"/>
      <c r="X132" s="28" t="s">
        <v>552</v>
      </c>
      <c r="Y132" s="73" t="s">
        <v>174</v>
      </c>
      <c r="Z132"/>
    </row>
    <row r="133" spans="1:26" x14ac:dyDescent="0.25">
      <c r="A133" s="46" t="s">
        <v>192</v>
      </c>
      <c r="B133" s="46" t="s">
        <v>102</v>
      </c>
      <c r="C133" s="46"/>
      <c r="D133" s="148">
        <v>200.125</v>
      </c>
      <c r="E133" s="46"/>
      <c r="F133" s="45" t="s">
        <v>24</v>
      </c>
      <c r="G133" s="121">
        <v>4</v>
      </c>
      <c r="H133" s="121">
        <v>20</v>
      </c>
      <c r="I133" s="121">
        <v>8</v>
      </c>
      <c r="J133" s="121" t="s">
        <v>486</v>
      </c>
      <c r="K133" s="73" t="s">
        <v>49</v>
      </c>
      <c r="L133" s="118">
        <v>-98</v>
      </c>
      <c r="M133" s="3">
        <v>0</v>
      </c>
      <c r="N133" s="3" t="s">
        <v>50</v>
      </c>
      <c r="O133" s="73" t="s">
        <v>391</v>
      </c>
      <c r="P133" s="73" t="s">
        <v>43</v>
      </c>
      <c r="Q133" s="73" t="s">
        <v>386</v>
      </c>
      <c r="R133" s="73">
        <v>60</v>
      </c>
      <c r="S133" s="73">
        <v>3</v>
      </c>
      <c r="T133" s="73" t="s">
        <v>168</v>
      </c>
      <c r="U133" s="105" t="s">
        <v>584</v>
      </c>
      <c r="V133" s="152">
        <v>4500</v>
      </c>
      <c r="W133" s="106"/>
      <c r="X133" s="28" t="s">
        <v>973</v>
      </c>
      <c r="Y133" s="73" t="s">
        <v>174</v>
      </c>
    </row>
    <row r="134" spans="1:26" x14ac:dyDescent="0.25">
      <c r="A134" s="46" t="s">
        <v>192</v>
      </c>
      <c r="B134" s="46" t="s">
        <v>103</v>
      </c>
      <c r="C134" s="46"/>
      <c r="D134" s="148">
        <v>200.126</v>
      </c>
      <c r="E134" s="46"/>
      <c r="F134" s="45" t="s">
        <v>24</v>
      </c>
      <c r="G134" s="121">
        <v>4</v>
      </c>
      <c r="H134" s="121">
        <v>20</v>
      </c>
      <c r="I134" s="121">
        <v>8</v>
      </c>
      <c r="J134" s="121" t="s">
        <v>486</v>
      </c>
      <c r="K134" s="73" t="s">
        <v>46</v>
      </c>
      <c r="L134" s="118">
        <v>-88</v>
      </c>
      <c r="M134" s="3">
        <v>10</v>
      </c>
      <c r="N134" s="3" t="s">
        <v>48</v>
      </c>
      <c r="O134" s="73" t="s">
        <v>391</v>
      </c>
      <c r="P134" s="73" t="s">
        <v>43</v>
      </c>
      <c r="Q134" s="73" t="s">
        <v>386</v>
      </c>
      <c r="R134" s="73">
        <v>60</v>
      </c>
      <c r="S134" s="73">
        <v>3</v>
      </c>
      <c r="T134" s="73" t="s">
        <v>168</v>
      </c>
      <c r="U134" s="105" t="s">
        <v>584</v>
      </c>
      <c r="V134" s="152">
        <v>15000</v>
      </c>
      <c r="W134" s="106"/>
      <c r="X134" s="28" t="s">
        <v>973</v>
      </c>
      <c r="Y134" s="73" t="s">
        <v>174</v>
      </c>
    </row>
    <row r="135" spans="1:26" x14ac:dyDescent="0.25">
      <c r="A135" s="46" t="s">
        <v>192</v>
      </c>
      <c r="B135" s="46" t="s">
        <v>104</v>
      </c>
      <c r="C135" s="46"/>
      <c r="D135" s="148">
        <v>200.12700000000001</v>
      </c>
      <c r="E135" s="46"/>
      <c r="F135" s="45" t="s">
        <v>24</v>
      </c>
      <c r="G135" s="121">
        <v>4</v>
      </c>
      <c r="H135" s="121">
        <v>20</v>
      </c>
      <c r="I135" s="121">
        <v>8</v>
      </c>
      <c r="J135" s="121" t="s">
        <v>486</v>
      </c>
      <c r="K135" s="73" t="s">
        <v>46</v>
      </c>
      <c r="L135" s="118">
        <v>-78</v>
      </c>
      <c r="M135" s="3">
        <v>20</v>
      </c>
      <c r="N135" s="3" t="s">
        <v>47</v>
      </c>
      <c r="O135" s="73" t="s">
        <v>391</v>
      </c>
      <c r="P135" s="73" t="s">
        <v>43</v>
      </c>
      <c r="Q135" s="73" t="s">
        <v>386</v>
      </c>
      <c r="R135" s="73">
        <v>60</v>
      </c>
      <c r="S135" s="73">
        <v>3</v>
      </c>
      <c r="T135" s="73" t="s">
        <v>168</v>
      </c>
      <c r="U135" s="105" t="s">
        <v>584</v>
      </c>
      <c r="V135" s="152">
        <v>35000</v>
      </c>
      <c r="W135" s="106"/>
      <c r="X135" s="28" t="s">
        <v>973</v>
      </c>
      <c r="Y135" s="73" t="s">
        <v>174</v>
      </c>
    </row>
    <row r="136" spans="1:26" x14ac:dyDescent="0.25">
      <c r="A136" s="46" t="s">
        <v>192</v>
      </c>
      <c r="B136" s="46" t="s">
        <v>105</v>
      </c>
      <c r="C136" s="46">
        <v>60181</v>
      </c>
      <c r="D136" s="148">
        <v>200.12799999999999</v>
      </c>
      <c r="E136" s="46"/>
      <c r="F136" s="45" t="s">
        <v>24</v>
      </c>
      <c r="G136" s="121">
        <v>4</v>
      </c>
      <c r="H136" s="121">
        <v>20</v>
      </c>
      <c r="I136" s="121">
        <v>8</v>
      </c>
      <c r="J136" s="121" t="s">
        <v>486</v>
      </c>
      <c r="K136" s="73" t="s">
        <v>21</v>
      </c>
      <c r="L136" s="118">
        <v>-85</v>
      </c>
      <c r="M136" s="3" t="s">
        <v>41</v>
      </c>
      <c r="N136" s="3" t="s">
        <v>42</v>
      </c>
      <c r="O136" s="73" t="s">
        <v>391</v>
      </c>
      <c r="P136" s="73" t="s">
        <v>66</v>
      </c>
      <c r="Q136" s="73" t="s">
        <v>386</v>
      </c>
      <c r="R136" s="73">
        <v>60</v>
      </c>
      <c r="S136" s="73">
        <v>3</v>
      </c>
      <c r="T136" s="73" t="s">
        <v>168</v>
      </c>
      <c r="U136" s="105" t="s">
        <v>584</v>
      </c>
      <c r="V136" s="66">
        <v>165000</v>
      </c>
      <c r="W136" s="106"/>
      <c r="X136" s="28" t="s">
        <v>551</v>
      </c>
      <c r="Y136" s="73" t="s">
        <v>174</v>
      </c>
    </row>
    <row r="137" spans="1:26" x14ac:dyDescent="0.25">
      <c r="C137" s="37"/>
      <c r="U137" s="27"/>
      <c r="V137" s="27"/>
    </row>
    <row r="138" spans="1:26" x14ac:dyDescent="0.25">
      <c r="A138" s="600"/>
      <c r="B138" s="600" t="s">
        <v>598</v>
      </c>
      <c r="C138" s="232"/>
      <c r="D138" s="601">
        <v>200.12899999999999</v>
      </c>
      <c r="E138" s="600">
        <v>1</v>
      </c>
      <c r="F138" s="602" t="s">
        <v>24</v>
      </c>
      <c r="G138" s="232">
        <v>4</v>
      </c>
      <c r="H138" s="232">
        <v>20</v>
      </c>
      <c r="I138" s="232">
        <v>14</v>
      </c>
      <c r="J138" s="232" t="s">
        <v>597</v>
      </c>
      <c r="K138" s="603" t="s">
        <v>46</v>
      </c>
      <c r="L138" s="604">
        <v>-85</v>
      </c>
      <c r="M138" s="603">
        <v>25</v>
      </c>
      <c r="N138" s="605" t="s">
        <v>48</v>
      </c>
      <c r="O138" s="603" t="s">
        <v>391</v>
      </c>
      <c r="P138" s="603" t="s">
        <v>66</v>
      </c>
      <c r="Q138" s="603" t="s">
        <v>307</v>
      </c>
      <c r="R138" s="603">
        <v>180</v>
      </c>
      <c r="S138" s="603">
        <v>1</v>
      </c>
      <c r="T138" s="603" t="s">
        <v>170</v>
      </c>
      <c r="U138" s="606" t="s">
        <v>584</v>
      </c>
      <c r="V138" s="606">
        <v>1</v>
      </c>
      <c r="W138" s="607"/>
      <c r="X138" s="603" t="s">
        <v>175</v>
      </c>
      <c r="Y138" s="603" t="s">
        <v>174</v>
      </c>
    </row>
    <row r="139" spans="1:26" x14ac:dyDescent="0.25">
      <c r="A139" s="600"/>
      <c r="B139" s="600" t="s">
        <v>598</v>
      </c>
      <c r="C139" s="232"/>
      <c r="D139" s="601">
        <v>200.12899999999999</v>
      </c>
      <c r="E139" s="600">
        <v>2</v>
      </c>
      <c r="F139" s="602" t="s">
        <v>24</v>
      </c>
      <c r="G139" s="232">
        <v>4</v>
      </c>
      <c r="H139" s="232">
        <v>20</v>
      </c>
      <c r="I139" s="232">
        <v>14</v>
      </c>
      <c r="J139" s="232" t="s">
        <v>597</v>
      </c>
      <c r="K139" s="603" t="s">
        <v>46</v>
      </c>
      <c r="L139" s="604">
        <v>-87</v>
      </c>
      <c r="M139" s="603">
        <v>25</v>
      </c>
      <c r="N139" s="605" t="s">
        <v>48</v>
      </c>
      <c r="O139" s="603" t="s">
        <v>391</v>
      </c>
      <c r="P139" s="603" t="s">
        <v>66</v>
      </c>
      <c r="Q139" s="603" t="s">
        <v>307</v>
      </c>
      <c r="R139" s="603">
        <v>180</v>
      </c>
      <c r="S139" s="603">
        <v>1</v>
      </c>
      <c r="T139" s="603" t="s">
        <v>170</v>
      </c>
      <c r="U139" s="606" t="s">
        <v>584</v>
      </c>
      <c r="V139" s="606">
        <v>1</v>
      </c>
      <c r="W139" s="607"/>
      <c r="X139" s="603" t="s">
        <v>175</v>
      </c>
      <c r="Y139" s="603" t="s">
        <v>174</v>
      </c>
    </row>
    <row r="140" spans="1:26" x14ac:dyDescent="0.25">
      <c r="A140" s="600"/>
      <c r="B140" s="600" t="s">
        <v>598</v>
      </c>
      <c r="C140" s="232"/>
      <c r="D140" s="601">
        <v>200.12899999999999</v>
      </c>
      <c r="E140" s="600">
        <v>3</v>
      </c>
      <c r="F140" s="602" t="s">
        <v>24</v>
      </c>
      <c r="G140" s="232">
        <v>4</v>
      </c>
      <c r="H140" s="232">
        <v>20</v>
      </c>
      <c r="I140" s="232">
        <v>14</v>
      </c>
      <c r="J140" s="232" t="s">
        <v>597</v>
      </c>
      <c r="K140" s="603" t="s">
        <v>46</v>
      </c>
      <c r="L140" s="604">
        <v>-89</v>
      </c>
      <c r="M140" s="603">
        <v>25</v>
      </c>
      <c r="N140" s="605" t="s">
        <v>48</v>
      </c>
      <c r="O140" s="603" t="s">
        <v>391</v>
      </c>
      <c r="P140" s="603" t="s">
        <v>66</v>
      </c>
      <c r="Q140" s="603" t="s">
        <v>307</v>
      </c>
      <c r="R140" s="603">
        <v>180</v>
      </c>
      <c r="S140" s="603">
        <v>1</v>
      </c>
      <c r="T140" s="603" t="s">
        <v>170</v>
      </c>
      <c r="U140" s="606" t="s">
        <v>584</v>
      </c>
      <c r="V140" s="606">
        <v>1</v>
      </c>
      <c r="W140" s="607"/>
      <c r="X140" s="603" t="s">
        <v>175</v>
      </c>
      <c r="Y140" s="603" t="s">
        <v>174</v>
      </c>
    </row>
    <row r="141" spans="1:26" x14ac:dyDescent="0.25">
      <c r="A141" s="600"/>
      <c r="B141" s="600" t="s">
        <v>598</v>
      </c>
      <c r="C141" s="232"/>
      <c r="D141" s="601">
        <v>200.12899999999999</v>
      </c>
      <c r="E141" s="600">
        <v>4</v>
      </c>
      <c r="F141" s="602" t="s">
        <v>24</v>
      </c>
      <c r="G141" s="232">
        <v>4</v>
      </c>
      <c r="H141" s="232">
        <v>20</v>
      </c>
      <c r="I141" s="232">
        <v>14</v>
      </c>
      <c r="J141" s="232" t="s">
        <v>597</v>
      </c>
      <c r="K141" s="603" t="s">
        <v>46</v>
      </c>
      <c r="L141" s="604">
        <v>-91</v>
      </c>
      <c r="M141" s="603">
        <v>25</v>
      </c>
      <c r="N141" s="605" t="s">
        <v>48</v>
      </c>
      <c r="O141" s="603" t="s">
        <v>391</v>
      </c>
      <c r="P141" s="603" t="s">
        <v>66</v>
      </c>
      <c r="Q141" s="603" t="s">
        <v>307</v>
      </c>
      <c r="R141" s="603">
        <v>180</v>
      </c>
      <c r="S141" s="603">
        <v>1</v>
      </c>
      <c r="T141" s="603" t="s">
        <v>170</v>
      </c>
      <c r="U141" s="606" t="s">
        <v>584</v>
      </c>
      <c r="V141" s="606">
        <v>1</v>
      </c>
      <c r="W141" s="607"/>
      <c r="X141" s="603" t="s">
        <v>175</v>
      </c>
      <c r="Y141" s="603" t="s">
        <v>174</v>
      </c>
    </row>
    <row r="142" spans="1:26" x14ac:dyDescent="0.25">
      <c r="A142" s="600"/>
      <c r="B142" s="600" t="s">
        <v>598</v>
      </c>
      <c r="C142" s="232"/>
      <c r="D142" s="601">
        <v>200.12899999999999</v>
      </c>
      <c r="E142" s="600">
        <v>5</v>
      </c>
      <c r="F142" s="602" t="s">
        <v>24</v>
      </c>
      <c r="G142" s="232">
        <v>4</v>
      </c>
      <c r="H142" s="232">
        <v>20</v>
      </c>
      <c r="I142" s="232">
        <v>14</v>
      </c>
      <c r="J142" s="232" t="s">
        <v>597</v>
      </c>
      <c r="K142" s="603" t="s">
        <v>46</v>
      </c>
      <c r="L142" s="604">
        <v>-93</v>
      </c>
      <c r="M142" s="603">
        <v>25</v>
      </c>
      <c r="N142" s="605" t="s">
        <v>48</v>
      </c>
      <c r="O142" s="603" t="s">
        <v>391</v>
      </c>
      <c r="P142" s="603" t="s">
        <v>66</v>
      </c>
      <c r="Q142" s="603" t="s">
        <v>307</v>
      </c>
      <c r="R142" s="603">
        <v>180</v>
      </c>
      <c r="S142" s="603">
        <v>1</v>
      </c>
      <c r="T142" s="603" t="s">
        <v>170</v>
      </c>
      <c r="U142" s="606" t="s">
        <v>584</v>
      </c>
      <c r="V142" s="606">
        <v>1</v>
      </c>
      <c r="W142" s="607"/>
      <c r="X142" s="603" t="s">
        <v>175</v>
      </c>
      <c r="Y142" s="603" t="s">
        <v>174</v>
      </c>
    </row>
    <row r="143" spans="1:26" x14ac:dyDescent="0.25">
      <c r="A143" s="600"/>
      <c r="B143" s="600" t="s">
        <v>598</v>
      </c>
      <c r="C143" s="232"/>
      <c r="D143" s="601">
        <v>200.12899999999999</v>
      </c>
      <c r="E143" s="600">
        <v>6</v>
      </c>
      <c r="F143" s="602" t="s">
        <v>24</v>
      </c>
      <c r="G143" s="232">
        <v>4</v>
      </c>
      <c r="H143" s="232">
        <v>20</v>
      </c>
      <c r="I143" s="232">
        <v>14</v>
      </c>
      <c r="J143" s="232" t="s">
        <v>597</v>
      </c>
      <c r="K143" s="603" t="s">
        <v>46</v>
      </c>
      <c r="L143" s="604">
        <v>-95</v>
      </c>
      <c r="M143" s="603">
        <v>25</v>
      </c>
      <c r="N143" s="605" t="s">
        <v>48</v>
      </c>
      <c r="O143" s="603" t="s">
        <v>391</v>
      </c>
      <c r="P143" s="603" t="s">
        <v>66</v>
      </c>
      <c r="Q143" s="603" t="s">
        <v>307</v>
      </c>
      <c r="R143" s="603">
        <v>180</v>
      </c>
      <c r="S143" s="603">
        <v>1</v>
      </c>
      <c r="T143" s="603" t="s">
        <v>170</v>
      </c>
      <c r="U143" s="606" t="s">
        <v>584</v>
      </c>
      <c r="V143" s="606">
        <v>1</v>
      </c>
      <c r="W143" s="607"/>
      <c r="X143" s="603" t="s">
        <v>175</v>
      </c>
      <c r="Y143" s="603" t="s">
        <v>174</v>
      </c>
    </row>
    <row r="144" spans="1:26" x14ac:dyDescent="0.25">
      <c r="A144" s="600"/>
      <c r="B144" s="600" t="s">
        <v>598</v>
      </c>
      <c r="C144" s="232"/>
      <c r="D144" s="601">
        <v>200.12899999999999</v>
      </c>
      <c r="E144" s="600">
        <v>7</v>
      </c>
      <c r="F144" s="602" t="s">
        <v>24</v>
      </c>
      <c r="G144" s="232">
        <v>4</v>
      </c>
      <c r="H144" s="232">
        <v>20</v>
      </c>
      <c r="I144" s="232">
        <v>14</v>
      </c>
      <c r="J144" s="232" t="s">
        <v>597</v>
      </c>
      <c r="K144" s="603" t="s">
        <v>46</v>
      </c>
      <c r="L144" s="604">
        <v>-97</v>
      </c>
      <c r="M144" s="603">
        <v>25</v>
      </c>
      <c r="N144" s="605" t="s">
        <v>48</v>
      </c>
      <c r="O144" s="603" t="s">
        <v>391</v>
      </c>
      <c r="P144" s="603" t="s">
        <v>66</v>
      </c>
      <c r="Q144" s="603" t="s">
        <v>307</v>
      </c>
      <c r="R144" s="603">
        <v>180</v>
      </c>
      <c r="S144" s="603">
        <v>1</v>
      </c>
      <c r="T144" s="603" t="s">
        <v>170</v>
      </c>
      <c r="U144" s="606" t="s">
        <v>584</v>
      </c>
      <c r="V144" s="606">
        <v>1</v>
      </c>
      <c r="W144" s="607"/>
      <c r="X144" s="603" t="s">
        <v>175</v>
      </c>
      <c r="Y144" s="603" t="s">
        <v>174</v>
      </c>
    </row>
    <row r="145" spans="1:25" x14ac:dyDescent="0.25">
      <c r="A145" s="600"/>
      <c r="B145" s="600" t="s">
        <v>598</v>
      </c>
      <c r="C145" s="232"/>
      <c r="D145" s="601">
        <v>200.12899999999999</v>
      </c>
      <c r="E145" s="600">
        <v>8</v>
      </c>
      <c r="F145" s="602" t="s">
        <v>24</v>
      </c>
      <c r="G145" s="232">
        <v>4</v>
      </c>
      <c r="H145" s="232">
        <v>20</v>
      </c>
      <c r="I145" s="232">
        <v>14</v>
      </c>
      <c r="J145" s="232" t="s">
        <v>597</v>
      </c>
      <c r="K145" s="603" t="s">
        <v>46</v>
      </c>
      <c r="L145" s="604">
        <v>-99</v>
      </c>
      <c r="M145" s="603">
        <v>25</v>
      </c>
      <c r="N145" s="605" t="s">
        <v>48</v>
      </c>
      <c r="O145" s="603" t="s">
        <v>391</v>
      </c>
      <c r="P145" s="603" t="s">
        <v>66</v>
      </c>
      <c r="Q145" s="603" t="s">
        <v>307</v>
      </c>
      <c r="R145" s="603">
        <v>180</v>
      </c>
      <c r="S145" s="603">
        <v>1</v>
      </c>
      <c r="T145" s="603" t="s">
        <v>170</v>
      </c>
      <c r="U145" s="606" t="s">
        <v>584</v>
      </c>
      <c r="V145" s="606">
        <v>1</v>
      </c>
      <c r="W145" s="607"/>
      <c r="X145" s="603" t="s">
        <v>175</v>
      </c>
      <c r="Y145" s="603" t="s">
        <v>174</v>
      </c>
    </row>
    <row r="146" spans="1:25" x14ac:dyDescent="0.25">
      <c r="A146" s="600"/>
      <c r="B146" s="600" t="s">
        <v>598</v>
      </c>
      <c r="C146" s="232"/>
      <c r="D146" s="601">
        <v>200.12899999999999</v>
      </c>
      <c r="E146" s="600">
        <v>9</v>
      </c>
      <c r="F146" s="602" t="s">
        <v>24</v>
      </c>
      <c r="G146" s="232">
        <v>4</v>
      </c>
      <c r="H146" s="232">
        <v>20</v>
      </c>
      <c r="I146" s="232">
        <v>14</v>
      </c>
      <c r="J146" s="232" t="s">
        <v>597</v>
      </c>
      <c r="K146" s="603" t="s">
        <v>46</v>
      </c>
      <c r="L146" s="604">
        <v>-101</v>
      </c>
      <c r="M146" s="603">
        <v>24</v>
      </c>
      <c r="N146" s="605" t="s">
        <v>48</v>
      </c>
      <c r="O146" s="603" t="s">
        <v>391</v>
      </c>
      <c r="P146" s="603" t="s">
        <v>66</v>
      </c>
      <c r="Q146" s="603" t="s">
        <v>307</v>
      </c>
      <c r="R146" s="603">
        <v>180</v>
      </c>
      <c r="S146" s="603">
        <v>1</v>
      </c>
      <c r="T146" s="603" t="s">
        <v>170</v>
      </c>
      <c r="U146" s="606" t="s">
        <v>584</v>
      </c>
      <c r="V146" s="606">
        <v>1</v>
      </c>
      <c r="W146" s="607"/>
      <c r="X146" s="603" t="s">
        <v>175</v>
      </c>
      <c r="Y146" s="603" t="s">
        <v>174</v>
      </c>
    </row>
    <row r="147" spans="1:25" x14ac:dyDescent="0.25">
      <c r="A147" s="600"/>
      <c r="B147" s="600" t="s">
        <v>598</v>
      </c>
      <c r="C147" s="232"/>
      <c r="D147" s="601">
        <v>200.12899999999999</v>
      </c>
      <c r="E147" s="600">
        <v>10</v>
      </c>
      <c r="F147" s="602" t="s">
        <v>24</v>
      </c>
      <c r="G147" s="232">
        <v>4</v>
      </c>
      <c r="H147" s="232">
        <v>20</v>
      </c>
      <c r="I147" s="232">
        <v>14</v>
      </c>
      <c r="J147" s="232" t="s">
        <v>597</v>
      </c>
      <c r="K147" s="603" t="s">
        <v>46</v>
      </c>
      <c r="L147" s="604">
        <v>-103</v>
      </c>
      <c r="M147" s="603">
        <v>22</v>
      </c>
      <c r="N147" s="605" t="s">
        <v>48</v>
      </c>
      <c r="O147" s="603" t="s">
        <v>391</v>
      </c>
      <c r="P147" s="603" t="s">
        <v>66</v>
      </c>
      <c r="Q147" s="603" t="s">
        <v>307</v>
      </c>
      <c r="R147" s="603">
        <v>180</v>
      </c>
      <c r="S147" s="603">
        <v>1</v>
      </c>
      <c r="T147" s="603" t="s">
        <v>170</v>
      </c>
      <c r="U147" s="606" t="s">
        <v>584</v>
      </c>
      <c r="V147" s="606">
        <v>1</v>
      </c>
      <c r="W147" s="607"/>
      <c r="X147" s="603" t="s">
        <v>175</v>
      </c>
      <c r="Y147" s="603" t="s">
        <v>174</v>
      </c>
    </row>
    <row r="148" spans="1:25" x14ac:dyDescent="0.25">
      <c r="A148" s="608"/>
      <c r="B148" s="600" t="s">
        <v>598</v>
      </c>
      <c r="C148" s="232"/>
      <c r="D148" s="601">
        <v>200.12899999999999</v>
      </c>
      <c r="E148" s="600">
        <v>11</v>
      </c>
      <c r="F148" s="602" t="s">
        <v>24</v>
      </c>
      <c r="G148" s="232">
        <v>4</v>
      </c>
      <c r="H148" s="232">
        <v>20</v>
      </c>
      <c r="I148" s="232">
        <v>14</v>
      </c>
      <c r="J148" s="232" t="s">
        <v>597</v>
      </c>
      <c r="K148" s="603" t="s">
        <v>46</v>
      </c>
      <c r="L148" s="604">
        <v>-105</v>
      </c>
      <c r="M148" s="603">
        <v>20</v>
      </c>
      <c r="N148" s="605" t="s">
        <v>48</v>
      </c>
      <c r="O148" s="603" t="s">
        <v>391</v>
      </c>
      <c r="P148" s="609" t="s">
        <v>66</v>
      </c>
      <c r="Q148" s="603" t="s">
        <v>307</v>
      </c>
      <c r="R148" s="603">
        <v>180</v>
      </c>
      <c r="S148" s="603">
        <v>1</v>
      </c>
      <c r="T148" s="603" t="s">
        <v>170</v>
      </c>
      <c r="U148" s="606" t="s">
        <v>584</v>
      </c>
      <c r="V148" s="606">
        <v>1</v>
      </c>
      <c r="W148" s="607"/>
      <c r="X148" s="603" t="s">
        <v>175</v>
      </c>
      <c r="Y148" s="603" t="s">
        <v>174</v>
      </c>
    </row>
    <row r="149" spans="1:25" x14ac:dyDescent="0.25">
      <c r="A149" s="600"/>
      <c r="B149" s="600" t="s">
        <v>598</v>
      </c>
      <c r="C149" s="232"/>
      <c r="D149" s="601">
        <v>200.12899999999999</v>
      </c>
      <c r="E149" s="600">
        <v>12</v>
      </c>
      <c r="F149" s="602" t="s">
        <v>24</v>
      </c>
      <c r="G149" s="232">
        <v>4</v>
      </c>
      <c r="H149" s="232">
        <v>20</v>
      </c>
      <c r="I149" s="232">
        <v>14</v>
      </c>
      <c r="J149" s="232" t="s">
        <v>597</v>
      </c>
      <c r="K149" s="603" t="s">
        <v>46</v>
      </c>
      <c r="L149" s="604">
        <v>-107</v>
      </c>
      <c r="M149" s="603">
        <v>18</v>
      </c>
      <c r="N149" s="605" t="s">
        <v>48</v>
      </c>
      <c r="O149" s="603" t="s">
        <v>391</v>
      </c>
      <c r="P149" s="609" t="s">
        <v>66</v>
      </c>
      <c r="Q149" s="603" t="s">
        <v>307</v>
      </c>
      <c r="R149" s="603">
        <v>180</v>
      </c>
      <c r="S149" s="603">
        <v>1</v>
      </c>
      <c r="T149" s="603" t="s">
        <v>170</v>
      </c>
      <c r="U149" s="606" t="s">
        <v>584</v>
      </c>
      <c r="V149" s="606">
        <v>1</v>
      </c>
      <c r="W149" s="607"/>
      <c r="X149" s="603" t="s">
        <v>175</v>
      </c>
      <c r="Y149" s="603" t="s">
        <v>174</v>
      </c>
    </row>
    <row r="150" spans="1:25" x14ac:dyDescent="0.25">
      <c r="A150" s="600"/>
      <c r="B150" s="600" t="s">
        <v>598</v>
      </c>
      <c r="C150" s="232"/>
      <c r="D150" s="601">
        <v>200.12899999999999</v>
      </c>
      <c r="E150" s="600">
        <v>13</v>
      </c>
      <c r="F150" s="602" t="s">
        <v>24</v>
      </c>
      <c r="G150" s="232">
        <v>4</v>
      </c>
      <c r="H150" s="232">
        <v>20</v>
      </c>
      <c r="I150" s="232">
        <v>14</v>
      </c>
      <c r="J150" s="232" t="s">
        <v>597</v>
      </c>
      <c r="K150" s="603" t="s">
        <v>46</v>
      </c>
      <c r="L150" s="604">
        <v>-109</v>
      </c>
      <c r="M150" s="603">
        <v>16</v>
      </c>
      <c r="N150" s="605" t="s">
        <v>48</v>
      </c>
      <c r="O150" s="603" t="s">
        <v>391</v>
      </c>
      <c r="P150" s="609" t="s">
        <v>66</v>
      </c>
      <c r="Q150" s="603" t="s">
        <v>307</v>
      </c>
      <c r="R150" s="603">
        <v>180</v>
      </c>
      <c r="S150" s="603">
        <v>1</v>
      </c>
      <c r="T150" s="603" t="s">
        <v>170</v>
      </c>
      <c r="U150" s="606" t="s">
        <v>584</v>
      </c>
      <c r="V150" s="606">
        <v>1</v>
      </c>
      <c r="W150" s="607"/>
      <c r="X150" s="603" t="s">
        <v>175</v>
      </c>
      <c r="Y150" s="603" t="s">
        <v>174</v>
      </c>
    </row>
    <row r="151" spans="1:25" x14ac:dyDescent="0.25">
      <c r="A151" s="600"/>
      <c r="B151" s="600" t="s">
        <v>598</v>
      </c>
      <c r="C151" s="232"/>
      <c r="D151" s="601">
        <v>200.12899999999999</v>
      </c>
      <c r="E151" s="600">
        <v>14</v>
      </c>
      <c r="F151" s="602" t="s">
        <v>24</v>
      </c>
      <c r="G151" s="232">
        <v>4</v>
      </c>
      <c r="H151" s="232">
        <v>20</v>
      </c>
      <c r="I151" s="232">
        <v>14</v>
      </c>
      <c r="J151" s="232" t="s">
        <v>597</v>
      </c>
      <c r="K151" s="603" t="s">
        <v>46</v>
      </c>
      <c r="L151" s="604">
        <v>-111</v>
      </c>
      <c r="M151" s="603">
        <v>14</v>
      </c>
      <c r="N151" s="605" t="s">
        <v>48</v>
      </c>
      <c r="O151" s="603" t="s">
        <v>391</v>
      </c>
      <c r="P151" s="609" t="s">
        <v>66</v>
      </c>
      <c r="Q151" s="603" t="s">
        <v>307</v>
      </c>
      <c r="R151" s="603">
        <v>180</v>
      </c>
      <c r="S151" s="603">
        <v>1</v>
      </c>
      <c r="T151" s="603" t="s">
        <v>170</v>
      </c>
      <c r="U151" s="606" t="s">
        <v>584</v>
      </c>
      <c r="V151" s="606">
        <v>1</v>
      </c>
      <c r="W151" s="607"/>
      <c r="X151" s="603" t="s">
        <v>175</v>
      </c>
      <c r="Y151" s="603" t="s">
        <v>174</v>
      </c>
    </row>
    <row r="152" spans="1:25" x14ac:dyDescent="0.25">
      <c r="A152" s="600"/>
      <c r="B152" s="600" t="s">
        <v>598</v>
      </c>
      <c r="C152" s="232"/>
      <c r="D152" s="601">
        <v>200.12899999999999</v>
      </c>
      <c r="E152" s="600">
        <v>15</v>
      </c>
      <c r="F152" s="602" t="s">
        <v>24</v>
      </c>
      <c r="G152" s="232">
        <v>4</v>
      </c>
      <c r="H152" s="232">
        <v>20</v>
      </c>
      <c r="I152" s="232">
        <v>14</v>
      </c>
      <c r="J152" s="232" t="s">
        <v>597</v>
      </c>
      <c r="K152" s="603" t="s">
        <v>46</v>
      </c>
      <c r="L152" s="604">
        <v>-113</v>
      </c>
      <c r="M152" s="603">
        <v>12</v>
      </c>
      <c r="N152" s="605" t="s">
        <v>48</v>
      </c>
      <c r="O152" s="603" t="s">
        <v>391</v>
      </c>
      <c r="P152" s="609" t="s">
        <v>66</v>
      </c>
      <c r="Q152" s="603" t="s">
        <v>307</v>
      </c>
      <c r="R152" s="603">
        <v>180</v>
      </c>
      <c r="S152" s="603">
        <v>1</v>
      </c>
      <c r="T152" s="603" t="s">
        <v>170</v>
      </c>
      <c r="U152" s="606" t="s">
        <v>584</v>
      </c>
      <c r="V152" s="606">
        <v>1</v>
      </c>
      <c r="W152" s="607"/>
      <c r="X152" s="603" t="s">
        <v>175</v>
      </c>
      <c r="Y152" s="603" t="s">
        <v>174</v>
      </c>
    </row>
    <row r="153" spans="1:25" x14ac:dyDescent="0.25">
      <c r="A153" s="600"/>
      <c r="B153" s="600" t="s">
        <v>598</v>
      </c>
      <c r="C153" s="232"/>
      <c r="D153" s="601">
        <v>200.12899999999999</v>
      </c>
      <c r="E153" s="600">
        <v>16</v>
      </c>
      <c r="F153" s="602" t="s">
        <v>24</v>
      </c>
      <c r="G153" s="232">
        <v>4</v>
      </c>
      <c r="H153" s="232">
        <v>20</v>
      </c>
      <c r="I153" s="232">
        <v>14</v>
      </c>
      <c r="J153" s="232" t="s">
        <v>597</v>
      </c>
      <c r="K153" s="603" t="s">
        <v>46</v>
      </c>
      <c r="L153" s="604">
        <v>-115</v>
      </c>
      <c r="M153" s="603">
        <v>10</v>
      </c>
      <c r="N153" s="605" t="s">
        <v>48</v>
      </c>
      <c r="O153" s="603" t="s">
        <v>391</v>
      </c>
      <c r="P153" s="609" t="s">
        <v>66</v>
      </c>
      <c r="Q153" s="603" t="s">
        <v>307</v>
      </c>
      <c r="R153" s="603">
        <v>180</v>
      </c>
      <c r="S153" s="603">
        <v>1</v>
      </c>
      <c r="T153" s="603" t="s">
        <v>170</v>
      </c>
      <c r="U153" s="606" t="s">
        <v>584</v>
      </c>
      <c r="V153" s="606">
        <v>1</v>
      </c>
      <c r="W153" s="607"/>
      <c r="X153" s="603" t="s">
        <v>175</v>
      </c>
      <c r="Y153" s="603" t="s">
        <v>174</v>
      </c>
    </row>
    <row r="154" spans="1:25" x14ac:dyDescent="0.25">
      <c r="A154" s="600"/>
      <c r="B154" s="600" t="s">
        <v>598</v>
      </c>
      <c r="C154" s="232"/>
      <c r="D154" s="601">
        <v>200.12899999999999</v>
      </c>
      <c r="E154" s="600">
        <v>17</v>
      </c>
      <c r="F154" s="602" t="s">
        <v>24</v>
      </c>
      <c r="G154" s="232">
        <v>4</v>
      </c>
      <c r="H154" s="232">
        <v>20</v>
      </c>
      <c r="I154" s="232">
        <v>14</v>
      </c>
      <c r="J154" s="232" t="s">
        <v>597</v>
      </c>
      <c r="K154" s="603" t="s">
        <v>46</v>
      </c>
      <c r="L154" s="604">
        <v>-117</v>
      </c>
      <c r="M154" s="603">
        <v>8</v>
      </c>
      <c r="N154" s="605" t="s">
        <v>48</v>
      </c>
      <c r="O154" s="603" t="s">
        <v>391</v>
      </c>
      <c r="P154" s="609" t="s">
        <v>66</v>
      </c>
      <c r="Q154" s="603" t="s">
        <v>307</v>
      </c>
      <c r="R154" s="603">
        <v>180</v>
      </c>
      <c r="S154" s="603">
        <v>1</v>
      </c>
      <c r="T154" s="603" t="s">
        <v>170</v>
      </c>
      <c r="U154" s="606" t="s">
        <v>584</v>
      </c>
      <c r="V154" s="606">
        <v>1</v>
      </c>
      <c r="W154" s="607"/>
      <c r="X154" s="603" t="s">
        <v>175</v>
      </c>
      <c r="Y154" s="603" t="s">
        <v>174</v>
      </c>
    </row>
    <row r="155" spans="1:25" x14ac:dyDescent="0.25">
      <c r="A155" s="600"/>
      <c r="B155" s="600" t="s">
        <v>598</v>
      </c>
      <c r="C155" s="232"/>
      <c r="D155" s="601">
        <v>200.12899999999999</v>
      </c>
      <c r="E155" s="600">
        <v>18</v>
      </c>
      <c r="F155" s="602" t="s">
        <v>24</v>
      </c>
      <c r="G155" s="232">
        <v>4</v>
      </c>
      <c r="H155" s="232">
        <v>20</v>
      </c>
      <c r="I155" s="232">
        <v>14</v>
      </c>
      <c r="J155" s="232" t="s">
        <v>597</v>
      </c>
      <c r="K155" s="603" t="s">
        <v>46</v>
      </c>
      <c r="L155" s="604">
        <v>-119</v>
      </c>
      <c r="M155" s="603">
        <v>6</v>
      </c>
      <c r="N155" s="605" t="s">
        <v>48</v>
      </c>
      <c r="O155" s="603" t="s">
        <v>391</v>
      </c>
      <c r="P155" s="609" t="s">
        <v>66</v>
      </c>
      <c r="Q155" s="603" t="s">
        <v>307</v>
      </c>
      <c r="R155" s="603">
        <v>180</v>
      </c>
      <c r="S155" s="603">
        <v>1</v>
      </c>
      <c r="T155" s="603" t="s">
        <v>170</v>
      </c>
      <c r="U155" s="606" t="s">
        <v>584</v>
      </c>
      <c r="V155" s="606">
        <v>1</v>
      </c>
      <c r="W155" s="607"/>
      <c r="X155" s="603" t="s">
        <v>175</v>
      </c>
      <c r="Y155" s="603" t="s">
        <v>174</v>
      </c>
    </row>
    <row r="156" spans="1:25" x14ac:dyDescent="0.25">
      <c r="A156" s="600"/>
      <c r="B156" s="600" t="s">
        <v>598</v>
      </c>
      <c r="C156" s="232"/>
      <c r="D156" s="601">
        <v>200.12899999999999</v>
      </c>
      <c r="E156" s="600">
        <v>19</v>
      </c>
      <c r="F156" s="602" t="s">
        <v>24</v>
      </c>
      <c r="G156" s="232">
        <v>4</v>
      </c>
      <c r="H156" s="232">
        <v>20</v>
      </c>
      <c r="I156" s="232">
        <v>14</v>
      </c>
      <c r="J156" s="232" t="s">
        <v>597</v>
      </c>
      <c r="K156" s="603" t="s">
        <v>46</v>
      </c>
      <c r="L156" s="604">
        <v>-121</v>
      </c>
      <c r="M156" s="603">
        <v>4</v>
      </c>
      <c r="N156" s="605" t="s">
        <v>48</v>
      </c>
      <c r="O156" s="603" t="s">
        <v>391</v>
      </c>
      <c r="P156" s="609" t="s">
        <v>66</v>
      </c>
      <c r="Q156" s="603" t="s">
        <v>307</v>
      </c>
      <c r="R156" s="603">
        <v>180</v>
      </c>
      <c r="S156" s="603">
        <v>1</v>
      </c>
      <c r="T156" s="603" t="s">
        <v>170</v>
      </c>
      <c r="U156" s="606" t="s">
        <v>584</v>
      </c>
      <c r="V156" s="606">
        <v>1</v>
      </c>
      <c r="W156" s="607"/>
      <c r="X156" s="603" t="s">
        <v>175</v>
      </c>
      <c r="Y156" s="603" t="s">
        <v>174</v>
      </c>
    </row>
    <row r="157" spans="1:25" x14ac:dyDescent="0.25">
      <c r="A157" s="608"/>
      <c r="B157" s="608"/>
      <c r="C157" s="608"/>
      <c r="D157" s="608"/>
      <c r="E157" s="608"/>
      <c r="F157" s="608"/>
      <c r="G157" s="608"/>
      <c r="H157" s="608"/>
      <c r="I157" s="608"/>
      <c r="J157" s="232"/>
      <c r="K157" s="608"/>
      <c r="L157" s="608"/>
      <c r="M157" s="608"/>
      <c r="N157" s="608"/>
      <c r="O157" s="608"/>
      <c r="P157" s="608"/>
      <c r="Q157" s="608"/>
      <c r="R157" s="608"/>
      <c r="S157" s="608"/>
      <c r="T157" s="610"/>
      <c r="U157" s="610"/>
      <c r="V157" s="610"/>
      <c r="W157" s="608"/>
      <c r="X157" s="611"/>
      <c r="Y157" s="611"/>
    </row>
    <row r="158" spans="1:25" x14ac:dyDescent="0.25">
      <c r="A158" s="600" t="s">
        <v>213</v>
      </c>
      <c r="B158" s="600" t="s">
        <v>103</v>
      </c>
      <c r="C158" s="600"/>
      <c r="D158" s="612">
        <v>200.13</v>
      </c>
      <c r="E158" s="600"/>
      <c r="F158" s="602" t="s">
        <v>24</v>
      </c>
      <c r="G158" s="232">
        <v>4</v>
      </c>
      <c r="H158" s="232">
        <v>10</v>
      </c>
      <c r="I158" s="232">
        <v>8</v>
      </c>
      <c r="J158" s="232" t="s">
        <v>597</v>
      </c>
      <c r="K158" s="603" t="s">
        <v>21</v>
      </c>
      <c r="L158" s="604">
        <v>-85</v>
      </c>
      <c r="M158" s="603" t="s">
        <v>41</v>
      </c>
      <c r="N158" s="603" t="s">
        <v>42</v>
      </c>
      <c r="O158" s="603" t="s">
        <v>391</v>
      </c>
      <c r="P158" s="603" t="s">
        <v>43</v>
      </c>
      <c r="Q158" s="603" t="s">
        <v>386</v>
      </c>
      <c r="R158" s="603">
        <v>60</v>
      </c>
      <c r="S158" s="603">
        <v>3</v>
      </c>
      <c r="T158" s="603" t="s">
        <v>168</v>
      </c>
      <c r="U158" s="606" t="s">
        <v>584</v>
      </c>
      <c r="V158" s="606">
        <v>1</v>
      </c>
      <c r="W158" s="607"/>
      <c r="X158" s="596" t="s">
        <v>549</v>
      </c>
      <c r="Y158" s="603" t="s">
        <v>174</v>
      </c>
    </row>
    <row r="159" spans="1:25" x14ac:dyDescent="0.25">
      <c r="A159" s="600" t="s">
        <v>191</v>
      </c>
      <c r="B159" s="600" t="s">
        <v>103</v>
      </c>
      <c r="C159" s="600"/>
      <c r="D159" s="612">
        <v>200.131</v>
      </c>
      <c r="E159" s="600"/>
      <c r="F159" s="602" t="s">
        <v>24</v>
      </c>
      <c r="G159" s="232">
        <v>4</v>
      </c>
      <c r="H159" s="232">
        <v>15</v>
      </c>
      <c r="I159" s="232">
        <v>8</v>
      </c>
      <c r="J159" s="232" t="s">
        <v>597</v>
      </c>
      <c r="K159" s="603" t="s">
        <v>21</v>
      </c>
      <c r="L159" s="604">
        <v>-85</v>
      </c>
      <c r="M159" s="603" t="s">
        <v>41</v>
      </c>
      <c r="N159" s="603" t="s">
        <v>42</v>
      </c>
      <c r="O159" s="603" t="s">
        <v>391</v>
      </c>
      <c r="P159" s="603" t="s">
        <v>43</v>
      </c>
      <c r="Q159" s="603" t="s">
        <v>386</v>
      </c>
      <c r="R159" s="603">
        <v>60</v>
      </c>
      <c r="S159" s="603">
        <v>3</v>
      </c>
      <c r="T159" s="603" t="s">
        <v>168</v>
      </c>
      <c r="U159" s="606" t="s">
        <v>584</v>
      </c>
      <c r="V159" s="606">
        <v>1</v>
      </c>
      <c r="W159" s="607"/>
      <c r="X159" s="596" t="s">
        <v>550</v>
      </c>
      <c r="Y159" s="603" t="s">
        <v>174</v>
      </c>
    </row>
    <row r="160" spans="1:25" x14ac:dyDescent="0.25">
      <c r="A160" s="600" t="s">
        <v>192</v>
      </c>
      <c r="B160" s="600" t="s">
        <v>101</v>
      </c>
      <c r="C160" s="600"/>
      <c r="D160" s="612">
        <v>200.13200000000001</v>
      </c>
      <c r="E160" s="600"/>
      <c r="F160" s="602" t="s">
        <v>24</v>
      </c>
      <c r="G160" s="232">
        <v>4</v>
      </c>
      <c r="H160" s="232">
        <v>20</v>
      </c>
      <c r="I160" s="232">
        <v>8</v>
      </c>
      <c r="J160" s="232" t="s">
        <v>597</v>
      </c>
      <c r="K160" s="603" t="s">
        <v>21</v>
      </c>
      <c r="L160" s="604">
        <v>-85</v>
      </c>
      <c r="M160" s="603" t="s">
        <v>41</v>
      </c>
      <c r="N160" s="603" t="s">
        <v>42</v>
      </c>
      <c r="O160" s="603" t="s">
        <v>391</v>
      </c>
      <c r="P160" s="603" t="s">
        <v>43</v>
      </c>
      <c r="Q160" s="603" t="s">
        <v>386</v>
      </c>
      <c r="R160" s="603">
        <v>60</v>
      </c>
      <c r="S160" s="603">
        <v>3</v>
      </c>
      <c r="T160" s="603" t="s">
        <v>168</v>
      </c>
      <c r="U160" s="606" t="s">
        <v>584</v>
      </c>
      <c r="V160" s="606">
        <v>1</v>
      </c>
      <c r="W160" s="605"/>
      <c r="X160" s="596" t="s">
        <v>551</v>
      </c>
      <c r="Y160" s="603" t="s">
        <v>174</v>
      </c>
    </row>
    <row r="161" spans="1:25" x14ac:dyDescent="0.25">
      <c r="A161" s="600" t="s">
        <v>192</v>
      </c>
      <c r="B161" s="600" t="s">
        <v>103</v>
      </c>
      <c r="C161" s="600"/>
      <c r="D161" s="612">
        <v>200.13300000000001</v>
      </c>
      <c r="E161" s="600"/>
      <c r="F161" s="602" t="s">
        <v>24</v>
      </c>
      <c r="G161" s="232">
        <v>4</v>
      </c>
      <c r="H161" s="232">
        <v>5</v>
      </c>
      <c r="I161" s="232">
        <v>8</v>
      </c>
      <c r="J161" s="232" t="s">
        <v>597</v>
      </c>
      <c r="K161" s="603" t="s">
        <v>21</v>
      </c>
      <c r="L161" s="604">
        <v>-85</v>
      </c>
      <c r="M161" s="603" t="s">
        <v>41</v>
      </c>
      <c r="N161" s="603" t="s">
        <v>42</v>
      </c>
      <c r="O161" s="603" t="s">
        <v>391</v>
      </c>
      <c r="P161" s="603" t="s">
        <v>43</v>
      </c>
      <c r="Q161" s="603" t="s">
        <v>386</v>
      </c>
      <c r="R161" s="603">
        <v>60</v>
      </c>
      <c r="S161" s="603">
        <v>3</v>
      </c>
      <c r="T161" s="603" t="s">
        <v>168</v>
      </c>
      <c r="U161" s="606" t="s">
        <v>584</v>
      </c>
      <c r="V161" s="606">
        <v>1</v>
      </c>
      <c r="W161" s="607"/>
      <c r="X161" s="596" t="s">
        <v>552</v>
      </c>
      <c r="Y161" s="603" t="s">
        <v>174</v>
      </c>
    </row>
    <row r="162" spans="1:25" x14ac:dyDescent="0.25">
      <c r="A162" s="600" t="s">
        <v>192</v>
      </c>
      <c r="B162" s="600" t="s">
        <v>102</v>
      </c>
      <c r="C162" s="600"/>
      <c r="D162" s="612">
        <v>200.13399999999999</v>
      </c>
      <c r="E162" s="600"/>
      <c r="F162" s="602" t="s">
        <v>24</v>
      </c>
      <c r="G162" s="232">
        <v>4</v>
      </c>
      <c r="H162" s="232">
        <v>20</v>
      </c>
      <c r="I162" s="232">
        <v>8</v>
      </c>
      <c r="J162" s="232" t="s">
        <v>597</v>
      </c>
      <c r="K162" s="603" t="s">
        <v>49</v>
      </c>
      <c r="L162" s="604">
        <v>-98</v>
      </c>
      <c r="M162" s="605">
        <v>0</v>
      </c>
      <c r="N162" s="605" t="s">
        <v>50</v>
      </c>
      <c r="O162" s="603" t="s">
        <v>391</v>
      </c>
      <c r="P162" s="603" t="s">
        <v>43</v>
      </c>
      <c r="Q162" s="603" t="s">
        <v>386</v>
      </c>
      <c r="R162" s="603">
        <v>60</v>
      </c>
      <c r="S162" s="603">
        <v>3</v>
      </c>
      <c r="T162" s="603" t="s">
        <v>168</v>
      </c>
      <c r="U162" s="606" t="s">
        <v>584</v>
      </c>
      <c r="V162" s="606">
        <v>1</v>
      </c>
      <c r="W162" s="607"/>
      <c r="X162" s="596" t="s">
        <v>393</v>
      </c>
      <c r="Y162" s="603" t="s">
        <v>174</v>
      </c>
    </row>
    <row r="163" spans="1:25" x14ac:dyDescent="0.25">
      <c r="A163" s="600" t="s">
        <v>192</v>
      </c>
      <c r="B163" s="600" t="s">
        <v>103</v>
      </c>
      <c r="C163" s="600"/>
      <c r="D163" s="612">
        <v>200.13499999999999</v>
      </c>
      <c r="E163" s="600"/>
      <c r="F163" s="602" t="s">
        <v>24</v>
      </c>
      <c r="G163" s="232">
        <v>4</v>
      </c>
      <c r="H163" s="232">
        <v>20</v>
      </c>
      <c r="I163" s="232">
        <v>8</v>
      </c>
      <c r="J163" s="232" t="s">
        <v>597</v>
      </c>
      <c r="K163" s="603" t="s">
        <v>46</v>
      </c>
      <c r="L163" s="604">
        <v>-88</v>
      </c>
      <c r="M163" s="605">
        <v>10</v>
      </c>
      <c r="N163" s="605" t="s">
        <v>48</v>
      </c>
      <c r="O163" s="603" t="s">
        <v>391</v>
      </c>
      <c r="P163" s="603" t="s">
        <v>43</v>
      </c>
      <c r="Q163" s="603" t="s">
        <v>386</v>
      </c>
      <c r="R163" s="603">
        <v>60</v>
      </c>
      <c r="S163" s="603">
        <v>3</v>
      </c>
      <c r="T163" s="603" t="s">
        <v>168</v>
      </c>
      <c r="U163" s="606" t="s">
        <v>584</v>
      </c>
      <c r="V163" s="606">
        <v>1</v>
      </c>
      <c r="W163" s="607"/>
      <c r="X163" s="596" t="s">
        <v>393</v>
      </c>
      <c r="Y163" s="603" t="s">
        <v>174</v>
      </c>
    </row>
    <row r="164" spans="1:25" x14ac:dyDescent="0.25">
      <c r="A164" s="600" t="s">
        <v>192</v>
      </c>
      <c r="B164" s="600" t="s">
        <v>104</v>
      </c>
      <c r="C164" s="600"/>
      <c r="D164" s="612">
        <v>200.136</v>
      </c>
      <c r="E164" s="600"/>
      <c r="F164" s="602" t="s">
        <v>24</v>
      </c>
      <c r="G164" s="232">
        <v>4</v>
      </c>
      <c r="H164" s="232">
        <v>20</v>
      </c>
      <c r="I164" s="232">
        <v>8</v>
      </c>
      <c r="J164" s="232" t="s">
        <v>597</v>
      </c>
      <c r="K164" s="603" t="s">
        <v>46</v>
      </c>
      <c r="L164" s="604">
        <v>-78</v>
      </c>
      <c r="M164" s="605">
        <v>20</v>
      </c>
      <c r="N164" s="605" t="s">
        <v>47</v>
      </c>
      <c r="O164" s="603" t="s">
        <v>391</v>
      </c>
      <c r="P164" s="603" t="s">
        <v>43</v>
      </c>
      <c r="Q164" s="603" t="s">
        <v>386</v>
      </c>
      <c r="R164" s="603">
        <v>60</v>
      </c>
      <c r="S164" s="603">
        <v>3</v>
      </c>
      <c r="T164" s="603" t="s">
        <v>168</v>
      </c>
      <c r="U164" s="606" t="s">
        <v>584</v>
      </c>
      <c r="V164" s="606">
        <v>1</v>
      </c>
      <c r="W164" s="607"/>
      <c r="X164" s="596" t="s">
        <v>393</v>
      </c>
      <c r="Y164" s="603" t="s">
        <v>174</v>
      </c>
    </row>
    <row r="165" spans="1:25" x14ac:dyDescent="0.25">
      <c r="A165" s="600" t="s">
        <v>192</v>
      </c>
      <c r="B165" s="600" t="s">
        <v>105</v>
      </c>
      <c r="C165" s="600"/>
      <c r="D165" s="612">
        <v>200.137</v>
      </c>
      <c r="E165" s="600"/>
      <c r="F165" s="602" t="s">
        <v>24</v>
      </c>
      <c r="G165" s="232">
        <v>4</v>
      </c>
      <c r="H165" s="232">
        <v>20</v>
      </c>
      <c r="I165" s="232">
        <v>8</v>
      </c>
      <c r="J165" s="232" t="s">
        <v>597</v>
      </c>
      <c r="K165" s="603" t="s">
        <v>21</v>
      </c>
      <c r="L165" s="604">
        <v>-85</v>
      </c>
      <c r="M165" s="605" t="s">
        <v>41</v>
      </c>
      <c r="N165" s="605" t="s">
        <v>42</v>
      </c>
      <c r="O165" s="603" t="s">
        <v>391</v>
      </c>
      <c r="P165" s="603" t="s">
        <v>66</v>
      </c>
      <c r="Q165" s="603" t="s">
        <v>386</v>
      </c>
      <c r="R165" s="603">
        <v>60</v>
      </c>
      <c r="S165" s="603">
        <v>3</v>
      </c>
      <c r="T165" s="603" t="s">
        <v>168</v>
      </c>
      <c r="U165" s="606" t="s">
        <v>584</v>
      </c>
      <c r="V165" s="606">
        <v>1</v>
      </c>
      <c r="W165" s="607"/>
      <c r="X165" s="596" t="s">
        <v>551</v>
      </c>
      <c r="Y165" s="603" t="s">
        <v>174</v>
      </c>
    </row>
    <row r="166" spans="1:25" x14ac:dyDescent="0.25">
      <c r="A166" s="49" t="s">
        <v>122</v>
      </c>
      <c r="B166" s="62"/>
      <c r="C166" s="37"/>
      <c r="U166" s="27"/>
      <c r="V166" s="27"/>
    </row>
    <row r="167" spans="1:25" x14ac:dyDescent="0.25">
      <c r="A167" s="46" t="s">
        <v>123</v>
      </c>
      <c r="B167" s="47" t="s">
        <v>124</v>
      </c>
      <c r="C167" s="37"/>
      <c r="U167" s="27"/>
      <c r="V167" s="27"/>
    </row>
    <row r="168" spans="1:25" x14ac:dyDescent="0.25">
      <c r="A168" s="46" t="s">
        <v>125</v>
      </c>
      <c r="B168" s="47" t="s">
        <v>126</v>
      </c>
      <c r="C168" s="37"/>
      <c r="U168" s="27"/>
      <c r="V168" s="27"/>
    </row>
    <row r="169" spans="1:25" x14ac:dyDescent="0.25">
      <c r="C169" s="37"/>
      <c r="U169" s="27"/>
      <c r="V169" s="27"/>
    </row>
    <row r="170" spans="1:25" x14ac:dyDescent="0.25">
      <c r="C170" s="37"/>
      <c r="U170" s="27"/>
      <c r="V170" s="27"/>
    </row>
    <row r="171" spans="1:25" x14ac:dyDescent="0.25">
      <c r="C171" s="37"/>
      <c r="U171" s="27"/>
      <c r="V171" s="27"/>
    </row>
    <row r="172" spans="1:25" x14ac:dyDescent="0.25">
      <c r="C172" s="37"/>
      <c r="U172" s="27"/>
      <c r="V172" s="27"/>
    </row>
    <row r="173" spans="1:25" x14ac:dyDescent="0.25">
      <c r="C173" s="37"/>
      <c r="U173" s="27"/>
      <c r="V173" s="27"/>
    </row>
    <row r="174" spans="1:25" x14ac:dyDescent="0.25">
      <c r="C174" s="37"/>
      <c r="U174" s="27"/>
      <c r="V174" s="27"/>
    </row>
    <row r="175" spans="1:25" x14ac:dyDescent="0.25">
      <c r="C175" s="37"/>
      <c r="U175" s="27"/>
      <c r="V175" s="27"/>
    </row>
    <row r="176" spans="1:25" x14ac:dyDescent="0.25">
      <c r="C176" s="37"/>
      <c r="U176" s="27"/>
      <c r="V176" s="27"/>
    </row>
    <row r="177" spans="3:22" x14ac:dyDescent="0.25">
      <c r="C177" s="37"/>
      <c r="U177" s="27"/>
      <c r="V177" s="27"/>
    </row>
    <row r="178" spans="3:22" x14ac:dyDescent="0.25">
      <c r="C178" s="37"/>
      <c r="U178" s="27"/>
      <c r="V178" s="27"/>
    </row>
    <row r="179" spans="3:22" x14ac:dyDescent="0.25">
      <c r="C179" s="37"/>
      <c r="U179" s="27"/>
      <c r="V179" s="27"/>
    </row>
    <row r="180" spans="3:22" x14ac:dyDescent="0.25">
      <c r="C180" s="37"/>
      <c r="U180" s="27"/>
      <c r="V180" s="27"/>
    </row>
    <row r="181" spans="3:22" x14ac:dyDescent="0.25">
      <c r="C181" s="37"/>
      <c r="U181" s="27"/>
      <c r="V181" s="27"/>
    </row>
    <row r="182" spans="3:22" x14ac:dyDescent="0.25">
      <c r="C182" s="37"/>
      <c r="U182" s="27"/>
      <c r="V182" s="27"/>
    </row>
    <row r="183" spans="3:22" x14ac:dyDescent="0.25">
      <c r="C183" s="37"/>
      <c r="U183" s="27"/>
      <c r="V183" s="27"/>
    </row>
    <row r="184" spans="3:22" x14ac:dyDescent="0.25">
      <c r="C184" s="37"/>
      <c r="U184" s="27"/>
      <c r="V184" s="27"/>
    </row>
    <row r="185" spans="3:22" x14ac:dyDescent="0.25">
      <c r="C185" s="37"/>
      <c r="U185" s="27"/>
      <c r="V185" s="27"/>
    </row>
    <row r="186" spans="3:22" x14ac:dyDescent="0.25">
      <c r="C186" s="37"/>
      <c r="U186" s="27"/>
      <c r="V186" s="27"/>
    </row>
    <row r="187" spans="3:22" x14ac:dyDescent="0.25">
      <c r="C187" s="37"/>
      <c r="U187" s="27"/>
      <c r="V187" s="27"/>
    </row>
    <row r="188" spans="3:22" x14ac:dyDescent="0.25">
      <c r="C188" s="37"/>
      <c r="U188" s="27"/>
      <c r="V188" s="27"/>
    </row>
    <row r="189" spans="3:22" x14ac:dyDescent="0.25">
      <c r="C189" s="37"/>
      <c r="U189" s="27"/>
      <c r="V189" s="27"/>
    </row>
    <row r="190" spans="3:22" x14ac:dyDescent="0.25">
      <c r="C190" s="37"/>
      <c r="U190" s="27"/>
      <c r="V190" s="27"/>
    </row>
    <row r="191" spans="3:22" x14ac:dyDescent="0.25">
      <c r="C191" s="37"/>
      <c r="U191" s="27"/>
      <c r="V191" s="27"/>
    </row>
    <row r="192" spans="3:22" x14ac:dyDescent="0.25">
      <c r="C192" s="37"/>
      <c r="U192" s="27"/>
      <c r="V192" s="27"/>
    </row>
    <row r="193" spans="3:22" x14ac:dyDescent="0.25">
      <c r="C193" s="37"/>
      <c r="U193" s="27"/>
      <c r="V193" s="27"/>
    </row>
    <row r="194" spans="3:22" x14ac:dyDescent="0.25">
      <c r="C194" s="37"/>
      <c r="U194" s="27"/>
      <c r="V194" s="27"/>
    </row>
    <row r="195" spans="3:22" x14ac:dyDescent="0.25">
      <c r="C195" s="37"/>
      <c r="U195" s="27"/>
      <c r="V195" s="27"/>
    </row>
    <row r="196" spans="3:22" x14ac:dyDescent="0.25">
      <c r="C196" s="37"/>
      <c r="U196" s="27"/>
      <c r="V196" s="27"/>
    </row>
    <row r="197" spans="3:22" x14ac:dyDescent="0.25">
      <c r="C197" s="37"/>
      <c r="U197" s="27"/>
      <c r="V197" s="27"/>
    </row>
    <row r="198" spans="3:22" x14ac:dyDescent="0.25">
      <c r="C198" s="37"/>
      <c r="U198" s="27"/>
      <c r="V198" s="27"/>
    </row>
    <row r="199" spans="3:22" x14ac:dyDescent="0.25">
      <c r="C199" s="37"/>
      <c r="U199" s="27"/>
      <c r="V199" s="27"/>
    </row>
    <row r="200" spans="3:22" x14ac:dyDescent="0.25">
      <c r="C200" s="37"/>
      <c r="U200" s="27"/>
      <c r="V200" s="27"/>
    </row>
    <row r="201" spans="3:22" x14ac:dyDescent="0.25">
      <c r="C201" s="37"/>
      <c r="U201" s="27"/>
      <c r="V201" s="27"/>
    </row>
    <row r="202" spans="3:22" x14ac:dyDescent="0.25">
      <c r="C202" s="37"/>
      <c r="U202" s="27"/>
      <c r="V202" s="27"/>
    </row>
    <row r="203" spans="3:22" x14ac:dyDescent="0.25">
      <c r="C203" s="37"/>
      <c r="U203" s="27"/>
      <c r="V203" s="27"/>
    </row>
    <row r="204" spans="3:22" x14ac:dyDescent="0.25">
      <c r="C204" s="37"/>
      <c r="U204" s="27"/>
      <c r="V204" s="27"/>
    </row>
    <row r="205" spans="3:22" x14ac:dyDescent="0.25">
      <c r="C205" s="37"/>
      <c r="U205" s="27"/>
      <c r="V205" s="27"/>
    </row>
    <row r="206" spans="3:22" x14ac:dyDescent="0.25">
      <c r="C206" s="37"/>
      <c r="U206" s="27"/>
      <c r="V206" s="27"/>
    </row>
    <row r="207" spans="3:22" x14ac:dyDescent="0.25">
      <c r="C207" s="37"/>
      <c r="U207" s="27"/>
      <c r="V207" s="27"/>
    </row>
    <row r="208" spans="3:22" x14ac:dyDescent="0.25">
      <c r="C208" s="37"/>
      <c r="U208" s="27"/>
      <c r="V208" s="27"/>
    </row>
    <row r="209" spans="3:22" x14ac:dyDescent="0.25">
      <c r="C209" s="37"/>
      <c r="U209" s="27"/>
      <c r="V209" s="27"/>
    </row>
    <row r="210" spans="3:22" x14ac:dyDescent="0.25">
      <c r="C210" s="37"/>
      <c r="U210" s="27"/>
      <c r="V210" s="27"/>
    </row>
    <row r="211" spans="3:22" x14ac:dyDescent="0.25">
      <c r="C211" s="37"/>
      <c r="U211" s="27"/>
      <c r="V211" s="27"/>
    </row>
    <row r="212" spans="3:22" x14ac:dyDescent="0.25">
      <c r="C212" s="37"/>
      <c r="U212" s="27"/>
      <c r="V212" s="27"/>
    </row>
    <row r="213" spans="3:22" x14ac:dyDescent="0.25">
      <c r="C213" s="37"/>
      <c r="V213" s="27"/>
    </row>
    <row r="214" spans="3:22" x14ac:dyDescent="0.25">
      <c r="C214" s="37"/>
      <c r="V214" s="27"/>
    </row>
    <row r="215" spans="3:22" x14ac:dyDescent="0.25">
      <c r="C215" s="37"/>
      <c r="V215" s="27"/>
    </row>
    <row r="216" spans="3:22" x14ac:dyDescent="0.25">
      <c r="C216" s="37"/>
      <c r="V216" s="27"/>
    </row>
    <row r="217" spans="3:22" x14ac:dyDescent="0.25">
      <c r="C217" s="37"/>
      <c r="V217" s="27"/>
    </row>
    <row r="218" spans="3:22" x14ac:dyDescent="0.25">
      <c r="C218" s="37"/>
      <c r="V218" s="27"/>
    </row>
    <row r="219" spans="3:22" x14ac:dyDescent="0.25">
      <c r="C219" s="37"/>
      <c r="V219" s="27"/>
    </row>
    <row r="220" spans="3:22" x14ac:dyDescent="0.25">
      <c r="C220" s="37"/>
      <c r="V220" s="27"/>
    </row>
    <row r="221" spans="3:22" x14ac:dyDescent="0.25">
      <c r="C221" s="37"/>
      <c r="V221" s="27"/>
    </row>
    <row r="222" spans="3:22" x14ac:dyDescent="0.25">
      <c r="C222" s="37"/>
      <c r="V222" s="27"/>
    </row>
    <row r="223" spans="3:22" x14ac:dyDescent="0.25">
      <c r="C223" s="37"/>
      <c r="V223" s="27"/>
    </row>
    <row r="224" spans="3:22" x14ac:dyDescent="0.25">
      <c r="C224" s="37"/>
    </row>
    <row r="225" spans="3:3" x14ac:dyDescent="0.25">
      <c r="C225" s="37"/>
    </row>
    <row r="226" spans="3:3" x14ac:dyDescent="0.25">
      <c r="C226" s="37"/>
    </row>
    <row r="227" spans="3:3" x14ac:dyDescent="0.25">
      <c r="C227" s="37"/>
    </row>
    <row r="228" spans="3:3" x14ac:dyDescent="0.25">
      <c r="C228" s="37"/>
    </row>
    <row r="229" spans="3:3" x14ac:dyDescent="0.25">
      <c r="C229" s="37"/>
    </row>
    <row r="230" spans="3:3" x14ac:dyDescent="0.25">
      <c r="C230" s="37"/>
    </row>
    <row r="231" spans="3:3" x14ac:dyDescent="0.25">
      <c r="C231" s="37"/>
    </row>
    <row r="232" spans="3:3" x14ac:dyDescent="0.25">
      <c r="C232" s="37"/>
    </row>
    <row r="233" spans="3:3" x14ac:dyDescent="0.25">
      <c r="C233" s="37"/>
    </row>
    <row r="234" spans="3:3" x14ac:dyDescent="0.25">
      <c r="C234" s="37"/>
    </row>
    <row r="235" spans="3:3" x14ac:dyDescent="0.25">
      <c r="C235" s="37"/>
    </row>
    <row r="236" spans="3:3" x14ac:dyDescent="0.25">
      <c r="C236" s="37"/>
    </row>
    <row r="237" spans="3:3" x14ac:dyDescent="0.25">
      <c r="C237" s="37"/>
    </row>
    <row r="238" spans="3:3" x14ac:dyDescent="0.25">
      <c r="C238" s="37"/>
    </row>
    <row r="239" spans="3:3" x14ac:dyDescent="0.25">
      <c r="C239" s="37"/>
    </row>
    <row r="240" spans="3:3" x14ac:dyDescent="0.25">
      <c r="C240" s="37"/>
    </row>
    <row r="241" spans="3:3" x14ac:dyDescent="0.25">
      <c r="C241" s="37"/>
    </row>
    <row r="242" spans="3:3" x14ac:dyDescent="0.25">
      <c r="C242" s="37"/>
    </row>
    <row r="243" spans="3:3" x14ac:dyDescent="0.25">
      <c r="C243" s="37"/>
    </row>
    <row r="244" spans="3:3" x14ac:dyDescent="0.25">
      <c r="C244" s="37"/>
    </row>
    <row r="245" spans="3:3" x14ac:dyDescent="0.25">
      <c r="C245" s="37"/>
    </row>
    <row r="246" spans="3:3" x14ac:dyDescent="0.25">
      <c r="C246" s="37"/>
    </row>
    <row r="247" spans="3:3" x14ac:dyDescent="0.25">
      <c r="C247" s="37"/>
    </row>
    <row r="248" spans="3:3" x14ac:dyDescent="0.25">
      <c r="C248" s="37"/>
    </row>
    <row r="249" spans="3:3" x14ac:dyDescent="0.25">
      <c r="C249" s="37"/>
    </row>
    <row r="250" spans="3:3" x14ac:dyDescent="0.25">
      <c r="C250" s="37"/>
    </row>
    <row r="251" spans="3:3" x14ac:dyDescent="0.25">
      <c r="C251" s="37"/>
    </row>
    <row r="252" spans="3:3" x14ac:dyDescent="0.25">
      <c r="C252" s="37"/>
    </row>
    <row r="253" spans="3:3" x14ac:dyDescent="0.25">
      <c r="C253" s="37"/>
    </row>
    <row r="254" spans="3:3" x14ac:dyDescent="0.25">
      <c r="C254" s="37"/>
    </row>
    <row r="255" spans="3:3" x14ac:dyDescent="0.25">
      <c r="C255" s="37"/>
    </row>
    <row r="256" spans="3:3" x14ac:dyDescent="0.25">
      <c r="C256" s="37"/>
    </row>
    <row r="257" spans="3:3" x14ac:dyDescent="0.25">
      <c r="C257" s="37"/>
    </row>
    <row r="258" spans="3:3" x14ac:dyDescent="0.25">
      <c r="C258" s="37"/>
    </row>
    <row r="259" spans="3:3" x14ac:dyDescent="0.25">
      <c r="C259" s="37"/>
    </row>
    <row r="260" spans="3:3" x14ac:dyDescent="0.25">
      <c r="C260" s="37"/>
    </row>
    <row r="261" spans="3:3" x14ac:dyDescent="0.25">
      <c r="C261" s="37"/>
    </row>
    <row r="262" spans="3:3" x14ac:dyDescent="0.25">
      <c r="C262" s="37"/>
    </row>
    <row r="263" spans="3:3" x14ac:dyDescent="0.25">
      <c r="C263" s="37"/>
    </row>
    <row r="264" spans="3:3" x14ac:dyDescent="0.25">
      <c r="C264" s="37"/>
    </row>
    <row r="265" spans="3:3" x14ac:dyDescent="0.25">
      <c r="C265" s="37"/>
    </row>
    <row r="266" spans="3:3" x14ac:dyDescent="0.25">
      <c r="C266" s="37"/>
    </row>
    <row r="267" spans="3:3" x14ac:dyDescent="0.25">
      <c r="C267" s="37"/>
    </row>
    <row r="268" spans="3:3" x14ac:dyDescent="0.25">
      <c r="C268" s="37"/>
    </row>
    <row r="269" spans="3:3" x14ac:dyDescent="0.25">
      <c r="C269" s="37"/>
    </row>
    <row r="270" spans="3:3" x14ac:dyDescent="0.25">
      <c r="C270" s="37"/>
    </row>
    <row r="271" spans="3:3" x14ac:dyDescent="0.25">
      <c r="C271" s="37"/>
    </row>
    <row r="272" spans="3:3" x14ac:dyDescent="0.25">
      <c r="C272" s="37"/>
    </row>
    <row r="273" spans="3:3" x14ac:dyDescent="0.25">
      <c r="C273" s="37"/>
    </row>
    <row r="274" spans="3:3" x14ac:dyDescent="0.25">
      <c r="C274" s="37"/>
    </row>
    <row r="275" spans="3:3" x14ac:dyDescent="0.25">
      <c r="C275" s="37"/>
    </row>
    <row r="276" spans="3:3" x14ac:dyDescent="0.25">
      <c r="C276" s="37"/>
    </row>
    <row r="277" spans="3:3" x14ac:dyDescent="0.25">
      <c r="C277" s="37"/>
    </row>
    <row r="278" spans="3:3" x14ac:dyDescent="0.25">
      <c r="C278" s="37"/>
    </row>
    <row r="279" spans="3:3" x14ac:dyDescent="0.25">
      <c r="C279" s="37"/>
    </row>
    <row r="280" spans="3:3" x14ac:dyDescent="0.25">
      <c r="C280" s="37"/>
    </row>
    <row r="281" spans="3:3" x14ac:dyDescent="0.25">
      <c r="C281" s="37"/>
    </row>
    <row r="282" spans="3:3" x14ac:dyDescent="0.25">
      <c r="C282" s="37"/>
    </row>
    <row r="283" spans="3:3" x14ac:dyDescent="0.25">
      <c r="C283" s="37"/>
    </row>
    <row r="284" spans="3:3" x14ac:dyDescent="0.25">
      <c r="C284" s="37"/>
    </row>
    <row r="285" spans="3:3" x14ac:dyDescent="0.25">
      <c r="C285" s="37"/>
    </row>
    <row r="286" spans="3:3" x14ac:dyDescent="0.25">
      <c r="C286" s="37"/>
    </row>
    <row r="287" spans="3:3" x14ac:dyDescent="0.25">
      <c r="C287" s="37"/>
    </row>
    <row r="288" spans="3:3" x14ac:dyDescent="0.25">
      <c r="C288" s="37"/>
    </row>
    <row r="289" spans="3:3" x14ac:dyDescent="0.25">
      <c r="C289" s="37"/>
    </row>
    <row r="290" spans="3:3" x14ac:dyDescent="0.25">
      <c r="C290" s="165"/>
    </row>
  </sheetData>
  <autoFilter ref="A1:Y31" xr:uid="{00000000-0009-0000-0000-000004000000}"/>
  <mergeCells count="16">
    <mergeCell ref="A2:A3"/>
    <mergeCell ref="B2:B3"/>
    <mergeCell ref="A4:A6"/>
    <mergeCell ref="B4:B6"/>
    <mergeCell ref="A7:A9"/>
    <mergeCell ref="B7:B9"/>
    <mergeCell ref="A19:A20"/>
    <mergeCell ref="B19:B20"/>
    <mergeCell ref="A21:A25"/>
    <mergeCell ref="B21:B25"/>
    <mergeCell ref="A10:A14"/>
    <mergeCell ref="B10:B14"/>
    <mergeCell ref="A15:A16"/>
    <mergeCell ref="B15:B16"/>
    <mergeCell ref="A17:A18"/>
    <mergeCell ref="B17:B18"/>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66CC"/>
  </sheetPr>
  <dimension ref="A1:Z20"/>
  <sheetViews>
    <sheetView topLeftCell="B1" zoomScale="115" zoomScaleNormal="115" workbookViewId="0">
      <pane xSplit="2" topLeftCell="D1" activePane="topRight" state="frozen"/>
      <selection activeCell="A75" sqref="A75:A79"/>
      <selection pane="topRight" activeCell="A75" sqref="A75:A79"/>
    </sheetView>
  </sheetViews>
  <sheetFormatPr defaultColWidth="8.7109375" defaultRowHeight="15" x14ac:dyDescent="0.25"/>
  <cols>
    <col min="1" max="1" width="57.42578125" hidden="1" customWidth="1"/>
    <col min="2" max="2" width="14.42578125" customWidth="1"/>
    <col min="13" max="13" width="13.42578125" bestFit="1" customWidth="1"/>
    <col min="22" max="22" width="21.42578125" customWidth="1"/>
  </cols>
  <sheetData>
    <row r="1" spans="1:26" ht="51" x14ac:dyDescent="0.25">
      <c r="A1" s="64" t="s">
        <v>1</v>
      </c>
      <c r="B1" s="64" t="s">
        <v>238</v>
      </c>
      <c r="C1" s="82" t="s">
        <v>183</v>
      </c>
      <c r="D1" s="82" t="s">
        <v>26</v>
      </c>
      <c r="E1" s="83" t="s">
        <v>27</v>
      </c>
      <c r="F1" s="83" t="s">
        <v>28</v>
      </c>
      <c r="G1" s="83" t="s">
        <v>29</v>
      </c>
      <c r="H1" s="83" t="s">
        <v>184</v>
      </c>
      <c r="I1" s="83" t="s">
        <v>30</v>
      </c>
      <c r="J1" s="30" t="s">
        <v>358</v>
      </c>
      <c r="K1" s="83" t="s">
        <v>31</v>
      </c>
      <c r="L1" s="84" t="s">
        <v>32</v>
      </c>
      <c r="M1" s="84" t="s">
        <v>387</v>
      </c>
      <c r="N1" s="83" t="s">
        <v>33</v>
      </c>
      <c r="O1" s="83" t="s">
        <v>34</v>
      </c>
      <c r="P1" s="83" t="s">
        <v>35</v>
      </c>
      <c r="Q1" s="83" t="s">
        <v>36</v>
      </c>
      <c r="R1" s="30" t="s">
        <v>167</v>
      </c>
      <c r="S1" s="30" t="s">
        <v>748</v>
      </c>
      <c r="T1" s="30" t="s">
        <v>749</v>
      </c>
      <c r="U1" s="30"/>
      <c r="V1" s="30" t="s">
        <v>171</v>
      </c>
      <c r="W1" s="30" t="s">
        <v>172</v>
      </c>
      <c r="X1" s="186" t="s">
        <v>1178</v>
      </c>
      <c r="Y1" s="186" t="s">
        <v>1179</v>
      </c>
      <c r="Z1" s="186" t="s">
        <v>1180</v>
      </c>
    </row>
    <row r="2" spans="1:26" x14ac:dyDescent="0.25">
      <c r="A2" s="26" t="s">
        <v>103</v>
      </c>
      <c r="B2" s="26">
        <v>60179</v>
      </c>
      <c r="C2" s="157">
        <v>200401</v>
      </c>
      <c r="D2" s="85" t="s">
        <v>24</v>
      </c>
      <c r="E2" s="28">
        <v>5</v>
      </c>
      <c r="F2" s="28">
        <v>10</v>
      </c>
      <c r="G2" s="28">
        <v>11</v>
      </c>
      <c r="H2" s="28" t="s">
        <v>58</v>
      </c>
      <c r="I2" s="28" t="s">
        <v>21</v>
      </c>
      <c r="J2" s="28">
        <v>-85</v>
      </c>
      <c r="K2" s="28" t="s">
        <v>41</v>
      </c>
      <c r="L2" s="28" t="s">
        <v>42</v>
      </c>
      <c r="M2" s="28"/>
      <c r="N2" s="28" t="s">
        <v>43</v>
      </c>
      <c r="O2" s="73" t="s">
        <v>386</v>
      </c>
      <c r="P2" s="28">
        <v>60</v>
      </c>
      <c r="Q2" s="28">
        <v>3</v>
      </c>
      <c r="R2" s="28" t="s">
        <v>168</v>
      </c>
      <c r="S2" s="197">
        <v>68400</v>
      </c>
      <c r="T2" s="197">
        <v>68400</v>
      </c>
      <c r="U2" s="26" t="s">
        <v>59</v>
      </c>
      <c r="V2" s="28" t="s">
        <v>173</v>
      </c>
      <c r="W2" s="28" t="s">
        <v>174</v>
      </c>
    </row>
    <row r="3" spans="1:26" x14ac:dyDescent="0.25">
      <c r="A3" s="26" t="s">
        <v>102</v>
      </c>
      <c r="B3" s="26"/>
      <c r="C3" s="157">
        <v>200402</v>
      </c>
      <c r="D3" s="85" t="s">
        <v>24</v>
      </c>
      <c r="E3" s="28">
        <v>5</v>
      </c>
      <c r="F3" s="28">
        <v>10</v>
      </c>
      <c r="G3" s="28">
        <v>11</v>
      </c>
      <c r="H3" s="28" t="s">
        <v>54</v>
      </c>
      <c r="I3" s="28" t="s">
        <v>49</v>
      </c>
      <c r="J3" s="28">
        <v>-98</v>
      </c>
      <c r="K3" s="26">
        <v>0</v>
      </c>
      <c r="L3" s="26" t="s">
        <v>50</v>
      </c>
      <c r="M3" s="26"/>
      <c r="N3" s="28" t="s">
        <v>43</v>
      </c>
      <c r="O3" s="73" t="s">
        <v>386</v>
      </c>
      <c r="P3" s="28">
        <v>60</v>
      </c>
      <c r="Q3" s="28">
        <v>3</v>
      </c>
      <c r="R3" s="28" t="s">
        <v>168</v>
      </c>
      <c r="S3" s="197">
        <v>3900</v>
      </c>
      <c r="T3" s="197">
        <v>3900</v>
      </c>
      <c r="U3" s="26" t="s">
        <v>55</v>
      </c>
      <c r="V3" s="28" t="s">
        <v>175</v>
      </c>
      <c r="W3" s="28" t="s">
        <v>174</v>
      </c>
    </row>
    <row r="4" spans="1:26" x14ac:dyDescent="0.25">
      <c r="A4" s="26" t="s">
        <v>103</v>
      </c>
      <c r="B4" s="26"/>
      <c r="C4" s="157">
        <v>200403</v>
      </c>
      <c r="D4" s="85" t="s">
        <v>24</v>
      </c>
      <c r="E4" s="28">
        <v>5</v>
      </c>
      <c r="F4" s="28">
        <v>10</v>
      </c>
      <c r="G4" s="28">
        <v>11</v>
      </c>
      <c r="H4" s="28" t="s">
        <v>58</v>
      </c>
      <c r="I4" s="28" t="s">
        <v>46</v>
      </c>
      <c r="J4" s="28">
        <v>-88</v>
      </c>
      <c r="K4" s="26">
        <v>10</v>
      </c>
      <c r="L4" s="26" t="s">
        <v>48</v>
      </c>
      <c r="M4" s="26"/>
      <c r="N4" s="28" t="s">
        <v>43</v>
      </c>
      <c r="O4" s="73" t="s">
        <v>386</v>
      </c>
      <c r="P4" s="28">
        <v>60</v>
      </c>
      <c r="Q4" s="28">
        <v>3</v>
      </c>
      <c r="R4" s="28" t="s">
        <v>168</v>
      </c>
      <c r="S4" s="197">
        <v>14500</v>
      </c>
      <c r="T4" s="197">
        <v>14500</v>
      </c>
      <c r="U4" s="26" t="s">
        <v>59</v>
      </c>
      <c r="V4" s="28" t="s">
        <v>175</v>
      </c>
      <c r="W4" s="28" t="s">
        <v>174</v>
      </c>
    </row>
    <row r="5" spans="1:26" x14ac:dyDescent="0.25">
      <c r="A5" s="26" t="s">
        <v>104</v>
      </c>
      <c r="B5" s="26"/>
      <c r="C5" s="157">
        <v>200404</v>
      </c>
      <c r="D5" s="85" t="s">
        <v>24</v>
      </c>
      <c r="E5" s="28">
        <v>5</v>
      </c>
      <c r="F5" s="28">
        <v>10</v>
      </c>
      <c r="G5" s="28">
        <v>11</v>
      </c>
      <c r="H5" s="28" t="s">
        <v>62</v>
      </c>
      <c r="I5" s="28" t="s">
        <v>46</v>
      </c>
      <c r="J5" s="28">
        <v>-78</v>
      </c>
      <c r="K5" s="26">
        <v>20</v>
      </c>
      <c r="L5" s="26" t="s">
        <v>47</v>
      </c>
      <c r="M5" s="26"/>
      <c r="N5" s="28" t="s">
        <v>43</v>
      </c>
      <c r="O5" s="73" t="s">
        <v>386</v>
      </c>
      <c r="P5" s="28">
        <v>60</v>
      </c>
      <c r="Q5" s="28">
        <v>3</v>
      </c>
      <c r="R5" s="28" t="s">
        <v>168</v>
      </c>
      <c r="S5" s="197">
        <v>26000</v>
      </c>
      <c r="T5" s="197">
        <v>26000</v>
      </c>
      <c r="U5" s="26" t="s">
        <v>63</v>
      </c>
      <c r="V5" s="28" t="s">
        <v>175</v>
      </c>
      <c r="W5" s="28" t="s">
        <v>174</v>
      </c>
    </row>
    <row r="6" spans="1:26" x14ac:dyDescent="0.25">
      <c r="A6" s="26" t="s">
        <v>207</v>
      </c>
      <c r="B6" s="26">
        <v>60181</v>
      </c>
      <c r="C6" s="157">
        <v>200405</v>
      </c>
      <c r="D6" s="85" t="s">
        <v>24</v>
      </c>
      <c r="E6" s="28">
        <v>5</v>
      </c>
      <c r="F6" s="28">
        <v>10</v>
      </c>
      <c r="G6" s="28">
        <v>11</v>
      </c>
      <c r="H6" s="28" t="s">
        <v>58</v>
      </c>
      <c r="I6" s="28" t="s">
        <v>21</v>
      </c>
      <c r="J6" s="28">
        <v>-85</v>
      </c>
      <c r="K6" s="26" t="s">
        <v>41</v>
      </c>
      <c r="L6" s="26" t="s">
        <v>42</v>
      </c>
      <c r="M6" s="26"/>
      <c r="N6" s="28" t="s">
        <v>66</v>
      </c>
      <c r="O6" s="73" t="s">
        <v>386</v>
      </c>
      <c r="P6" s="28">
        <v>60</v>
      </c>
      <c r="Q6" s="28">
        <v>3</v>
      </c>
      <c r="R6" s="28" t="s">
        <v>168</v>
      </c>
      <c r="S6" s="197">
        <v>69100</v>
      </c>
      <c r="T6" s="197">
        <v>69100</v>
      </c>
      <c r="U6" s="26" t="s">
        <v>76</v>
      </c>
      <c r="V6" s="28" t="s">
        <v>173</v>
      </c>
      <c r="W6" s="28" t="s">
        <v>174</v>
      </c>
    </row>
    <row r="7" spans="1:26" x14ac:dyDescent="0.25">
      <c r="A7" s="26" t="s">
        <v>188</v>
      </c>
      <c r="B7" s="26">
        <v>58935</v>
      </c>
      <c r="C7" s="157">
        <v>200406</v>
      </c>
      <c r="D7" s="85" t="s">
        <v>24</v>
      </c>
      <c r="E7" s="28">
        <v>5</v>
      </c>
      <c r="F7" s="28">
        <v>10</v>
      </c>
      <c r="G7" s="28">
        <v>11</v>
      </c>
      <c r="H7" s="28" t="s">
        <v>78</v>
      </c>
      <c r="I7" s="28" t="s">
        <v>21</v>
      </c>
      <c r="J7" s="28">
        <v>-85</v>
      </c>
      <c r="K7" s="28" t="s">
        <v>41</v>
      </c>
      <c r="L7" s="28" t="s">
        <v>42</v>
      </c>
      <c r="M7" s="28"/>
      <c r="N7" s="28" t="s">
        <v>186</v>
      </c>
      <c r="O7" s="73" t="s">
        <v>386</v>
      </c>
      <c r="P7" s="28">
        <v>60</v>
      </c>
      <c r="Q7" s="28">
        <v>3</v>
      </c>
      <c r="R7" s="28" t="s">
        <v>168</v>
      </c>
      <c r="S7" s="197">
        <v>20000</v>
      </c>
      <c r="T7" s="197">
        <v>20000</v>
      </c>
      <c r="U7" s="26" t="s">
        <v>79</v>
      </c>
      <c r="V7" s="28" t="s">
        <v>175</v>
      </c>
      <c r="W7" s="28" t="s">
        <v>176</v>
      </c>
    </row>
    <row r="8" spans="1:26" x14ac:dyDescent="0.25">
      <c r="A8" s="26" t="s">
        <v>189</v>
      </c>
      <c r="B8" s="26">
        <v>58621</v>
      </c>
      <c r="C8" s="157">
        <v>200407</v>
      </c>
      <c r="D8" s="85" t="s">
        <v>24</v>
      </c>
      <c r="E8" s="28">
        <v>5</v>
      </c>
      <c r="F8" s="28">
        <v>10</v>
      </c>
      <c r="G8" s="28">
        <v>11</v>
      </c>
      <c r="H8" s="28" t="s">
        <v>78</v>
      </c>
      <c r="I8" s="28" t="s">
        <v>21</v>
      </c>
      <c r="J8" s="28">
        <v>-85</v>
      </c>
      <c r="K8" s="28" t="s">
        <v>41</v>
      </c>
      <c r="L8" s="28" t="s">
        <v>42</v>
      </c>
      <c r="M8" s="28"/>
      <c r="N8" s="28" t="s">
        <v>187</v>
      </c>
      <c r="O8" s="73" t="s">
        <v>386</v>
      </c>
      <c r="P8" s="28">
        <v>60</v>
      </c>
      <c r="Q8" s="28">
        <v>3</v>
      </c>
      <c r="R8" s="28" t="s">
        <v>168</v>
      </c>
      <c r="S8" s="197">
        <v>20000</v>
      </c>
      <c r="T8" s="197">
        <v>20000</v>
      </c>
      <c r="U8" s="26" t="s">
        <v>81</v>
      </c>
      <c r="V8" s="28" t="s">
        <v>175</v>
      </c>
      <c r="W8" s="28" t="s">
        <v>176</v>
      </c>
    </row>
    <row r="9" spans="1:26" x14ac:dyDescent="0.25">
      <c r="A9" s="28" t="s">
        <v>57</v>
      </c>
      <c r="B9" s="28">
        <v>60179</v>
      </c>
      <c r="C9" s="157">
        <v>200408</v>
      </c>
      <c r="D9" s="85" t="s">
        <v>24</v>
      </c>
      <c r="E9" s="28">
        <v>5</v>
      </c>
      <c r="F9" s="28">
        <v>5</v>
      </c>
      <c r="G9" s="28">
        <v>11</v>
      </c>
      <c r="H9" s="28" t="s">
        <v>58</v>
      </c>
      <c r="I9" s="28" t="s">
        <v>21</v>
      </c>
      <c r="J9" s="28">
        <v>-85</v>
      </c>
      <c r="K9" s="28" t="s">
        <v>41</v>
      </c>
      <c r="L9" s="28" t="s">
        <v>42</v>
      </c>
      <c r="M9" s="28"/>
      <c r="N9" s="28" t="s">
        <v>43</v>
      </c>
      <c r="O9" s="73" t="s">
        <v>386</v>
      </c>
      <c r="P9" s="28">
        <v>60</v>
      </c>
      <c r="Q9" s="28">
        <v>3</v>
      </c>
      <c r="R9" s="28" t="s">
        <v>168</v>
      </c>
      <c r="S9" s="197">
        <v>27000</v>
      </c>
      <c r="T9" s="197">
        <v>27000</v>
      </c>
      <c r="U9" s="26" t="s">
        <v>59</v>
      </c>
      <c r="V9" s="28" t="s">
        <v>250</v>
      </c>
      <c r="W9" s="28" t="s">
        <v>174</v>
      </c>
    </row>
    <row r="11" spans="1:26" x14ac:dyDescent="0.25">
      <c r="A11" s="26" t="s">
        <v>103</v>
      </c>
      <c r="B11" s="26">
        <v>60179</v>
      </c>
      <c r="C11" s="157">
        <v>200410</v>
      </c>
      <c r="D11" s="85" t="s">
        <v>24</v>
      </c>
      <c r="E11" s="28">
        <v>5</v>
      </c>
      <c r="F11" s="28">
        <v>5</v>
      </c>
      <c r="G11" s="28">
        <v>11</v>
      </c>
      <c r="H11" s="28" t="s">
        <v>58</v>
      </c>
      <c r="I11" s="28" t="s">
        <v>21</v>
      </c>
      <c r="J11" s="28">
        <v>-85</v>
      </c>
      <c r="K11" s="28" t="s">
        <v>41</v>
      </c>
      <c r="L11" s="28" t="s">
        <v>42</v>
      </c>
      <c r="M11" s="28" t="s">
        <v>391</v>
      </c>
      <c r="N11" s="28" t="s">
        <v>43</v>
      </c>
      <c r="O11" s="73" t="s">
        <v>386</v>
      </c>
      <c r="P11" s="28">
        <v>60</v>
      </c>
      <c r="Q11" s="28">
        <v>3</v>
      </c>
      <c r="R11" s="28" t="s">
        <v>168</v>
      </c>
      <c r="S11" s="197" t="s">
        <v>584</v>
      </c>
      <c r="T11" s="197">
        <v>36000</v>
      </c>
      <c r="U11" s="26"/>
      <c r="V11" s="28" t="s">
        <v>398</v>
      </c>
      <c r="W11" s="28" t="s">
        <v>174</v>
      </c>
    </row>
    <row r="12" spans="1:26" x14ac:dyDescent="0.25">
      <c r="A12" s="26" t="s">
        <v>103</v>
      </c>
      <c r="B12" s="26">
        <v>60179</v>
      </c>
      <c r="C12" s="157">
        <v>200411</v>
      </c>
      <c r="D12" s="85" t="s">
        <v>24</v>
      </c>
      <c r="E12" s="28">
        <v>5</v>
      </c>
      <c r="F12" s="28">
        <v>10</v>
      </c>
      <c r="G12" s="28">
        <v>11</v>
      </c>
      <c r="H12" s="28" t="s">
        <v>58</v>
      </c>
      <c r="I12" s="28" t="s">
        <v>21</v>
      </c>
      <c r="J12" s="28">
        <v>-85</v>
      </c>
      <c r="K12" s="28" t="s">
        <v>41</v>
      </c>
      <c r="L12" s="28" t="s">
        <v>42</v>
      </c>
      <c r="M12" s="28" t="s">
        <v>391</v>
      </c>
      <c r="N12" s="28" t="s">
        <v>43</v>
      </c>
      <c r="O12" s="73" t="s">
        <v>386</v>
      </c>
      <c r="P12" s="28">
        <v>60</v>
      </c>
      <c r="Q12" s="28">
        <v>3</v>
      </c>
      <c r="R12" s="28" t="s">
        <v>168</v>
      </c>
      <c r="S12" s="197" t="s">
        <v>584</v>
      </c>
      <c r="T12" s="197">
        <v>90000</v>
      </c>
      <c r="U12" s="26"/>
      <c r="V12" s="28" t="s">
        <v>394</v>
      </c>
      <c r="W12" s="28" t="s">
        <v>174</v>
      </c>
    </row>
    <row r="14" spans="1:26" x14ac:dyDescent="0.25">
      <c r="A14" s="26" t="s">
        <v>188</v>
      </c>
      <c r="B14" s="26">
        <v>58935</v>
      </c>
      <c r="C14" s="157">
        <v>200412</v>
      </c>
      <c r="D14" s="85" t="s">
        <v>24</v>
      </c>
      <c r="E14" s="28">
        <v>5</v>
      </c>
      <c r="F14" s="28">
        <v>10</v>
      </c>
      <c r="G14" s="28">
        <v>11</v>
      </c>
      <c r="H14" s="28" t="s">
        <v>78</v>
      </c>
      <c r="I14" s="28" t="s">
        <v>21</v>
      </c>
      <c r="J14" s="28">
        <v>-85</v>
      </c>
      <c r="K14" s="28" t="s">
        <v>41</v>
      </c>
      <c r="L14" s="28" t="s">
        <v>42</v>
      </c>
      <c r="M14" s="28" t="s">
        <v>397</v>
      </c>
      <c r="N14" s="28" t="s">
        <v>186</v>
      </c>
      <c r="O14" s="73" t="s">
        <v>386</v>
      </c>
      <c r="P14" s="28">
        <v>60</v>
      </c>
      <c r="Q14" s="28">
        <v>3</v>
      </c>
      <c r="R14" s="28" t="s">
        <v>168</v>
      </c>
      <c r="S14" s="197" t="s">
        <v>584</v>
      </c>
      <c r="T14" s="197">
        <v>32000</v>
      </c>
      <c r="U14" s="26"/>
      <c r="V14" s="28" t="s">
        <v>394</v>
      </c>
      <c r="W14" s="28" t="s">
        <v>426</v>
      </c>
    </row>
    <row r="16" spans="1:26" x14ac:dyDescent="0.25">
      <c r="A16" s="26" t="s">
        <v>103</v>
      </c>
      <c r="B16" s="26">
        <v>60179</v>
      </c>
      <c r="C16" s="157">
        <v>200413</v>
      </c>
      <c r="D16" s="85" t="s">
        <v>24</v>
      </c>
      <c r="E16" s="28">
        <v>5</v>
      </c>
      <c r="F16" s="28">
        <v>5</v>
      </c>
      <c r="G16" s="28">
        <v>14</v>
      </c>
      <c r="H16" s="28" t="s">
        <v>486</v>
      </c>
      <c r="I16" s="28" t="s">
        <v>21</v>
      </c>
      <c r="J16" s="28">
        <v>-85</v>
      </c>
      <c r="K16" s="28" t="s">
        <v>41</v>
      </c>
      <c r="L16" s="28" t="s">
        <v>42</v>
      </c>
      <c r="M16" s="28" t="s">
        <v>391</v>
      </c>
      <c r="N16" s="28" t="s">
        <v>43</v>
      </c>
      <c r="O16" s="73" t="s">
        <v>386</v>
      </c>
      <c r="P16" s="28">
        <v>60</v>
      </c>
      <c r="Q16" s="28">
        <v>3</v>
      </c>
      <c r="R16" s="28" t="s">
        <v>168</v>
      </c>
      <c r="S16" s="197" t="s">
        <v>584</v>
      </c>
      <c r="T16" s="197">
        <v>32000</v>
      </c>
      <c r="U16" s="26"/>
      <c r="V16" s="28" t="s">
        <v>552</v>
      </c>
      <c r="W16" s="28" t="s">
        <v>174</v>
      </c>
    </row>
    <row r="17" spans="1:23" x14ac:dyDescent="0.25">
      <c r="A17" s="26" t="s">
        <v>103</v>
      </c>
      <c r="B17" s="26">
        <v>60179</v>
      </c>
      <c r="C17" s="174">
        <v>200.41399999999999</v>
      </c>
      <c r="D17" s="85" t="s">
        <v>24</v>
      </c>
      <c r="E17" s="28">
        <v>5</v>
      </c>
      <c r="F17" s="28">
        <v>10</v>
      </c>
      <c r="G17" s="28">
        <v>14</v>
      </c>
      <c r="H17" s="28" t="s">
        <v>486</v>
      </c>
      <c r="I17" s="28" t="s">
        <v>21</v>
      </c>
      <c r="J17" s="28">
        <v>-85</v>
      </c>
      <c r="K17" s="28" t="s">
        <v>41</v>
      </c>
      <c r="L17" s="28" t="s">
        <v>42</v>
      </c>
      <c r="M17" s="28" t="s">
        <v>391</v>
      </c>
      <c r="N17" s="28" t="s">
        <v>43</v>
      </c>
      <c r="O17" s="73" t="s">
        <v>386</v>
      </c>
      <c r="P17" s="28">
        <v>60</v>
      </c>
      <c r="Q17" s="28">
        <v>3</v>
      </c>
      <c r="R17" s="28" t="s">
        <v>168</v>
      </c>
      <c r="S17" s="197" t="s">
        <v>584</v>
      </c>
      <c r="T17" s="197">
        <v>80000</v>
      </c>
      <c r="U17" s="26"/>
      <c r="V17" s="28" t="s">
        <v>549</v>
      </c>
      <c r="W17" s="28" t="s">
        <v>174</v>
      </c>
    </row>
    <row r="19" spans="1:23" x14ac:dyDescent="0.25">
      <c r="B19" s="613">
        <v>60179</v>
      </c>
      <c r="C19" s="614">
        <v>200415</v>
      </c>
      <c r="D19" s="615" t="s">
        <v>24</v>
      </c>
      <c r="E19" s="596">
        <v>5</v>
      </c>
      <c r="F19" s="596">
        <v>5</v>
      </c>
      <c r="G19" s="596">
        <v>14</v>
      </c>
      <c r="H19" s="596" t="s">
        <v>597</v>
      </c>
      <c r="I19" s="596" t="s">
        <v>21</v>
      </c>
      <c r="J19" s="596">
        <v>-85</v>
      </c>
      <c r="K19" s="596" t="s">
        <v>41</v>
      </c>
      <c r="L19" s="596" t="s">
        <v>42</v>
      </c>
      <c r="M19" s="596" t="s">
        <v>391</v>
      </c>
      <c r="N19" s="596" t="s">
        <v>43</v>
      </c>
      <c r="O19" s="603" t="s">
        <v>386</v>
      </c>
      <c r="P19" s="596">
        <v>60</v>
      </c>
      <c r="Q19" s="596">
        <v>3</v>
      </c>
      <c r="R19" s="596" t="s">
        <v>168</v>
      </c>
      <c r="S19" s="595" t="s">
        <v>584</v>
      </c>
      <c r="T19" s="595">
        <v>1</v>
      </c>
      <c r="U19" s="613"/>
      <c r="V19" s="596" t="s">
        <v>552</v>
      </c>
      <c r="W19" s="596" t="s">
        <v>174</v>
      </c>
    </row>
    <row r="20" spans="1:23" x14ac:dyDescent="0.25">
      <c r="B20" s="613">
        <v>60179</v>
      </c>
      <c r="C20" s="616">
        <v>200.416</v>
      </c>
      <c r="D20" s="615" t="s">
        <v>24</v>
      </c>
      <c r="E20" s="596">
        <v>5</v>
      </c>
      <c r="F20" s="596">
        <v>10</v>
      </c>
      <c r="G20" s="596">
        <v>14</v>
      </c>
      <c r="H20" s="596" t="s">
        <v>597</v>
      </c>
      <c r="I20" s="596" t="s">
        <v>21</v>
      </c>
      <c r="J20" s="596">
        <v>-85</v>
      </c>
      <c r="K20" s="596" t="s">
        <v>41</v>
      </c>
      <c r="L20" s="596" t="s">
        <v>42</v>
      </c>
      <c r="M20" s="596" t="s">
        <v>391</v>
      </c>
      <c r="N20" s="596" t="s">
        <v>43</v>
      </c>
      <c r="O20" s="603" t="s">
        <v>386</v>
      </c>
      <c r="P20" s="596">
        <v>60</v>
      </c>
      <c r="Q20" s="596">
        <v>3</v>
      </c>
      <c r="R20" s="596" t="s">
        <v>168</v>
      </c>
      <c r="S20" s="595" t="s">
        <v>584</v>
      </c>
      <c r="T20" s="595">
        <v>1</v>
      </c>
      <c r="U20" s="613"/>
      <c r="V20" s="596" t="s">
        <v>549</v>
      </c>
      <c r="W20" s="596" t="s">
        <v>174</v>
      </c>
    </row>
  </sheetData>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66CC"/>
  </sheetPr>
  <dimension ref="A1:AB76"/>
  <sheetViews>
    <sheetView zoomScale="55" zoomScaleNormal="55" workbookViewId="0">
      <selection activeCell="A75" sqref="A75:A79"/>
    </sheetView>
  </sheetViews>
  <sheetFormatPr defaultColWidth="9.42578125" defaultRowHeight="15" x14ac:dyDescent="0.25"/>
  <cols>
    <col min="1" max="1" width="16.42578125" style="38" customWidth="1"/>
    <col min="2" max="2" width="76.42578125" style="37" customWidth="1"/>
    <col min="3" max="3" width="16.42578125" style="37" customWidth="1"/>
    <col min="4" max="4" width="15.42578125" style="37" bestFit="1" customWidth="1"/>
    <col min="5" max="5" width="15.42578125" style="37" customWidth="1"/>
    <col min="6" max="6" width="20.42578125" style="37" customWidth="1"/>
    <col min="7" max="7" width="10" style="37" customWidth="1"/>
    <col min="8" max="8" width="23.42578125" style="37" customWidth="1"/>
    <col min="9" max="9" width="8.42578125" style="37" customWidth="1"/>
    <col min="10" max="10" width="12" style="37" customWidth="1"/>
    <col min="11" max="12" width="11" style="37" customWidth="1"/>
    <col min="13" max="13" width="7.42578125" style="37" customWidth="1"/>
    <col min="14" max="15" width="13.42578125" style="37" customWidth="1"/>
    <col min="16" max="16" width="23.42578125" style="37" customWidth="1"/>
    <col min="17" max="17" width="10" style="37" customWidth="1"/>
    <col min="18" max="18" width="11.42578125" style="37" customWidth="1"/>
    <col min="19" max="19" width="10.42578125" style="37" customWidth="1"/>
    <col min="20" max="20" width="14.42578125" style="27" customWidth="1"/>
    <col min="21" max="21" width="26" style="55" customWidth="1"/>
    <col min="22" max="22" width="25.42578125" style="55" customWidth="1"/>
    <col min="23" max="23" width="22.42578125" style="37" customWidth="1"/>
    <col min="24" max="24" width="20.42578125" style="38" bestFit="1" customWidth="1"/>
    <col min="25" max="25" width="12.42578125" style="38" customWidth="1"/>
    <col min="26" max="16384" width="9.42578125" style="37"/>
  </cols>
  <sheetData>
    <row r="1" spans="1:28" x14ac:dyDescent="0.25">
      <c r="A1" s="28"/>
      <c r="B1" s="50"/>
      <c r="C1" s="27"/>
      <c r="T1" s="26"/>
    </row>
    <row r="2" spans="1:28" s="44" customFormat="1" ht="38.25" x14ac:dyDescent="0.25">
      <c r="A2" s="41" t="s">
        <v>25</v>
      </c>
      <c r="B2" s="51" t="s">
        <v>1</v>
      </c>
      <c r="C2" s="51" t="s">
        <v>238</v>
      </c>
      <c r="D2" s="40" t="s">
        <v>183</v>
      </c>
      <c r="E2" s="30" t="s">
        <v>343</v>
      </c>
      <c r="F2" s="40" t="s">
        <v>26</v>
      </c>
      <c r="G2" s="41" t="s">
        <v>27</v>
      </c>
      <c r="H2" s="41" t="s">
        <v>28</v>
      </c>
      <c r="I2" s="41" t="s">
        <v>29</v>
      </c>
      <c r="J2" s="41" t="s">
        <v>184</v>
      </c>
      <c r="K2" s="41" t="s">
        <v>30</v>
      </c>
      <c r="L2" s="30" t="s">
        <v>358</v>
      </c>
      <c r="M2" s="41" t="s">
        <v>31</v>
      </c>
      <c r="N2" s="42" t="s">
        <v>32</v>
      </c>
      <c r="O2" s="42" t="s">
        <v>387</v>
      </c>
      <c r="P2" s="41" t="s">
        <v>33</v>
      </c>
      <c r="Q2" s="41" t="s">
        <v>34</v>
      </c>
      <c r="R2" s="41" t="s">
        <v>35</v>
      </c>
      <c r="S2" s="41" t="s">
        <v>36</v>
      </c>
      <c r="T2" s="79" t="s">
        <v>167</v>
      </c>
      <c r="U2" s="41" t="s">
        <v>203</v>
      </c>
      <c r="V2" s="41" t="s">
        <v>204</v>
      </c>
      <c r="W2" s="41"/>
      <c r="X2" s="80" t="s">
        <v>171</v>
      </c>
      <c r="Y2" s="80" t="s">
        <v>172</v>
      </c>
      <c r="Z2" s="186" t="s">
        <v>1178</v>
      </c>
      <c r="AA2" s="186" t="s">
        <v>1179</v>
      </c>
      <c r="AB2" s="186" t="s">
        <v>1180</v>
      </c>
    </row>
    <row r="3" spans="1:28" x14ac:dyDescent="0.25">
      <c r="A3" s="121"/>
      <c r="B3" s="121" t="s">
        <v>53</v>
      </c>
      <c r="C3" s="121"/>
      <c r="D3" s="156">
        <v>200303</v>
      </c>
      <c r="E3" s="46"/>
      <c r="F3" s="45" t="s">
        <v>24</v>
      </c>
      <c r="G3" s="121">
        <v>12</v>
      </c>
      <c r="H3" s="121">
        <v>5</v>
      </c>
      <c r="I3" s="121">
        <v>8</v>
      </c>
      <c r="J3" s="121" t="s">
        <v>54</v>
      </c>
      <c r="K3" s="121" t="s">
        <v>49</v>
      </c>
      <c r="L3" s="113">
        <v>-98</v>
      </c>
      <c r="M3" s="46">
        <v>0</v>
      </c>
      <c r="N3" s="46" t="s">
        <v>50</v>
      </c>
      <c r="O3" s="46"/>
      <c r="P3" s="121" t="s">
        <v>43</v>
      </c>
      <c r="Q3" s="121" t="s">
        <v>386</v>
      </c>
      <c r="R3" s="121">
        <v>60</v>
      </c>
      <c r="S3" s="121">
        <v>3</v>
      </c>
      <c r="T3" s="121" t="s">
        <v>168</v>
      </c>
      <c r="U3" s="66">
        <v>2000</v>
      </c>
      <c r="V3" s="66">
        <v>2000</v>
      </c>
      <c r="W3" s="68" t="s">
        <v>55</v>
      </c>
      <c r="X3" s="121" t="s">
        <v>175</v>
      </c>
      <c r="Y3" s="121" t="s">
        <v>174</v>
      </c>
    </row>
    <row r="4" spans="1:28" x14ac:dyDescent="0.25">
      <c r="A4" s="679" t="s">
        <v>56</v>
      </c>
      <c r="B4" s="121" t="s">
        <v>57</v>
      </c>
      <c r="C4" s="121">
        <v>60179</v>
      </c>
      <c r="D4" s="156">
        <v>200304</v>
      </c>
      <c r="E4" s="46"/>
      <c r="F4" s="45" t="s">
        <v>24</v>
      </c>
      <c r="G4" s="121">
        <v>12</v>
      </c>
      <c r="H4" s="121">
        <v>5</v>
      </c>
      <c r="I4" s="121">
        <v>8</v>
      </c>
      <c r="J4" s="121" t="s">
        <v>58</v>
      </c>
      <c r="K4" s="121" t="s">
        <v>21</v>
      </c>
      <c r="L4" s="113">
        <v>-85</v>
      </c>
      <c r="M4" s="121" t="s">
        <v>41</v>
      </c>
      <c r="N4" s="121" t="s">
        <v>42</v>
      </c>
      <c r="O4" s="121"/>
      <c r="P4" s="121" t="s">
        <v>43</v>
      </c>
      <c r="Q4" s="121" t="s">
        <v>386</v>
      </c>
      <c r="R4" s="121">
        <v>60</v>
      </c>
      <c r="S4" s="121">
        <v>3</v>
      </c>
      <c r="T4" s="121" t="s">
        <v>168</v>
      </c>
      <c r="U4" s="66">
        <v>27000</v>
      </c>
      <c r="V4" s="66">
        <v>27000</v>
      </c>
      <c r="W4" s="68" t="s">
        <v>59</v>
      </c>
      <c r="X4" s="121" t="s">
        <v>250</v>
      </c>
      <c r="Y4" s="121" t="s">
        <v>174</v>
      </c>
    </row>
    <row r="5" spans="1:28" x14ac:dyDescent="0.25">
      <c r="A5" s="679"/>
      <c r="B5" s="121" t="s">
        <v>57</v>
      </c>
      <c r="C5" s="121"/>
      <c r="D5" s="156">
        <v>200305</v>
      </c>
      <c r="E5" s="46"/>
      <c r="F5" s="45" t="s">
        <v>24</v>
      </c>
      <c r="G5" s="121">
        <v>12</v>
      </c>
      <c r="H5" s="121">
        <v>5</v>
      </c>
      <c r="I5" s="121">
        <v>8</v>
      </c>
      <c r="J5" s="121" t="s">
        <v>58</v>
      </c>
      <c r="K5" s="121" t="s">
        <v>46</v>
      </c>
      <c r="L5" s="113">
        <v>-88</v>
      </c>
      <c r="M5" s="46">
        <v>10</v>
      </c>
      <c r="N5" s="46" t="s">
        <v>48</v>
      </c>
      <c r="O5" s="46"/>
      <c r="P5" s="121" t="s">
        <v>43</v>
      </c>
      <c r="Q5" s="121" t="s">
        <v>386</v>
      </c>
      <c r="R5" s="121">
        <v>60</v>
      </c>
      <c r="S5" s="121">
        <v>3</v>
      </c>
      <c r="T5" s="121" t="s">
        <v>168</v>
      </c>
      <c r="U5" s="66">
        <v>6000</v>
      </c>
      <c r="V5" s="66">
        <v>6000</v>
      </c>
      <c r="W5" s="68" t="s">
        <v>59</v>
      </c>
      <c r="X5" s="121" t="s">
        <v>175</v>
      </c>
      <c r="Y5" s="121" t="s">
        <v>174</v>
      </c>
    </row>
    <row r="6" spans="1:28" x14ac:dyDescent="0.25">
      <c r="A6" s="121"/>
      <c r="B6" s="121" t="s">
        <v>61</v>
      </c>
      <c r="C6" s="121"/>
      <c r="D6" s="156">
        <v>200307</v>
      </c>
      <c r="E6" s="46"/>
      <c r="F6" s="45" t="s">
        <v>24</v>
      </c>
      <c r="G6" s="121">
        <v>12</v>
      </c>
      <c r="H6" s="121">
        <v>5</v>
      </c>
      <c r="I6" s="121">
        <v>8</v>
      </c>
      <c r="J6" s="121" t="s">
        <v>62</v>
      </c>
      <c r="K6" s="121" t="s">
        <v>46</v>
      </c>
      <c r="L6" s="113">
        <v>-78</v>
      </c>
      <c r="M6" s="46">
        <v>20</v>
      </c>
      <c r="N6" s="46" t="s">
        <v>47</v>
      </c>
      <c r="O6" s="46"/>
      <c r="P6" s="121" t="s">
        <v>43</v>
      </c>
      <c r="Q6" s="121" t="s">
        <v>386</v>
      </c>
      <c r="R6" s="121">
        <v>60</v>
      </c>
      <c r="S6" s="121">
        <v>3</v>
      </c>
      <c r="T6" s="121" t="s">
        <v>168</v>
      </c>
      <c r="U6" s="28">
        <v>12000</v>
      </c>
      <c r="V6" s="28">
        <v>12000</v>
      </c>
      <c r="W6" s="68" t="s">
        <v>63</v>
      </c>
      <c r="X6" s="121" t="s">
        <v>175</v>
      </c>
      <c r="Y6" s="121" t="s">
        <v>174</v>
      </c>
    </row>
    <row r="7" spans="1:28" x14ac:dyDescent="0.25">
      <c r="A7" s="121" t="s">
        <v>71</v>
      </c>
      <c r="B7" s="46" t="s">
        <v>72</v>
      </c>
      <c r="C7" s="46">
        <v>60181</v>
      </c>
      <c r="D7" s="156">
        <v>200311</v>
      </c>
      <c r="E7" s="46"/>
      <c r="F7" s="45" t="s">
        <v>24</v>
      </c>
      <c r="G7" s="121">
        <v>12</v>
      </c>
      <c r="H7" s="121">
        <v>5</v>
      </c>
      <c r="I7" s="121">
        <v>8</v>
      </c>
      <c r="J7" s="121" t="s">
        <v>58</v>
      </c>
      <c r="K7" s="121" t="s">
        <v>21</v>
      </c>
      <c r="L7" s="113">
        <v>-85</v>
      </c>
      <c r="M7" s="121" t="s">
        <v>41</v>
      </c>
      <c r="N7" s="121" t="s">
        <v>42</v>
      </c>
      <c r="O7" s="121"/>
      <c r="P7" s="121" t="s">
        <v>66</v>
      </c>
      <c r="Q7" s="121" t="s">
        <v>386</v>
      </c>
      <c r="R7" s="121">
        <v>60</v>
      </c>
      <c r="S7" s="121">
        <v>3</v>
      </c>
      <c r="T7" s="121" t="s">
        <v>168</v>
      </c>
      <c r="U7" s="66">
        <v>27000</v>
      </c>
      <c r="V7" s="66">
        <v>27000</v>
      </c>
      <c r="W7" s="68" t="s">
        <v>73</v>
      </c>
      <c r="X7" s="121" t="s">
        <v>250</v>
      </c>
      <c r="Y7" s="121" t="s">
        <v>174</v>
      </c>
    </row>
    <row r="8" spans="1:28" x14ac:dyDescent="0.25">
      <c r="A8" s="121" t="s">
        <v>77</v>
      </c>
      <c r="B8" s="46" t="s">
        <v>188</v>
      </c>
      <c r="C8" s="46">
        <v>58935</v>
      </c>
      <c r="D8" s="156">
        <v>200315</v>
      </c>
      <c r="E8" s="46"/>
      <c r="F8" s="45" t="s">
        <v>24</v>
      </c>
      <c r="G8" s="121">
        <v>12</v>
      </c>
      <c r="H8" s="121">
        <v>5</v>
      </c>
      <c r="I8" s="121">
        <v>8</v>
      </c>
      <c r="J8" s="121" t="s">
        <v>78</v>
      </c>
      <c r="K8" s="121" t="s">
        <v>21</v>
      </c>
      <c r="L8" s="113">
        <v>-85</v>
      </c>
      <c r="M8" s="121" t="s">
        <v>41</v>
      </c>
      <c r="N8" s="121" t="s">
        <v>42</v>
      </c>
      <c r="O8" s="121"/>
      <c r="P8" s="121" t="s">
        <v>186</v>
      </c>
      <c r="Q8" s="121" t="s">
        <v>386</v>
      </c>
      <c r="R8" s="121">
        <v>60</v>
      </c>
      <c r="S8" s="121">
        <v>3</v>
      </c>
      <c r="T8" s="121" t="s">
        <v>168</v>
      </c>
      <c r="U8" s="66">
        <v>10000</v>
      </c>
      <c r="V8" s="66">
        <v>10000</v>
      </c>
      <c r="W8" s="68" t="s">
        <v>79</v>
      </c>
      <c r="X8" s="121" t="s">
        <v>250</v>
      </c>
      <c r="Y8" s="121" t="s">
        <v>176</v>
      </c>
    </row>
    <row r="9" spans="1:28" x14ac:dyDescent="0.25">
      <c r="A9" s="121" t="s">
        <v>80</v>
      </c>
      <c r="B9" s="46" t="s">
        <v>189</v>
      </c>
      <c r="C9" s="46">
        <v>58621</v>
      </c>
      <c r="D9" s="156">
        <v>200316</v>
      </c>
      <c r="E9" s="46"/>
      <c r="F9" s="45" t="s">
        <v>24</v>
      </c>
      <c r="G9" s="121">
        <v>12</v>
      </c>
      <c r="H9" s="121">
        <v>5</v>
      </c>
      <c r="I9" s="121">
        <v>8</v>
      </c>
      <c r="J9" s="121" t="s">
        <v>78</v>
      </c>
      <c r="K9" s="121" t="s">
        <v>21</v>
      </c>
      <c r="L9" s="113">
        <v>-85</v>
      </c>
      <c r="M9" s="121" t="s">
        <v>41</v>
      </c>
      <c r="N9" s="121" t="s">
        <v>42</v>
      </c>
      <c r="O9" s="121"/>
      <c r="P9" s="121" t="s">
        <v>187</v>
      </c>
      <c r="Q9" s="121" t="s">
        <v>386</v>
      </c>
      <c r="R9" s="121">
        <v>60</v>
      </c>
      <c r="S9" s="121">
        <v>3</v>
      </c>
      <c r="T9" s="121" t="s">
        <v>168</v>
      </c>
      <c r="U9" s="66">
        <v>10000</v>
      </c>
      <c r="V9" s="66">
        <v>10000</v>
      </c>
      <c r="W9" s="68" t="s">
        <v>81</v>
      </c>
      <c r="X9" s="121" t="s">
        <v>250</v>
      </c>
      <c r="Y9" s="121" t="s">
        <v>176</v>
      </c>
    </row>
    <row r="10" spans="1:28" x14ac:dyDescent="0.25">
      <c r="A10" s="121"/>
      <c r="B10" s="46"/>
      <c r="C10" s="46"/>
      <c r="D10" s="46"/>
      <c r="E10" s="46"/>
      <c r="F10" s="45"/>
      <c r="G10" s="121"/>
      <c r="H10" s="121"/>
      <c r="I10" s="121"/>
      <c r="J10" s="121"/>
      <c r="K10" s="121"/>
      <c r="L10" s="113"/>
      <c r="M10" s="121"/>
      <c r="N10" s="121"/>
      <c r="O10" s="121"/>
      <c r="P10" s="76"/>
      <c r="Q10" s="121"/>
      <c r="R10" s="121"/>
      <c r="S10" s="121"/>
      <c r="T10" s="121"/>
      <c r="U10" s="81"/>
      <c r="V10" s="81"/>
      <c r="W10" s="68"/>
      <c r="X10" s="121"/>
      <c r="Y10" s="121"/>
    </row>
    <row r="11" spans="1:28" x14ac:dyDescent="0.25">
      <c r="A11" s="121" t="s">
        <v>96</v>
      </c>
      <c r="B11" s="46" t="s">
        <v>97</v>
      </c>
      <c r="C11" s="46"/>
      <c r="D11" s="156">
        <v>200317</v>
      </c>
      <c r="E11" s="46">
        <v>1</v>
      </c>
      <c r="F11" s="45" t="s">
        <v>24</v>
      </c>
      <c r="G11" s="121">
        <v>12</v>
      </c>
      <c r="H11" s="121">
        <v>5</v>
      </c>
      <c r="I11" s="121">
        <v>8</v>
      </c>
      <c r="J11" s="121" t="s">
        <v>62</v>
      </c>
      <c r="K11" s="121" t="s">
        <v>49</v>
      </c>
      <c r="L11" s="113">
        <v>-85</v>
      </c>
      <c r="M11" s="121">
        <v>25</v>
      </c>
      <c r="N11" s="121" t="s">
        <v>94</v>
      </c>
      <c r="O11" s="121"/>
      <c r="P11" s="76" t="s">
        <v>304</v>
      </c>
      <c r="Q11" s="121" t="s">
        <v>307</v>
      </c>
      <c r="R11" s="121">
        <v>180</v>
      </c>
      <c r="S11" s="121">
        <v>1</v>
      </c>
      <c r="T11" s="121" t="s">
        <v>168</v>
      </c>
      <c r="U11" s="66">
        <v>18500</v>
      </c>
      <c r="V11" s="66">
        <v>18500</v>
      </c>
      <c r="W11" s="68" t="s">
        <v>95</v>
      </c>
      <c r="X11" s="121" t="s">
        <v>175</v>
      </c>
      <c r="Y11" s="121" t="s">
        <v>175</v>
      </c>
    </row>
    <row r="12" spans="1:28" x14ac:dyDescent="0.25">
      <c r="A12" s="121"/>
      <c r="B12" s="46" t="s">
        <v>97</v>
      </c>
      <c r="C12" s="46"/>
      <c r="D12" s="156">
        <v>200317</v>
      </c>
      <c r="E12" s="46">
        <v>2</v>
      </c>
      <c r="F12" s="45" t="s">
        <v>24</v>
      </c>
      <c r="G12" s="121">
        <v>12</v>
      </c>
      <c r="H12" s="121">
        <v>5</v>
      </c>
      <c r="I12" s="121">
        <v>8</v>
      </c>
      <c r="J12" s="121" t="s">
        <v>62</v>
      </c>
      <c r="K12" s="121" t="s">
        <v>49</v>
      </c>
      <c r="L12" s="113">
        <v>-87</v>
      </c>
      <c r="M12" s="121">
        <v>25</v>
      </c>
      <c r="N12" s="121" t="s">
        <v>94</v>
      </c>
      <c r="O12" s="121"/>
      <c r="P12" s="76" t="s">
        <v>304</v>
      </c>
      <c r="Q12" s="121" t="s">
        <v>307</v>
      </c>
      <c r="R12" s="121">
        <v>180</v>
      </c>
      <c r="S12" s="121">
        <v>1</v>
      </c>
      <c r="T12" s="121" t="s">
        <v>168</v>
      </c>
      <c r="U12" s="66">
        <v>18500</v>
      </c>
      <c r="V12" s="66">
        <v>18500</v>
      </c>
      <c r="W12" s="68"/>
      <c r="X12" s="121" t="s">
        <v>175</v>
      </c>
      <c r="Y12" s="121" t="s">
        <v>175</v>
      </c>
    </row>
    <row r="13" spans="1:28" x14ac:dyDescent="0.25">
      <c r="A13" s="121"/>
      <c r="B13" s="46" t="s">
        <v>97</v>
      </c>
      <c r="C13" s="46"/>
      <c r="D13" s="156">
        <v>200317</v>
      </c>
      <c r="E13" s="46">
        <v>3</v>
      </c>
      <c r="F13" s="45" t="s">
        <v>24</v>
      </c>
      <c r="G13" s="121">
        <v>12</v>
      </c>
      <c r="H13" s="121">
        <v>5</v>
      </c>
      <c r="I13" s="121">
        <v>8</v>
      </c>
      <c r="J13" s="121" t="s">
        <v>62</v>
      </c>
      <c r="K13" s="121" t="s">
        <v>49</v>
      </c>
      <c r="L13" s="113">
        <v>-89</v>
      </c>
      <c r="M13" s="121">
        <v>25</v>
      </c>
      <c r="N13" s="121" t="s">
        <v>94</v>
      </c>
      <c r="O13" s="121"/>
      <c r="P13" s="76" t="s">
        <v>304</v>
      </c>
      <c r="Q13" s="121" t="s">
        <v>307</v>
      </c>
      <c r="R13" s="121">
        <v>180</v>
      </c>
      <c r="S13" s="121">
        <v>1</v>
      </c>
      <c r="T13" s="121" t="s">
        <v>168</v>
      </c>
      <c r="U13" s="66">
        <v>18500</v>
      </c>
      <c r="V13" s="66">
        <v>18500</v>
      </c>
      <c r="W13" s="68"/>
      <c r="X13" s="121" t="s">
        <v>175</v>
      </c>
      <c r="Y13" s="121" t="s">
        <v>175</v>
      </c>
    </row>
    <row r="14" spans="1:28" x14ac:dyDescent="0.25">
      <c r="A14" s="121"/>
      <c r="B14" s="46" t="s">
        <v>97</v>
      </c>
      <c r="C14" s="46"/>
      <c r="D14" s="156">
        <v>200317</v>
      </c>
      <c r="E14" s="46">
        <v>4</v>
      </c>
      <c r="F14" s="45" t="s">
        <v>24</v>
      </c>
      <c r="G14" s="121">
        <v>12</v>
      </c>
      <c r="H14" s="121">
        <v>5</v>
      </c>
      <c r="I14" s="121">
        <v>8</v>
      </c>
      <c r="J14" s="121" t="s">
        <v>62</v>
      </c>
      <c r="K14" s="121" t="s">
        <v>49</v>
      </c>
      <c r="L14" s="113">
        <v>-91</v>
      </c>
      <c r="M14" s="121">
        <v>25</v>
      </c>
      <c r="N14" s="121" t="s">
        <v>94</v>
      </c>
      <c r="O14" s="121"/>
      <c r="P14" s="76" t="s">
        <v>304</v>
      </c>
      <c r="Q14" s="121" t="s">
        <v>307</v>
      </c>
      <c r="R14" s="121">
        <v>180</v>
      </c>
      <c r="S14" s="121">
        <v>1</v>
      </c>
      <c r="T14" s="121" t="s">
        <v>168</v>
      </c>
      <c r="U14" s="66">
        <v>18500</v>
      </c>
      <c r="V14" s="66">
        <v>18500</v>
      </c>
      <c r="W14" s="68"/>
      <c r="X14" s="121" t="s">
        <v>175</v>
      </c>
      <c r="Y14" s="121" t="s">
        <v>175</v>
      </c>
    </row>
    <row r="15" spans="1:28" x14ac:dyDescent="0.25">
      <c r="A15" s="121"/>
      <c r="B15" s="46" t="s">
        <v>97</v>
      </c>
      <c r="C15" s="46"/>
      <c r="D15" s="156">
        <v>200317</v>
      </c>
      <c r="E15" s="46">
        <v>5</v>
      </c>
      <c r="F15" s="45" t="s">
        <v>24</v>
      </c>
      <c r="G15" s="121">
        <v>12</v>
      </c>
      <c r="H15" s="121">
        <v>5</v>
      </c>
      <c r="I15" s="121">
        <v>8</v>
      </c>
      <c r="J15" s="121" t="s">
        <v>62</v>
      </c>
      <c r="K15" s="121" t="s">
        <v>49</v>
      </c>
      <c r="L15" s="113">
        <v>-93</v>
      </c>
      <c r="M15" s="121">
        <v>25</v>
      </c>
      <c r="N15" s="121" t="s">
        <v>94</v>
      </c>
      <c r="O15" s="121"/>
      <c r="P15" s="76" t="s">
        <v>304</v>
      </c>
      <c r="Q15" s="121" t="s">
        <v>307</v>
      </c>
      <c r="R15" s="121">
        <v>180</v>
      </c>
      <c r="S15" s="121">
        <v>1</v>
      </c>
      <c r="T15" s="121" t="s">
        <v>168</v>
      </c>
      <c r="U15" s="66">
        <v>18500</v>
      </c>
      <c r="V15" s="66">
        <v>18500</v>
      </c>
      <c r="W15" s="68"/>
      <c r="X15" s="121" t="s">
        <v>175</v>
      </c>
      <c r="Y15" s="121" t="s">
        <v>175</v>
      </c>
    </row>
    <row r="16" spans="1:28" x14ac:dyDescent="0.25">
      <c r="A16" s="121"/>
      <c r="B16" s="46" t="s">
        <v>97</v>
      </c>
      <c r="C16" s="46"/>
      <c r="D16" s="156">
        <v>200317</v>
      </c>
      <c r="E16" s="46">
        <v>6</v>
      </c>
      <c r="F16" s="45" t="s">
        <v>24</v>
      </c>
      <c r="G16" s="121">
        <v>12</v>
      </c>
      <c r="H16" s="121">
        <v>5</v>
      </c>
      <c r="I16" s="121">
        <v>8</v>
      </c>
      <c r="J16" s="121" t="s">
        <v>62</v>
      </c>
      <c r="K16" s="121" t="s">
        <v>49</v>
      </c>
      <c r="L16" s="113">
        <v>-95</v>
      </c>
      <c r="M16" s="121">
        <v>25</v>
      </c>
      <c r="N16" s="121" t="s">
        <v>94</v>
      </c>
      <c r="O16" s="121"/>
      <c r="P16" s="76" t="s">
        <v>304</v>
      </c>
      <c r="Q16" s="121" t="s">
        <v>307</v>
      </c>
      <c r="R16" s="121">
        <v>180</v>
      </c>
      <c r="S16" s="121">
        <v>1</v>
      </c>
      <c r="T16" s="121" t="s">
        <v>168</v>
      </c>
      <c r="U16" s="66">
        <v>18000</v>
      </c>
      <c r="V16" s="66">
        <v>18000</v>
      </c>
      <c r="W16" s="68"/>
      <c r="X16" s="121" t="s">
        <v>175</v>
      </c>
      <c r="Y16" s="121" t="s">
        <v>175</v>
      </c>
    </row>
    <row r="17" spans="1:25" x14ac:dyDescent="0.25">
      <c r="A17" s="121"/>
      <c r="B17" s="46" t="s">
        <v>97</v>
      </c>
      <c r="C17" s="46"/>
      <c r="D17" s="156">
        <v>200317</v>
      </c>
      <c r="E17" s="46">
        <v>7</v>
      </c>
      <c r="F17" s="45" t="s">
        <v>24</v>
      </c>
      <c r="G17" s="121">
        <v>12</v>
      </c>
      <c r="H17" s="121">
        <v>5</v>
      </c>
      <c r="I17" s="121">
        <v>8</v>
      </c>
      <c r="J17" s="121" t="s">
        <v>62</v>
      </c>
      <c r="K17" s="121" t="s">
        <v>49</v>
      </c>
      <c r="L17" s="113">
        <v>-97</v>
      </c>
      <c r="M17" s="121">
        <v>25</v>
      </c>
      <c r="N17" s="121" t="s">
        <v>94</v>
      </c>
      <c r="O17" s="121"/>
      <c r="P17" s="76" t="s">
        <v>304</v>
      </c>
      <c r="Q17" s="121" t="s">
        <v>307</v>
      </c>
      <c r="R17" s="121">
        <v>180</v>
      </c>
      <c r="S17" s="121">
        <v>1</v>
      </c>
      <c r="T17" s="121" t="s">
        <v>168</v>
      </c>
      <c r="U17" s="66">
        <v>17500</v>
      </c>
      <c r="V17" s="66">
        <v>17500</v>
      </c>
      <c r="W17" s="68"/>
      <c r="X17" s="121" t="s">
        <v>175</v>
      </c>
      <c r="Y17" s="121" t="s">
        <v>175</v>
      </c>
    </row>
    <row r="18" spans="1:25" x14ac:dyDescent="0.25">
      <c r="A18" s="121"/>
      <c r="B18" s="46" t="s">
        <v>97</v>
      </c>
      <c r="C18" s="46"/>
      <c r="D18" s="156">
        <v>200317</v>
      </c>
      <c r="E18" s="46">
        <v>8</v>
      </c>
      <c r="F18" s="45" t="s">
        <v>24</v>
      </c>
      <c r="G18" s="121">
        <v>12</v>
      </c>
      <c r="H18" s="121">
        <v>5</v>
      </c>
      <c r="I18" s="121">
        <v>8</v>
      </c>
      <c r="J18" s="121" t="s">
        <v>62</v>
      </c>
      <c r="K18" s="121" t="s">
        <v>49</v>
      </c>
      <c r="L18" s="113">
        <v>-99</v>
      </c>
      <c r="M18" s="121">
        <v>25</v>
      </c>
      <c r="N18" s="121" t="s">
        <v>94</v>
      </c>
      <c r="O18" s="121"/>
      <c r="P18" s="76" t="s">
        <v>304</v>
      </c>
      <c r="Q18" s="121" t="s">
        <v>307</v>
      </c>
      <c r="R18" s="121">
        <v>180</v>
      </c>
      <c r="S18" s="121">
        <v>1</v>
      </c>
      <c r="T18" s="121" t="s">
        <v>168</v>
      </c>
      <c r="U18" s="66">
        <v>16500</v>
      </c>
      <c r="V18" s="66">
        <v>16500</v>
      </c>
      <c r="W18" s="68"/>
      <c r="X18" s="121" t="s">
        <v>175</v>
      </c>
      <c r="Y18" s="121" t="s">
        <v>175</v>
      </c>
    </row>
    <row r="19" spans="1:25" x14ac:dyDescent="0.25">
      <c r="A19" s="121"/>
      <c r="B19" s="46" t="s">
        <v>97</v>
      </c>
      <c r="C19" s="46"/>
      <c r="D19" s="156">
        <v>200317</v>
      </c>
      <c r="E19" s="46">
        <v>9</v>
      </c>
      <c r="F19" s="45" t="s">
        <v>24</v>
      </c>
      <c r="G19" s="121">
        <v>12</v>
      </c>
      <c r="H19" s="121">
        <v>5</v>
      </c>
      <c r="I19" s="121">
        <v>8</v>
      </c>
      <c r="J19" s="121" t="s">
        <v>62</v>
      </c>
      <c r="K19" s="121" t="s">
        <v>49</v>
      </c>
      <c r="L19" s="113">
        <v>-101</v>
      </c>
      <c r="M19" s="121">
        <v>24</v>
      </c>
      <c r="N19" s="121" t="s">
        <v>94</v>
      </c>
      <c r="O19" s="121"/>
      <c r="P19" s="76" t="s">
        <v>304</v>
      </c>
      <c r="Q19" s="121" t="s">
        <v>307</v>
      </c>
      <c r="R19" s="121">
        <v>180</v>
      </c>
      <c r="S19" s="121">
        <v>1</v>
      </c>
      <c r="T19" s="121" t="s">
        <v>168</v>
      </c>
      <c r="U19" s="66">
        <v>15500</v>
      </c>
      <c r="V19" s="66">
        <v>15500</v>
      </c>
      <c r="W19" s="68"/>
      <c r="X19" s="121" t="s">
        <v>175</v>
      </c>
      <c r="Y19" s="121" t="s">
        <v>175</v>
      </c>
    </row>
    <row r="20" spans="1:25" x14ac:dyDescent="0.25">
      <c r="A20" s="121"/>
      <c r="B20" s="46" t="s">
        <v>97</v>
      </c>
      <c r="C20" s="46"/>
      <c r="D20" s="156">
        <v>200317</v>
      </c>
      <c r="E20" s="46">
        <v>10</v>
      </c>
      <c r="F20" s="45" t="s">
        <v>24</v>
      </c>
      <c r="G20" s="121">
        <v>12</v>
      </c>
      <c r="H20" s="121">
        <v>5</v>
      </c>
      <c r="I20" s="121">
        <v>8</v>
      </c>
      <c r="J20" s="121" t="s">
        <v>62</v>
      </c>
      <c r="K20" s="121" t="s">
        <v>49</v>
      </c>
      <c r="L20" s="113">
        <v>-103</v>
      </c>
      <c r="M20" s="121">
        <v>22</v>
      </c>
      <c r="N20" s="121" t="s">
        <v>94</v>
      </c>
      <c r="O20" s="121"/>
      <c r="P20" s="76" t="s">
        <v>304</v>
      </c>
      <c r="Q20" s="121" t="s">
        <v>307</v>
      </c>
      <c r="R20" s="121">
        <v>180</v>
      </c>
      <c r="S20" s="121">
        <v>1</v>
      </c>
      <c r="T20" s="121" t="s">
        <v>168</v>
      </c>
      <c r="U20" s="66">
        <v>14000</v>
      </c>
      <c r="V20" s="66">
        <v>14000</v>
      </c>
      <c r="W20" s="68"/>
      <c r="X20" s="121" t="s">
        <v>175</v>
      </c>
      <c r="Y20" s="121" t="s">
        <v>175</v>
      </c>
    </row>
    <row r="21" spans="1:25" x14ac:dyDescent="0.25">
      <c r="A21" s="121"/>
      <c r="B21" s="46" t="s">
        <v>97</v>
      </c>
      <c r="C21" s="46"/>
      <c r="D21" s="156">
        <v>200317</v>
      </c>
      <c r="E21" s="46">
        <v>11</v>
      </c>
      <c r="F21" s="45" t="s">
        <v>24</v>
      </c>
      <c r="G21" s="121">
        <v>12</v>
      </c>
      <c r="H21" s="121">
        <v>5</v>
      </c>
      <c r="I21" s="121">
        <v>8</v>
      </c>
      <c r="J21" s="121" t="s">
        <v>62</v>
      </c>
      <c r="K21" s="121" t="s">
        <v>49</v>
      </c>
      <c r="L21" s="113">
        <v>-105</v>
      </c>
      <c r="M21" s="121">
        <v>20</v>
      </c>
      <c r="N21" s="121" t="s">
        <v>94</v>
      </c>
      <c r="O21" s="121"/>
      <c r="P21" s="76" t="s">
        <v>304</v>
      </c>
      <c r="Q21" s="121" t="s">
        <v>307</v>
      </c>
      <c r="R21" s="121">
        <v>180</v>
      </c>
      <c r="S21" s="121">
        <v>1</v>
      </c>
      <c r="T21" s="121" t="s">
        <v>168</v>
      </c>
      <c r="U21" s="66">
        <v>12500</v>
      </c>
      <c r="V21" s="66">
        <v>12500</v>
      </c>
      <c r="W21" s="68"/>
      <c r="X21" s="121" t="s">
        <v>175</v>
      </c>
      <c r="Y21" s="121" t="s">
        <v>175</v>
      </c>
    </row>
    <row r="22" spans="1:25" x14ac:dyDescent="0.25">
      <c r="A22" s="121"/>
      <c r="B22" s="46" t="s">
        <v>97</v>
      </c>
      <c r="C22" s="46"/>
      <c r="D22" s="156">
        <v>200317</v>
      </c>
      <c r="E22" s="46">
        <v>12</v>
      </c>
      <c r="F22" s="45" t="s">
        <v>24</v>
      </c>
      <c r="G22" s="121">
        <v>12</v>
      </c>
      <c r="H22" s="121">
        <v>5</v>
      </c>
      <c r="I22" s="121">
        <v>8</v>
      </c>
      <c r="J22" s="121" t="s">
        <v>62</v>
      </c>
      <c r="K22" s="121" t="s">
        <v>49</v>
      </c>
      <c r="L22" s="113">
        <v>-107</v>
      </c>
      <c r="M22" s="121">
        <v>18</v>
      </c>
      <c r="N22" s="121" t="s">
        <v>94</v>
      </c>
      <c r="O22" s="121"/>
      <c r="P22" s="76" t="s">
        <v>304</v>
      </c>
      <c r="Q22" s="121" t="s">
        <v>307</v>
      </c>
      <c r="R22" s="121">
        <v>180</v>
      </c>
      <c r="S22" s="121">
        <v>1</v>
      </c>
      <c r="T22" s="121" t="s">
        <v>168</v>
      </c>
      <c r="U22" s="66">
        <v>11000</v>
      </c>
      <c r="V22" s="66">
        <v>11000</v>
      </c>
      <c r="W22" s="68"/>
      <c r="X22" s="121" t="s">
        <v>175</v>
      </c>
      <c r="Y22" s="121" t="s">
        <v>175</v>
      </c>
    </row>
    <row r="23" spans="1:25" x14ac:dyDescent="0.25">
      <c r="A23" s="121"/>
      <c r="B23" s="46" t="s">
        <v>97</v>
      </c>
      <c r="C23" s="46"/>
      <c r="D23" s="156">
        <v>200317</v>
      </c>
      <c r="E23" s="46">
        <v>13</v>
      </c>
      <c r="F23" s="45" t="s">
        <v>24</v>
      </c>
      <c r="G23" s="121">
        <v>12</v>
      </c>
      <c r="H23" s="121">
        <v>5</v>
      </c>
      <c r="I23" s="121">
        <v>8</v>
      </c>
      <c r="J23" s="121" t="s">
        <v>62</v>
      </c>
      <c r="K23" s="121" t="s">
        <v>49</v>
      </c>
      <c r="L23" s="113">
        <v>-109</v>
      </c>
      <c r="M23" s="121">
        <v>16</v>
      </c>
      <c r="N23" s="121" t="s">
        <v>94</v>
      </c>
      <c r="O23" s="121"/>
      <c r="P23" s="76" t="s">
        <v>304</v>
      </c>
      <c r="Q23" s="121" t="s">
        <v>307</v>
      </c>
      <c r="R23" s="121">
        <v>180</v>
      </c>
      <c r="S23" s="121">
        <v>1</v>
      </c>
      <c r="T23" s="121" t="s">
        <v>168</v>
      </c>
      <c r="U23" s="66">
        <v>9000</v>
      </c>
      <c r="V23" s="66">
        <v>9000</v>
      </c>
      <c r="W23" s="68"/>
      <c r="X23" s="121" t="s">
        <v>175</v>
      </c>
      <c r="Y23" s="121" t="s">
        <v>175</v>
      </c>
    </row>
    <row r="24" spans="1:25" x14ac:dyDescent="0.25">
      <c r="A24" s="121"/>
      <c r="B24" s="46" t="s">
        <v>97</v>
      </c>
      <c r="C24" s="46"/>
      <c r="D24" s="156">
        <v>200317</v>
      </c>
      <c r="E24" s="46">
        <v>14</v>
      </c>
      <c r="F24" s="45" t="s">
        <v>24</v>
      </c>
      <c r="G24" s="121">
        <v>12</v>
      </c>
      <c r="H24" s="121">
        <v>5</v>
      </c>
      <c r="I24" s="121">
        <v>8</v>
      </c>
      <c r="J24" s="121" t="s">
        <v>62</v>
      </c>
      <c r="K24" s="121" t="s">
        <v>49</v>
      </c>
      <c r="L24" s="113">
        <v>-111</v>
      </c>
      <c r="M24" s="121">
        <v>14</v>
      </c>
      <c r="N24" s="121" t="s">
        <v>94</v>
      </c>
      <c r="O24" s="121"/>
      <c r="P24" s="76" t="s">
        <v>304</v>
      </c>
      <c r="Q24" s="121" t="s">
        <v>307</v>
      </c>
      <c r="R24" s="121">
        <v>180</v>
      </c>
      <c r="S24" s="121">
        <v>1</v>
      </c>
      <c r="T24" s="121" t="s">
        <v>168</v>
      </c>
      <c r="U24" s="66">
        <v>8000</v>
      </c>
      <c r="V24" s="66">
        <v>8000</v>
      </c>
      <c r="W24" s="68"/>
      <c r="X24" s="121" t="s">
        <v>175</v>
      </c>
      <c r="Y24" s="121" t="s">
        <v>175</v>
      </c>
    </row>
    <row r="25" spans="1:25" x14ac:dyDescent="0.25">
      <c r="A25" s="121"/>
      <c r="B25" s="46" t="s">
        <v>97</v>
      </c>
      <c r="C25" s="46"/>
      <c r="D25" s="156">
        <v>200317</v>
      </c>
      <c r="E25" s="46">
        <v>15</v>
      </c>
      <c r="F25" s="45" t="s">
        <v>24</v>
      </c>
      <c r="G25" s="121">
        <v>12</v>
      </c>
      <c r="H25" s="121">
        <v>5</v>
      </c>
      <c r="I25" s="121">
        <v>8</v>
      </c>
      <c r="J25" s="121" t="s">
        <v>62</v>
      </c>
      <c r="K25" s="121" t="s">
        <v>49</v>
      </c>
      <c r="L25" s="113">
        <v>-113</v>
      </c>
      <c r="M25" s="121">
        <v>12</v>
      </c>
      <c r="N25" s="121" t="s">
        <v>94</v>
      </c>
      <c r="O25" s="121"/>
      <c r="P25" s="76" t="s">
        <v>304</v>
      </c>
      <c r="Q25" s="121" t="s">
        <v>307</v>
      </c>
      <c r="R25" s="121">
        <v>180</v>
      </c>
      <c r="S25" s="121">
        <v>1</v>
      </c>
      <c r="T25" s="121" t="s">
        <v>168</v>
      </c>
      <c r="U25" s="66">
        <v>7000</v>
      </c>
      <c r="V25" s="66">
        <v>7000</v>
      </c>
      <c r="W25" s="68"/>
      <c r="X25" s="121" t="s">
        <v>175</v>
      </c>
      <c r="Y25" s="121" t="s">
        <v>175</v>
      </c>
    </row>
    <row r="26" spans="1:25" x14ac:dyDescent="0.25">
      <c r="A26" s="121"/>
      <c r="B26" s="46" t="s">
        <v>97</v>
      </c>
      <c r="C26" s="46"/>
      <c r="D26" s="156">
        <v>200317</v>
      </c>
      <c r="E26" s="46">
        <v>16</v>
      </c>
      <c r="F26" s="45" t="s">
        <v>24</v>
      </c>
      <c r="G26" s="121">
        <v>12</v>
      </c>
      <c r="H26" s="121">
        <v>5</v>
      </c>
      <c r="I26" s="121">
        <v>8</v>
      </c>
      <c r="J26" s="121" t="s">
        <v>62</v>
      </c>
      <c r="K26" s="121" t="s">
        <v>49</v>
      </c>
      <c r="L26" s="113">
        <v>-115</v>
      </c>
      <c r="M26" s="121">
        <v>10</v>
      </c>
      <c r="N26" s="121" t="s">
        <v>94</v>
      </c>
      <c r="O26" s="121"/>
      <c r="P26" s="76" t="s">
        <v>304</v>
      </c>
      <c r="Q26" s="121" t="s">
        <v>307</v>
      </c>
      <c r="R26" s="121">
        <v>180</v>
      </c>
      <c r="S26" s="121">
        <v>1</v>
      </c>
      <c r="T26" s="121" t="s">
        <v>168</v>
      </c>
      <c r="U26" s="66">
        <v>5500</v>
      </c>
      <c r="V26" s="66">
        <v>5500</v>
      </c>
      <c r="W26" s="68"/>
      <c r="X26" s="121" t="s">
        <v>175</v>
      </c>
      <c r="Y26" s="121" t="s">
        <v>175</v>
      </c>
    </row>
    <row r="27" spans="1:25" x14ac:dyDescent="0.25">
      <c r="A27" s="121"/>
      <c r="B27" s="46" t="s">
        <v>97</v>
      </c>
      <c r="C27" s="46"/>
      <c r="D27" s="156">
        <v>200317</v>
      </c>
      <c r="E27" s="46">
        <v>17</v>
      </c>
      <c r="F27" s="45" t="s">
        <v>24</v>
      </c>
      <c r="G27" s="121">
        <v>12</v>
      </c>
      <c r="H27" s="121">
        <v>5</v>
      </c>
      <c r="I27" s="121">
        <v>8</v>
      </c>
      <c r="J27" s="121" t="s">
        <v>62</v>
      </c>
      <c r="K27" s="121" t="s">
        <v>49</v>
      </c>
      <c r="L27" s="113">
        <v>-117</v>
      </c>
      <c r="M27" s="121">
        <v>8</v>
      </c>
      <c r="N27" s="121" t="s">
        <v>94</v>
      </c>
      <c r="O27" s="121"/>
      <c r="P27" s="76" t="s">
        <v>304</v>
      </c>
      <c r="Q27" s="121" t="s">
        <v>307</v>
      </c>
      <c r="R27" s="121">
        <v>180</v>
      </c>
      <c r="S27" s="121">
        <v>1</v>
      </c>
      <c r="T27" s="121" t="s">
        <v>168</v>
      </c>
      <c r="U27" s="66">
        <v>4000</v>
      </c>
      <c r="V27" s="66">
        <v>4000</v>
      </c>
      <c r="W27" s="68"/>
      <c r="X27" s="121" t="s">
        <v>175</v>
      </c>
      <c r="Y27" s="121" t="s">
        <v>175</v>
      </c>
    </row>
    <row r="28" spans="1:25" x14ac:dyDescent="0.25">
      <c r="A28" s="121"/>
      <c r="B28" s="46" t="s">
        <v>97</v>
      </c>
      <c r="C28" s="46"/>
      <c r="D28" s="156">
        <v>200317</v>
      </c>
      <c r="E28" s="46">
        <v>18</v>
      </c>
      <c r="F28" s="45" t="s">
        <v>24</v>
      </c>
      <c r="G28" s="121">
        <v>12</v>
      </c>
      <c r="H28" s="121">
        <v>5</v>
      </c>
      <c r="I28" s="121">
        <v>8</v>
      </c>
      <c r="J28" s="121" t="s">
        <v>62</v>
      </c>
      <c r="K28" s="121" t="s">
        <v>49</v>
      </c>
      <c r="L28" s="113">
        <v>-119</v>
      </c>
      <c r="M28" s="121">
        <v>6</v>
      </c>
      <c r="N28" s="121" t="s">
        <v>94</v>
      </c>
      <c r="O28" s="121"/>
      <c r="P28" s="76" t="s">
        <v>304</v>
      </c>
      <c r="Q28" s="121" t="s">
        <v>307</v>
      </c>
      <c r="R28" s="121">
        <v>180</v>
      </c>
      <c r="S28" s="121">
        <v>1</v>
      </c>
      <c r="T28" s="121" t="s">
        <v>168</v>
      </c>
      <c r="U28" s="66">
        <v>3000</v>
      </c>
      <c r="V28" s="66">
        <v>3000</v>
      </c>
      <c r="W28" s="68"/>
      <c r="X28" s="121" t="s">
        <v>175</v>
      </c>
      <c r="Y28" s="121" t="s">
        <v>175</v>
      </c>
    </row>
    <row r="29" spans="1:25" x14ac:dyDescent="0.25">
      <c r="A29" s="121"/>
      <c r="B29" s="46" t="s">
        <v>97</v>
      </c>
      <c r="C29" s="46"/>
      <c r="D29" s="156">
        <v>200317</v>
      </c>
      <c r="E29" s="46">
        <v>19</v>
      </c>
      <c r="F29" s="45" t="s">
        <v>24</v>
      </c>
      <c r="G29" s="121">
        <v>12</v>
      </c>
      <c r="H29" s="121">
        <v>5</v>
      </c>
      <c r="I29" s="121">
        <v>8</v>
      </c>
      <c r="J29" s="121" t="s">
        <v>62</v>
      </c>
      <c r="K29" s="121" t="s">
        <v>49</v>
      </c>
      <c r="L29" s="113">
        <v>-121</v>
      </c>
      <c r="M29" s="121">
        <v>4</v>
      </c>
      <c r="N29" s="121" t="s">
        <v>94</v>
      </c>
      <c r="O29" s="121"/>
      <c r="P29" s="76" t="s">
        <v>304</v>
      </c>
      <c r="Q29" s="121" t="s">
        <v>307</v>
      </c>
      <c r="R29" s="121">
        <v>180</v>
      </c>
      <c r="S29" s="121">
        <v>1</v>
      </c>
      <c r="T29" s="121" t="s">
        <v>168</v>
      </c>
      <c r="U29" s="66">
        <v>2000</v>
      </c>
      <c r="V29" s="66">
        <v>2000</v>
      </c>
      <c r="W29" s="68"/>
      <c r="X29" s="121" t="s">
        <v>175</v>
      </c>
      <c r="Y29" s="121" t="s">
        <v>175</v>
      </c>
    </row>
    <row r="30" spans="1:25" x14ac:dyDescent="0.25">
      <c r="A30" s="121"/>
      <c r="B30" s="46"/>
      <c r="C30" s="46"/>
      <c r="D30" s="46"/>
      <c r="E30" s="46"/>
      <c r="F30" s="46"/>
      <c r="G30" s="121"/>
      <c r="H30" s="46"/>
      <c r="I30" s="46"/>
      <c r="J30" s="46"/>
      <c r="K30" s="46"/>
      <c r="L30" s="114"/>
      <c r="M30" s="46"/>
      <c r="N30" s="46"/>
      <c r="O30" s="46"/>
      <c r="P30" s="46"/>
      <c r="Q30" s="46"/>
      <c r="R30" s="46"/>
      <c r="S30" s="46"/>
      <c r="T30" s="26"/>
      <c r="U30" s="66"/>
      <c r="V30" s="66"/>
      <c r="W30" s="46"/>
      <c r="X30" s="121"/>
      <c r="Y30" s="121"/>
    </row>
    <row r="31" spans="1:25" x14ac:dyDescent="0.25">
      <c r="A31" s="121"/>
      <c r="B31" s="46" t="s">
        <v>103</v>
      </c>
      <c r="C31" s="46">
        <v>60179</v>
      </c>
      <c r="D31" s="156">
        <v>200361</v>
      </c>
      <c r="E31" s="46"/>
      <c r="F31" s="45" t="s">
        <v>24</v>
      </c>
      <c r="G31" s="121">
        <v>12</v>
      </c>
      <c r="H31" s="121">
        <v>3</v>
      </c>
      <c r="I31" s="121">
        <v>8</v>
      </c>
      <c r="J31" s="121" t="s">
        <v>58</v>
      </c>
      <c r="K31" s="121" t="s">
        <v>21</v>
      </c>
      <c r="L31" s="113">
        <v>-85</v>
      </c>
      <c r="M31" s="121" t="s">
        <v>41</v>
      </c>
      <c r="N31" s="121" t="s">
        <v>42</v>
      </c>
      <c r="O31" s="121"/>
      <c r="P31" s="121" t="s">
        <v>43</v>
      </c>
      <c r="Q31" s="121" t="s">
        <v>386</v>
      </c>
      <c r="R31" s="121">
        <v>60</v>
      </c>
      <c r="S31" s="121">
        <v>3</v>
      </c>
      <c r="T31" s="121" t="s">
        <v>168</v>
      </c>
      <c r="U31" s="66">
        <v>15750</v>
      </c>
      <c r="V31" s="66">
        <v>15750</v>
      </c>
      <c r="W31" s="68" t="s">
        <v>59</v>
      </c>
      <c r="X31" s="121" t="s">
        <v>293</v>
      </c>
      <c r="Y31" s="121" t="s">
        <v>174</v>
      </c>
    </row>
    <row r="32" spans="1:25" x14ac:dyDescent="0.25">
      <c r="A32" s="121"/>
      <c r="B32" s="46"/>
      <c r="C32" s="46"/>
      <c r="D32" s="46"/>
      <c r="E32" s="46"/>
      <c r="F32" s="45"/>
      <c r="G32" s="121"/>
      <c r="H32" s="121"/>
      <c r="I32" s="121"/>
      <c r="J32" s="121"/>
      <c r="K32" s="121"/>
      <c r="L32" s="113"/>
      <c r="M32" s="121"/>
      <c r="N32" s="121"/>
      <c r="O32" s="121"/>
      <c r="P32" s="121"/>
      <c r="Q32" s="121"/>
      <c r="R32" s="121"/>
      <c r="S32" s="121"/>
      <c r="T32" s="121"/>
      <c r="U32" s="66"/>
      <c r="V32" s="66"/>
      <c r="W32" s="68"/>
      <c r="X32" s="121"/>
      <c r="Y32" s="28"/>
    </row>
    <row r="33" spans="1:26" x14ac:dyDescent="0.25">
      <c r="A33" s="121"/>
      <c r="B33" s="46" t="s">
        <v>103</v>
      </c>
      <c r="C33" s="46">
        <v>60179</v>
      </c>
      <c r="D33" s="156">
        <v>200371</v>
      </c>
      <c r="E33" s="46"/>
      <c r="F33" s="45" t="s">
        <v>24</v>
      </c>
      <c r="G33" s="121">
        <v>12</v>
      </c>
      <c r="H33" s="121">
        <v>10</v>
      </c>
      <c r="I33" s="121">
        <v>8</v>
      </c>
      <c r="J33" s="121" t="s">
        <v>58</v>
      </c>
      <c r="K33" s="121" t="s">
        <v>21</v>
      </c>
      <c r="L33" s="113">
        <v>-85</v>
      </c>
      <c r="M33" s="121" t="s">
        <v>41</v>
      </c>
      <c r="N33" s="121" t="s">
        <v>42</v>
      </c>
      <c r="O33" s="121"/>
      <c r="P33" s="121" t="s">
        <v>43</v>
      </c>
      <c r="Q33" s="121" t="s">
        <v>386</v>
      </c>
      <c r="R33" s="121">
        <v>60</v>
      </c>
      <c r="S33" s="121">
        <v>3</v>
      </c>
      <c r="T33" s="121" t="s">
        <v>168</v>
      </c>
      <c r="U33" s="66">
        <v>68400</v>
      </c>
      <c r="V33" s="66">
        <v>68400</v>
      </c>
      <c r="W33" s="68" t="s">
        <v>59</v>
      </c>
      <c r="X33" s="121" t="s">
        <v>173</v>
      </c>
      <c r="Y33" s="121" t="s">
        <v>174</v>
      </c>
      <c r="Z33" s="121"/>
    </row>
    <row r="34" spans="1:26" x14ac:dyDescent="0.25">
      <c r="A34" s="121"/>
      <c r="B34" s="46" t="s">
        <v>102</v>
      </c>
      <c r="C34" s="46"/>
      <c r="D34" s="156">
        <v>200372</v>
      </c>
      <c r="E34" s="46"/>
      <c r="F34" s="45" t="s">
        <v>24</v>
      </c>
      <c r="G34" s="121">
        <v>12</v>
      </c>
      <c r="H34" s="121">
        <v>10</v>
      </c>
      <c r="I34" s="121">
        <v>8</v>
      </c>
      <c r="J34" s="121" t="s">
        <v>54</v>
      </c>
      <c r="K34" s="121" t="s">
        <v>49</v>
      </c>
      <c r="L34" s="113">
        <v>-98</v>
      </c>
      <c r="M34" s="46">
        <v>0</v>
      </c>
      <c r="N34" s="46" t="s">
        <v>50</v>
      </c>
      <c r="O34" s="46"/>
      <c r="P34" s="121" t="s">
        <v>43</v>
      </c>
      <c r="Q34" s="121" t="s">
        <v>386</v>
      </c>
      <c r="R34" s="121">
        <v>60</v>
      </c>
      <c r="S34" s="121">
        <v>3</v>
      </c>
      <c r="T34" s="121" t="s">
        <v>168</v>
      </c>
      <c r="U34" s="66">
        <v>3900</v>
      </c>
      <c r="V34" s="66">
        <v>3900</v>
      </c>
      <c r="W34" s="68" t="s">
        <v>55</v>
      </c>
      <c r="X34" s="121" t="s">
        <v>175</v>
      </c>
      <c r="Y34" s="121" t="s">
        <v>174</v>
      </c>
    </row>
    <row r="35" spans="1:26" x14ac:dyDescent="0.25">
      <c r="A35" s="121"/>
      <c r="B35" s="46" t="s">
        <v>103</v>
      </c>
      <c r="C35" s="46"/>
      <c r="D35" s="156">
        <v>200373</v>
      </c>
      <c r="E35" s="46"/>
      <c r="F35" s="45" t="s">
        <v>24</v>
      </c>
      <c r="G35" s="121">
        <v>12</v>
      </c>
      <c r="H35" s="121">
        <v>10</v>
      </c>
      <c r="I35" s="121">
        <v>8</v>
      </c>
      <c r="J35" s="121" t="s">
        <v>58</v>
      </c>
      <c r="K35" s="121" t="s">
        <v>46</v>
      </c>
      <c r="L35" s="113">
        <v>-88</v>
      </c>
      <c r="M35" s="46">
        <v>10</v>
      </c>
      <c r="N35" s="46" t="s">
        <v>48</v>
      </c>
      <c r="O35" s="46"/>
      <c r="P35" s="121" t="s">
        <v>43</v>
      </c>
      <c r="Q35" s="121" t="s">
        <v>386</v>
      </c>
      <c r="R35" s="121">
        <v>60</v>
      </c>
      <c r="S35" s="121">
        <v>3</v>
      </c>
      <c r="T35" s="121" t="s">
        <v>168</v>
      </c>
      <c r="U35" s="66">
        <v>14500</v>
      </c>
      <c r="V35" s="66">
        <v>14500</v>
      </c>
      <c r="W35" s="68" t="s">
        <v>59</v>
      </c>
      <c r="X35" s="121" t="s">
        <v>175</v>
      </c>
      <c r="Y35" s="121" t="s">
        <v>174</v>
      </c>
    </row>
    <row r="36" spans="1:26" x14ac:dyDescent="0.25">
      <c r="A36" s="121"/>
      <c r="B36" s="46" t="s">
        <v>104</v>
      </c>
      <c r="C36" s="46"/>
      <c r="D36" s="156">
        <v>200374</v>
      </c>
      <c r="E36" s="46"/>
      <c r="F36" s="45" t="s">
        <v>24</v>
      </c>
      <c r="G36" s="121">
        <v>12</v>
      </c>
      <c r="H36" s="121">
        <v>10</v>
      </c>
      <c r="I36" s="121">
        <v>8</v>
      </c>
      <c r="J36" s="121" t="s">
        <v>62</v>
      </c>
      <c r="K36" s="121" t="s">
        <v>46</v>
      </c>
      <c r="L36" s="113">
        <v>-78</v>
      </c>
      <c r="M36" s="46">
        <v>20</v>
      </c>
      <c r="N36" s="46" t="s">
        <v>47</v>
      </c>
      <c r="O36" s="46"/>
      <c r="P36" s="121" t="s">
        <v>43</v>
      </c>
      <c r="Q36" s="121" t="s">
        <v>386</v>
      </c>
      <c r="R36" s="121">
        <v>60</v>
      </c>
      <c r="S36" s="121">
        <v>3</v>
      </c>
      <c r="T36" s="121" t="s">
        <v>168</v>
      </c>
      <c r="U36" s="66">
        <v>26000</v>
      </c>
      <c r="V36" s="66">
        <v>26000</v>
      </c>
      <c r="W36" s="68" t="s">
        <v>63</v>
      </c>
      <c r="X36" s="121" t="s">
        <v>175</v>
      </c>
      <c r="Y36" s="121" t="s">
        <v>174</v>
      </c>
    </row>
    <row r="37" spans="1:26" x14ac:dyDescent="0.25">
      <c r="A37" s="121"/>
      <c r="B37" s="46" t="s">
        <v>207</v>
      </c>
      <c r="C37" s="46">
        <v>60181</v>
      </c>
      <c r="D37" s="156">
        <v>200375</v>
      </c>
      <c r="E37" s="46"/>
      <c r="F37" s="45" t="s">
        <v>24</v>
      </c>
      <c r="G37" s="121">
        <v>12</v>
      </c>
      <c r="H37" s="121">
        <v>10</v>
      </c>
      <c r="I37" s="121">
        <v>8</v>
      </c>
      <c r="J37" s="121" t="s">
        <v>58</v>
      </c>
      <c r="K37" s="121" t="s">
        <v>21</v>
      </c>
      <c r="L37" s="113">
        <v>-85</v>
      </c>
      <c r="M37" s="46" t="s">
        <v>41</v>
      </c>
      <c r="N37" s="46" t="s">
        <v>42</v>
      </c>
      <c r="O37" s="46"/>
      <c r="P37" s="121" t="s">
        <v>66</v>
      </c>
      <c r="Q37" s="121" t="s">
        <v>386</v>
      </c>
      <c r="R37" s="121">
        <v>60</v>
      </c>
      <c r="S37" s="121">
        <v>3</v>
      </c>
      <c r="T37" s="121" t="s">
        <v>168</v>
      </c>
      <c r="U37" s="66">
        <v>69100</v>
      </c>
      <c r="V37" s="66">
        <v>69100</v>
      </c>
      <c r="W37" s="68" t="s">
        <v>76</v>
      </c>
      <c r="X37" s="121" t="s">
        <v>173</v>
      </c>
      <c r="Y37" s="121" t="s">
        <v>174</v>
      </c>
    </row>
    <row r="38" spans="1:26" x14ac:dyDescent="0.25">
      <c r="A38" s="121"/>
      <c r="B38" s="46" t="s">
        <v>188</v>
      </c>
      <c r="C38" s="46">
        <v>58935</v>
      </c>
      <c r="D38" s="153">
        <v>200376</v>
      </c>
      <c r="E38" s="46"/>
      <c r="F38" s="45" t="s">
        <v>24</v>
      </c>
      <c r="G38" s="121">
        <v>12</v>
      </c>
      <c r="H38" s="121">
        <v>10</v>
      </c>
      <c r="I38" s="121">
        <v>8</v>
      </c>
      <c r="J38" s="121" t="s">
        <v>78</v>
      </c>
      <c r="K38" s="121" t="s">
        <v>21</v>
      </c>
      <c r="L38" s="113">
        <v>-85</v>
      </c>
      <c r="M38" s="121" t="s">
        <v>41</v>
      </c>
      <c r="N38" s="121" t="s">
        <v>42</v>
      </c>
      <c r="O38" s="121"/>
      <c r="P38" s="121" t="s">
        <v>186</v>
      </c>
      <c r="Q38" s="121" t="s">
        <v>386</v>
      </c>
      <c r="R38" s="121">
        <v>60</v>
      </c>
      <c r="S38" s="121">
        <v>3</v>
      </c>
      <c r="T38" s="121" t="s">
        <v>168</v>
      </c>
      <c r="U38" s="66">
        <v>20000</v>
      </c>
      <c r="V38" s="66">
        <v>20000</v>
      </c>
      <c r="W38" s="68" t="s">
        <v>79</v>
      </c>
      <c r="X38" s="121" t="s">
        <v>175</v>
      </c>
      <c r="Y38" s="121" t="s">
        <v>176</v>
      </c>
    </row>
    <row r="39" spans="1:26" x14ac:dyDescent="0.25">
      <c r="A39" s="121"/>
      <c r="B39" s="46" t="s">
        <v>189</v>
      </c>
      <c r="C39" s="46">
        <v>58621</v>
      </c>
      <c r="D39" s="153">
        <v>200377</v>
      </c>
      <c r="E39" s="46"/>
      <c r="F39" s="45" t="s">
        <v>24</v>
      </c>
      <c r="G39" s="121">
        <v>12</v>
      </c>
      <c r="H39" s="121">
        <v>10</v>
      </c>
      <c r="I39" s="121">
        <v>8</v>
      </c>
      <c r="J39" s="121" t="s">
        <v>78</v>
      </c>
      <c r="K39" s="121" t="s">
        <v>21</v>
      </c>
      <c r="L39" s="113">
        <v>-85</v>
      </c>
      <c r="M39" s="121" t="s">
        <v>41</v>
      </c>
      <c r="N39" s="121" t="s">
        <v>42</v>
      </c>
      <c r="O39" s="121"/>
      <c r="P39" s="121" t="s">
        <v>187</v>
      </c>
      <c r="Q39" s="121" t="s">
        <v>386</v>
      </c>
      <c r="R39" s="121">
        <v>60</v>
      </c>
      <c r="S39" s="121">
        <v>3</v>
      </c>
      <c r="T39" s="121" t="s">
        <v>168</v>
      </c>
      <c r="U39" s="66">
        <v>20000</v>
      </c>
      <c r="V39" s="66">
        <v>20000</v>
      </c>
      <c r="W39" s="68" t="s">
        <v>81</v>
      </c>
      <c r="X39" s="121" t="s">
        <v>175</v>
      </c>
      <c r="Y39" s="121" t="s">
        <v>176</v>
      </c>
    </row>
    <row r="40" spans="1:26" x14ac:dyDescent="0.25">
      <c r="D40" s="149"/>
      <c r="F40" s="48"/>
      <c r="G40" s="38"/>
      <c r="H40" s="38"/>
      <c r="I40" s="38"/>
      <c r="J40" s="38"/>
      <c r="K40" s="38"/>
      <c r="L40" s="38"/>
      <c r="P40" s="38"/>
      <c r="Q40" s="38"/>
      <c r="R40" s="38"/>
      <c r="S40" s="38"/>
      <c r="T40" s="38"/>
      <c r="U40" s="65"/>
      <c r="V40" s="65"/>
      <c r="W40" s="69"/>
    </row>
    <row r="41" spans="1:26" x14ac:dyDescent="0.25">
      <c r="B41" s="46" t="s">
        <v>103</v>
      </c>
      <c r="C41" s="46">
        <v>60179</v>
      </c>
      <c r="D41" s="148" t="s">
        <v>422</v>
      </c>
      <c r="E41" s="46"/>
      <c r="F41" s="45" t="s">
        <v>24</v>
      </c>
      <c r="G41" s="121">
        <v>12</v>
      </c>
      <c r="H41" s="121">
        <v>5</v>
      </c>
      <c r="I41" s="121">
        <v>8</v>
      </c>
      <c r="J41" s="121" t="s">
        <v>58</v>
      </c>
      <c r="K41" s="121" t="s">
        <v>21</v>
      </c>
      <c r="L41" s="113">
        <v>-85</v>
      </c>
      <c r="M41" s="121" t="s">
        <v>41</v>
      </c>
      <c r="N41" s="121" t="s">
        <v>42</v>
      </c>
      <c r="O41" s="28" t="s">
        <v>391</v>
      </c>
      <c r="P41" s="121" t="s">
        <v>43</v>
      </c>
      <c r="Q41" s="121" t="s">
        <v>386</v>
      </c>
      <c r="R41" s="121">
        <v>60</v>
      </c>
      <c r="S41" s="121">
        <v>3</v>
      </c>
      <c r="T41" s="121" t="s">
        <v>168</v>
      </c>
      <c r="U41" s="66" t="s">
        <v>584</v>
      </c>
      <c r="V41" s="66">
        <v>36000</v>
      </c>
      <c r="W41" s="68"/>
      <c r="X41" s="28" t="s">
        <v>398</v>
      </c>
      <c r="Y41" s="28" t="s">
        <v>174</v>
      </c>
    </row>
    <row r="42" spans="1:26" x14ac:dyDescent="0.25">
      <c r="B42" s="46" t="s">
        <v>103</v>
      </c>
      <c r="C42" s="46">
        <v>60179</v>
      </c>
      <c r="D42" s="148" t="s">
        <v>423</v>
      </c>
      <c r="E42" s="46"/>
      <c r="F42" s="45" t="s">
        <v>24</v>
      </c>
      <c r="G42" s="121">
        <v>12</v>
      </c>
      <c r="H42" s="121">
        <v>10</v>
      </c>
      <c r="I42" s="121">
        <v>8</v>
      </c>
      <c r="J42" s="121" t="s">
        <v>58</v>
      </c>
      <c r="K42" s="121" t="s">
        <v>21</v>
      </c>
      <c r="L42" s="113">
        <v>-85</v>
      </c>
      <c r="M42" s="121" t="s">
        <v>41</v>
      </c>
      <c r="N42" s="121" t="s">
        <v>42</v>
      </c>
      <c r="O42" s="28" t="s">
        <v>391</v>
      </c>
      <c r="P42" s="121" t="s">
        <v>43</v>
      </c>
      <c r="Q42" s="121" t="s">
        <v>386</v>
      </c>
      <c r="R42" s="121">
        <v>60</v>
      </c>
      <c r="S42" s="121">
        <v>3</v>
      </c>
      <c r="T42" s="121" t="s">
        <v>168</v>
      </c>
      <c r="U42" s="66" t="s">
        <v>584</v>
      </c>
      <c r="V42" s="66">
        <v>90000</v>
      </c>
      <c r="W42" s="68"/>
      <c r="X42" s="28" t="s">
        <v>394</v>
      </c>
      <c r="Y42" s="28" t="s">
        <v>174</v>
      </c>
    </row>
    <row r="43" spans="1:26" x14ac:dyDescent="0.25">
      <c r="D43" s="149"/>
      <c r="O43"/>
      <c r="T43" s="33"/>
      <c r="U43" s="65"/>
      <c r="V43" s="65"/>
      <c r="X43"/>
    </row>
    <row r="44" spans="1:26" x14ac:dyDescent="0.25">
      <c r="B44" s="46" t="s">
        <v>188</v>
      </c>
      <c r="C44" s="46">
        <v>58935</v>
      </c>
      <c r="D44" s="153">
        <v>200382</v>
      </c>
      <c r="E44" s="46"/>
      <c r="F44" s="45" t="s">
        <v>24</v>
      </c>
      <c r="G44" s="121">
        <v>12</v>
      </c>
      <c r="H44" s="121">
        <v>5</v>
      </c>
      <c r="I44" s="121">
        <v>8</v>
      </c>
      <c r="J44" s="121" t="s">
        <v>62</v>
      </c>
      <c r="K44" s="121" t="s">
        <v>21</v>
      </c>
      <c r="L44" s="113">
        <v>-85</v>
      </c>
      <c r="M44" s="121" t="s">
        <v>41</v>
      </c>
      <c r="N44" s="121" t="s">
        <v>42</v>
      </c>
      <c r="O44" s="28" t="s">
        <v>397</v>
      </c>
      <c r="P44" s="121" t="s">
        <v>186</v>
      </c>
      <c r="Q44" s="121" t="s">
        <v>386</v>
      </c>
      <c r="R44" s="121">
        <v>60</v>
      </c>
      <c r="S44" s="121">
        <v>3</v>
      </c>
      <c r="T44" s="121" t="s">
        <v>168</v>
      </c>
      <c r="U44" s="66" t="s">
        <v>584</v>
      </c>
      <c r="V44" s="66">
        <v>15000</v>
      </c>
      <c r="W44" s="68"/>
      <c r="X44" s="28" t="s">
        <v>398</v>
      </c>
      <c r="Y44" s="28" t="s">
        <v>426</v>
      </c>
    </row>
    <row r="45" spans="1:26" x14ac:dyDescent="0.25">
      <c r="D45" s="149"/>
      <c r="U45" s="33"/>
      <c r="V45" s="33"/>
    </row>
    <row r="46" spans="1:26" x14ac:dyDescent="0.25">
      <c r="B46" s="46" t="s">
        <v>103</v>
      </c>
      <c r="C46" s="46">
        <v>60179</v>
      </c>
      <c r="D46" s="148">
        <v>200.38300000000001</v>
      </c>
      <c r="E46" s="46"/>
      <c r="F46" s="45" t="s">
        <v>24</v>
      </c>
      <c r="G46" s="121">
        <v>12</v>
      </c>
      <c r="H46" s="121">
        <v>5</v>
      </c>
      <c r="I46" s="121">
        <v>8</v>
      </c>
      <c r="J46" s="121" t="s">
        <v>486</v>
      </c>
      <c r="K46" s="121" t="s">
        <v>21</v>
      </c>
      <c r="L46" s="113">
        <v>-85</v>
      </c>
      <c r="M46" s="121" t="s">
        <v>41</v>
      </c>
      <c r="N46" s="121" t="s">
        <v>42</v>
      </c>
      <c r="O46" s="28" t="s">
        <v>391</v>
      </c>
      <c r="P46" s="121" t="s">
        <v>43</v>
      </c>
      <c r="Q46" s="121" t="s">
        <v>386</v>
      </c>
      <c r="R46" s="121">
        <v>60</v>
      </c>
      <c r="S46" s="121">
        <v>3</v>
      </c>
      <c r="T46" s="121" t="s">
        <v>168</v>
      </c>
      <c r="U46" s="66" t="s">
        <v>584</v>
      </c>
      <c r="V46" s="66">
        <v>32000</v>
      </c>
      <c r="W46" s="68"/>
      <c r="X46" s="28" t="s">
        <v>552</v>
      </c>
      <c r="Y46" s="28" t="s">
        <v>174</v>
      </c>
    </row>
    <row r="47" spans="1:26" x14ac:dyDescent="0.25">
      <c r="B47" s="46" t="s">
        <v>103</v>
      </c>
      <c r="C47" s="46">
        <v>60179</v>
      </c>
      <c r="D47" s="148">
        <v>200.38399999999999</v>
      </c>
      <c r="E47" s="46"/>
      <c r="F47" s="45" t="s">
        <v>24</v>
      </c>
      <c r="G47" s="121">
        <v>12</v>
      </c>
      <c r="H47" s="121">
        <v>10</v>
      </c>
      <c r="I47" s="121">
        <v>8</v>
      </c>
      <c r="J47" s="121" t="s">
        <v>486</v>
      </c>
      <c r="K47" s="121" t="s">
        <v>21</v>
      </c>
      <c r="L47" s="113">
        <v>-85</v>
      </c>
      <c r="M47" s="121" t="s">
        <v>41</v>
      </c>
      <c r="N47" s="121" t="s">
        <v>42</v>
      </c>
      <c r="O47" s="28" t="s">
        <v>391</v>
      </c>
      <c r="P47" s="121" t="s">
        <v>43</v>
      </c>
      <c r="Q47" s="121" t="s">
        <v>386</v>
      </c>
      <c r="R47" s="121">
        <v>60</v>
      </c>
      <c r="S47" s="121">
        <v>3</v>
      </c>
      <c r="T47" s="121" t="s">
        <v>168</v>
      </c>
      <c r="U47" s="66" t="s">
        <v>584</v>
      </c>
      <c r="V47" s="66">
        <v>80000</v>
      </c>
      <c r="W47" s="68"/>
      <c r="X47" s="28" t="s">
        <v>549</v>
      </c>
      <c r="Y47" s="28" t="s">
        <v>174</v>
      </c>
    </row>
    <row r="48" spans="1:26" x14ac:dyDescent="0.25">
      <c r="P48" s="28"/>
      <c r="U48" s="27"/>
      <c r="V48" s="27"/>
    </row>
    <row r="49" spans="1:25" x14ac:dyDescent="0.25">
      <c r="P49"/>
      <c r="U49" s="27"/>
      <c r="V49" s="27"/>
    </row>
    <row r="50" spans="1:25" x14ac:dyDescent="0.25">
      <c r="A50" s="611"/>
      <c r="B50" s="600" t="s">
        <v>103</v>
      </c>
      <c r="C50" s="600"/>
      <c r="D50" s="617">
        <v>200.38499999999999</v>
      </c>
      <c r="E50" s="600"/>
      <c r="F50" s="602" t="s">
        <v>24</v>
      </c>
      <c r="G50" s="232">
        <v>12</v>
      </c>
      <c r="H50" s="232">
        <v>5</v>
      </c>
      <c r="I50" s="232">
        <v>8</v>
      </c>
      <c r="J50" s="232" t="s">
        <v>597</v>
      </c>
      <c r="K50" s="232" t="s">
        <v>21</v>
      </c>
      <c r="L50" s="618">
        <v>-85</v>
      </c>
      <c r="M50" s="232" t="s">
        <v>41</v>
      </c>
      <c r="N50" s="232" t="s">
        <v>42</v>
      </c>
      <c r="O50" s="596" t="s">
        <v>391</v>
      </c>
      <c r="P50" s="232" t="s">
        <v>43</v>
      </c>
      <c r="Q50" s="232" t="s">
        <v>386</v>
      </c>
      <c r="R50" s="232">
        <v>60</v>
      </c>
      <c r="S50" s="232">
        <v>3</v>
      </c>
      <c r="T50" s="232" t="s">
        <v>168</v>
      </c>
      <c r="U50" s="594" t="s">
        <v>584</v>
      </c>
      <c r="V50" s="594">
        <v>1</v>
      </c>
      <c r="W50" s="619"/>
      <c r="X50" s="596" t="s">
        <v>552</v>
      </c>
      <c r="Y50" s="596" t="s">
        <v>174</v>
      </c>
    </row>
    <row r="51" spans="1:25" x14ac:dyDescent="0.25">
      <c r="A51" s="611"/>
      <c r="B51" s="600" t="s">
        <v>103</v>
      </c>
      <c r="C51" s="600"/>
      <c r="D51" s="617">
        <v>200.386</v>
      </c>
      <c r="E51" s="600"/>
      <c r="F51" s="602" t="s">
        <v>24</v>
      </c>
      <c r="G51" s="232">
        <v>12</v>
      </c>
      <c r="H51" s="232">
        <v>10</v>
      </c>
      <c r="I51" s="232">
        <v>8</v>
      </c>
      <c r="J51" s="232" t="s">
        <v>597</v>
      </c>
      <c r="K51" s="232" t="s">
        <v>21</v>
      </c>
      <c r="L51" s="618">
        <v>-85</v>
      </c>
      <c r="M51" s="232" t="s">
        <v>41</v>
      </c>
      <c r="N51" s="232" t="s">
        <v>42</v>
      </c>
      <c r="O51" s="596" t="s">
        <v>391</v>
      </c>
      <c r="P51" s="232" t="s">
        <v>43</v>
      </c>
      <c r="Q51" s="232" t="s">
        <v>386</v>
      </c>
      <c r="R51" s="232">
        <v>60</v>
      </c>
      <c r="S51" s="232">
        <v>3</v>
      </c>
      <c r="T51" s="232" t="s">
        <v>168</v>
      </c>
      <c r="U51" s="594" t="s">
        <v>584</v>
      </c>
      <c r="V51" s="594">
        <v>1</v>
      </c>
      <c r="W51" s="619"/>
      <c r="X51" s="596" t="s">
        <v>549</v>
      </c>
      <c r="Y51" s="596" t="s">
        <v>174</v>
      </c>
    </row>
    <row r="52" spans="1:25" x14ac:dyDescent="0.25">
      <c r="T52" s="29"/>
      <c r="U52" s="27"/>
      <c r="V52" s="27"/>
    </row>
    <row r="53" spans="1:25" x14ac:dyDescent="0.25">
      <c r="T53" s="29"/>
      <c r="U53" s="29"/>
      <c r="V53" s="29"/>
    </row>
    <row r="54" spans="1:25" x14ac:dyDescent="0.25">
      <c r="U54" s="29"/>
      <c r="V54" s="29"/>
    </row>
    <row r="55" spans="1:25" x14ac:dyDescent="0.25">
      <c r="C55" s="59"/>
      <c r="U55" s="29"/>
      <c r="V55" s="29"/>
    </row>
    <row r="57" spans="1:25" x14ac:dyDescent="0.25">
      <c r="X57" s="31"/>
      <c r="Y57" s="31"/>
    </row>
    <row r="64" spans="1:25" x14ac:dyDescent="0.25">
      <c r="A64" s="53" t="s">
        <v>106</v>
      </c>
      <c r="B64" s="46"/>
    </row>
    <row r="65" spans="1:2" x14ac:dyDescent="0.25">
      <c r="A65" s="121" t="s">
        <v>107</v>
      </c>
      <c r="B65" s="46"/>
    </row>
    <row r="66" spans="1:2" x14ac:dyDescent="0.25">
      <c r="A66" s="53" t="s">
        <v>108</v>
      </c>
      <c r="B66" s="46"/>
    </row>
    <row r="67" spans="1:2" x14ac:dyDescent="0.25">
      <c r="A67" s="121" t="s">
        <v>109</v>
      </c>
      <c r="B67" s="46" t="s">
        <v>110</v>
      </c>
    </row>
    <row r="68" spans="1:2" x14ac:dyDescent="0.25">
      <c r="A68" s="121" t="s">
        <v>111</v>
      </c>
      <c r="B68" s="46" t="s">
        <v>110</v>
      </c>
    </row>
    <row r="69" spans="1:2" x14ac:dyDescent="0.25">
      <c r="A69" s="121" t="s">
        <v>112</v>
      </c>
      <c r="B69" s="46" t="s">
        <v>113</v>
      </c>
    </row>
    <row r="70" spans="1:2" x14ac:dyDescent="0.25">
      <c r="A70" s="121" t="s">
        <v>114</v>
      </c>
      <c r="B70" s="46" t="s">
        <v>115</v>
      </c>
    </row>
    <row r="71" spans="1:2" x14ac:dyDescent="0.25">
      <c r="A71" s="121" t="s">
        <v>116</v>
      </c>
      <c r="B71" s="46" t="s">
        <v>117</v>
      </c>
    </row>
    <row r="72" spans="1:2" x14ac:dyDescent="0.25">
      <c r="A72" s="121" t="s">
        <v>118</v>
      </c>
      <c r="B72" s="46" t="s">
        <v>119</v>
      </c>
    </row>
    <row r="73" spans="1:2" x14ac:dyDescent="0.25">
      <c r="A73" s="121" t="s">
        <v>120</v>
      </c>
      <c r="B73" s="46" t="s">
        <v>121</v>
      </c>
    </row>
    <row r="74" spans="1:2" x14ac:dyDescent="0.25">
      <c r="A74" s="53" t="s">
        <v>122</v>
      </c>
      <c r="B74" s="49"/>
    </row>
    <row r="75" spans="1:2" x14ac:dyDescent="0.25">
      <c r="A75" s="121" t="s">
        <v>123</v>
      </c>
      <c r="B75" s="46" t="s">
        <v>124</v>
      </c>
    </row>
    <row r="76" spans="1:2" x14ac:dyDescent="0.25">
      <c r="A76" s="121" t="s">
        <v>125</v>
      </c>
      <c r="B76" s="46" t="s">
        <v>126</v>
      </c>
    </row>
  </sheetData>
  <mergeCells count="1">
    <mergeCell ref="A4:A5"/>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66CC"/>
  </sheetPr>
  <dimension ref="A1:AB73"/>
  <sheetViews>
    <sheetView topLeftCell="A35" zoomScaleNormal="55" workbookViewId="0">
      <selection activeCell="A75" sqref="A75:A79"/>
    </sheetView>
  </sheetViews>
  <sheetFormatPr defaultColWidth="9.42578125" defaultRowHeight="15" x14ac:dyDescent="0.25"/>
  <cols>
    <col min="1" max="1" width="30.42578125" style="38" customWidth="1"/>
    <col min="2" max="2" width="76.42578125" style="37" customWidth="1"/>
    <col min="3" max="3" width="16.42578125" style="37" customWidth="1"/>
    <col min="4" max="4" width="15.42578125" style="37" bestFit="1" customWidth="1"/>
    <col min="5" max="5" width="15.42578125" style="37" customWidth="1"/>
    <col min="6" max="6" width="20.42578125" style="37" customWidth="1"/>
    <col min="7" max="7" width="10" style="37" customWidth="1"/>
    <col min="8" max="8" width="23.42578125" style="37" customWidth="1"/>
    <col min="9" max="9" width="8.42578125" style="37" customWidth="1"/>
    <col min="10" max="10" width="12" style="37" customWidth="1"/>
    <col min="11" max="12" width="11" style="37" customWidth="1"/>
    <col min="13" max="13" width="7.42578125" style="37" customWidth="1"/>
    <col min="14" max="15" width="13.42578125" style="37" customWidth="1"/>
    <col min="16" max="16" width="23.42578125" style="37" customWidth="1"/>
    <col min="17" max="17" width="10" style="37" customWidth="1"/>
    <col min="18" max="18" width="11.42578125" style="37" customWidth="1"/>
    <col min="19" max="19" width="10.42578125" style="37" customWidth="1"/>
    <col min="20" max="20" width="14.42578125" style="27" customWidth="1"/>
    <col min="21" max="21" width="26" style="55" customWidth="1"/>
    <col min="22" max="22" width="26.42578125" style="55" customWidth="1"/>
    <col min="23" max="23" width="22.42578125" style="37" customWidth="1"/>
    <col min="24" max="24" width="18.42578125" style="38" customWidth="1"/>
    <col min="25" max="25" width="12.42578125" style="38" customWidth="1"/>
    <col min="26" max="16384" width="9.42578125" style="37"/>
  </cols>
  <sheetData>
    <row r="1" spans="1:28" x14ac:dyDescent="0.25">
      <c r="A1" s="28"/>
      <c r="B1" s="50"/>
      <c r="C1" s="27"/>
      <c r="T1" s="26"/>
    </row>
    <row r="2" spans="1:28" s="44" customFormat="1" ht="38.25" x14ac:dyDescent="0.25">
      <c r="A2" s="41" t="s">
        <v>25</v>
      </c>
      <c r="B2" s="51" t="s">
        <v>1</v>
      </c>
      <c r="C2" s="51" t="s">
        <v>238</v>
      </c>
      <c r="D2" s="40" t="s">
        <v>183</v>
      </c>
      <c r="E2" s="30" t="s">
        <v>343</v>
      </c>
      <c r="F2" s="40" t="s">
        <v>26</v>
      </c>
      <c r="G2" s="41" t="s">
        <v>27</v>
      </c>
      <c r="H2" s="41" t="s">
        <v>28</v>
      </c>
      <c r="I2" s="41" t="s">
        <v>29</v>
      </c>
      <c r="J2" s="41" t="s">
        <v>184</v>
      </c>
      <c r="K2" s="41" t="s">
        <v>30</v>
      </c>
      <c r="L2" s="30" t="s">
        <v>358</v>
      </c>
      <c r="M2" s="41" t="s">
        <v>31</v>
      </c>
      <c r="N2" s="42" t="s">
        <v>32</v>
      </c>
      <c r="O2" s="42" t="s">
        <v>387</v>
      </c>
      <c r="P2" s="41" t="s">
        <v>33</v>
      </c>
      <c r="Q2" s="41" t="s">
        <v>34</v>
      </c>
      <c r="R2" s="41" t="s">
        <v>35</v>
      </c>
      <c r="S2" s="41" t="s">
        <v>36</v>
      </c>
      <c r="T2" s="79" t="s">
        <v>167</v>
      </c>
      <c r="U2" s="41" t="s">
        <v>203</v>
      </c>
      <c r="V2" s="41" t="s">
        <v>204</v>
      </c>
      <c r="W2" s="41"/>
      <c r="X2" s="80" t="s">
        <v>171</v>
      </c>
      <c r="Y2" s="80" t="s">
        <v>172</v>
      </c>
      <c r="Z2" s="186" t="s">
        <v>1178</v>
      </c>
      <c r="AA2" s="186" t="s">
        <v>1179</v>
      </c>
      <c r="AB2" s="186" t="s">
        <v>1180</v>
      </c>
    </row>
    <row r="3" spans="1:28" x14ac:dyDescent="0.25">
      <c r="A3" s="121"/>
      <c r="B3" s="121" t="s">
        <v>53</v>
      </c>
      <c r="C3" s="121"/>
      <c r="D3" s="156">
        <v>200803</v>
      </c>
      <c r="E3" s="46"/>
      <c r="F3" s="45" t="s">
        <v>24</v>
      </c>
      <c r="G3" s="121">
        <v>66</v>
      </c>
      <c r="H3" s="121">
        <v>5</v>
      </c>
      <c r="I3" s="121">
        <v>8</v>
      </c>
      <c r="J3" s="121" t="s">
        <v>54</v>
      </c>
      <c r="K3" s="121" t="s">
        <v>49</v>
      </c>
      <c r="L3" s="113">
        <v>-98</v>
      </c>
      <c r="M3" s="46">
        <v>0</v>
      </c>
      <c r="N3" s="46" t="s">
        <v>50</v>
      </c>
      <c r="O3" s="46"/>
      <c r="P3" s="121" t="s">
        <v>43</v>
      </c>
      <c r="Q3" s="121" t="s">
        <v>386</v>
      </c>
      <c r="R3" s="121">
        <v>60</v>
      </c>
      <c r="S3" s="121">
        <v>3</v>
      </c>
      <c r="T3" s="121" t="s">
        <v>168</v>
      </c>
      <c r="U3" s="66">
        <v>2000</v>
      </c>
      <c r="V3" s="66">
        <v>2000</v>
      </c>
      <c r="W3" s="68" t="s">
        <v>55</v>
      </c>
      <c r="X3" s="121" t="s">
        <v>175</v>
      </c>
      <c r="Y3" s="121" t="s">
        <v>174</v>
      </c>
    </row>
    <row r="4" spans="1:28" x14ac:dyDescent="0.25">
      <c r="A4" s="679" t="s">
        <v>56</v>
      </c>
      <c r="B4" s="121" t="s">
        <v>57</v>
      </c>
      <c r="C4" s="121">
        <v>60179</v>
      </c>
      <c r="D4" s="156">
        <v>200804</v>
      </c>
      <c r="E4" s="46"/>
      <c r="F4" s="45" t="s">
        <v>24</v>
      </c>
      <c r="G4" s="121">
        <v>66</v>
      </c>
      <c r="H4" s="121">
        <v>10</v>
      </c>
      <c r="I4" s="121">
        <v>8</v>
      </c>
      <c r="J4" s="121" t="s">
        <v>58</v>
      </c>
      <c r="K4" s="121" t="s">
        <v>21</v>
      </c>
      <c r="L4" s="113">
        <v>-85</v>
      </c>
      <c r="M4" s="121" t="s">
        <v>41</v>
      </c>
      <c r="N4" s="121" t="s">
        <v>42</v>
      </c>
      <c r="O4" s="121"/>
      <c r="P4" s="121" t="s">
        <v>43</v>
      </c>
      <c r="Q4" s="121" t="s">
        <v>386</v>
      </c>
      <c r="R4" s="121">
        <v>60</v>
      </c>
      <c r="S4" s="121">
        <v>3</v>
      </c>
      <c r="T4" s="121" t="s">
        <v>168</v>
      </c>
      <c r="U4" s="66">
        <v>68200</v>
      </c>
      <c r="V4" s="66">
        <v>68200</v>
      </c>
      <c r="W4" s="68" t="s">
        <v>59</v>
      </c>
      <c r="X4" s="66" t="s">
        <v>173</v>
      </c>
      <c r="Y4" s="121" t="s">
        <v>174</v>
      </c>
    </row>
    <row r="5" spans="1:28" x14ac:dyDescent="0.25">
      <c r="A5" s="679"/>
      <c r="B5" s="121" t="s">
        <v>57</v>
      </c>
      <c r="C5" s="121"/>
      <c r="D5" s="156">
        <v>200805</v>
      </c>
      <c r="E5" s="46"/>
      <c r="F5" s="45" t="s">
        <v>24</v>
      </c>
      <c r="G5" s="121">
        <v>66</v>
      </c>
      <c r="H5" s="121">
        <v>10</v>
      </c>
      <c r="I5" s="121">
        <v>8</v>
      </c>
      <c r="J5" s="121" t="s">
        <v>58</v>
      </c>
      <c r="K5" s="121" t="s">
        <v>46</v>
      </c>
      <c r="L5" s="113">
        <v>-88</v>
      </c>
      <c r="M5" s="46">
        <v>10</v>
      </c>
      <c r="N5" s="46" t="s">
        <v>48</v>
      </c>
      <c r="O5" s="46"/>
      <c r="P5" s="121" t="s">
        <v>43</v>
      </c>
      <c r="Q5" s="121" t="s">
        <v>386</v>
      </c>
      <c r="R5" s="121">
        <v>60</v>
      </c>
      <c r="S5" s="121">
        <v>3</v>
      </c>
      <c r="T5" s="121" t="s">
        <v>168</v>
      </c>
      <c r="U5" s="66">
        <v>14800</v>
      </c>
      <c r="V5" s="66">
        <v>14800</v>
      </c>
      <c r="W5" s="68" t="s">
        <v>59</v>
      </c>
      <c r="X5" s="121" t="s">
        <v>175</v>
      </c>
      <c r="Y5" s="121" t="s">
        <v>174</v>
      </c>
    </row>
    <row r="6" spans="1:28" x14ac:dyDescent="0.25">
      <c r="A6" s="121"/>
      <c r="B6" s="121" t="s">
        <v>61</v>
      </c>
      <c r="C6" s="121"/>
      <c r="D6" s="156">
        <v>200807</v>
      </c>
      <c r="E6" s="46"/>
      <c r="F6" s="45" t="s">
        <v>24</v>
      </c>
      <c r="G6" s="121">
        <v>66</v>
      </c>
      <c r="H6" s="121">
        <v>5</v>
      </c>
      <c r="I6" s="121">
        <v>8</v>
      </c>
      <c r="J6" s="121" t="s">
        <v>62</v>
      </c>
      <c r="K6" s="121" t="s">
        <v>46</v>
      </c>
      <c r="L6" s="113">
        <v>-78</v>
      </c>
      <c r="M6" s="46">
        <v>20</v>
      </c>
      <c r="N6" s="46" t="s">
        <v>47</v>
      </c>
      <c r="O6" s="46"/>
      <c r="P6" s="121" t="s">
        <v>43</v>
      </c>
      <c r="Q6" s="121" t="s">
        <v>386</v>
      </c>
      <c r="R6" s="121">
        <v>60</v>
      </c>
      <c r="S6" s="121">
        <v>3</v>
      </c>
      <c r="T6" s="121" t="s">
        <v>168</v>
      </c>
      <c r="U6" s="28">
        <v>12000</v>
      </c>
      <c r="V6" s="28">
        <v>12000</v>
      </c>
      <c r="W6" s="68" t="s">
        <v>63</v>
      </c>
      <c r="X6" s="121" t="s">
        <v>175</v>
      </c>
      <c r="Y6" s="121" t="s">
        <v>174</v>
      </c>
    </row>
    <row r="7" spans="1:28" x14ac:dyDescent="0.25">
      <c r="A7" s="121" t="s">
        <v>71</v>
      </c>
      <c r="B7" s="46" t="s">
        <v>72</v>
      </c>
      <c r="C7" s="46">
        <v>60181</v>
      </c>
      <c r="D7" s="156">
        <v>200811</v>
      </c>
      <c r="E7" s="46"/>
      <c r="F7" s="45" t="s">
        <v>24</v>
      </c>
      <c r="G7" s="121">
        <v>66</v>
      </c>
      <c r="H7" s="121">
        <v>5</v>
      </c>
      <c r="I7" s="121">
        <v>8</v>
      </c>
      <c r="J7" s="121" t="s">
        <v>58</v>
      </c>
      <c r="K7" s="121" t="s">
        <v>21</v>
      </c>
      <c r="L7" s="113">
        <v>-85</v>
      </c>
      <c r="M7" s="121" t="s">
        <v>41</v>
      </c>
      <c r="N7" s="121" t="s">
        <v>42</v>
      </c>
      <c r="O7" s="121"/>
      <c r="P7" s="121" t="s">
        <v>66</v>
      </c>
      <c r="Q7" s="121" t="s">
        <v>386</v>
      </c>
      <c r="R7" s="121">
        <v>60</v>
      </c>
      <c r="S7" s="121">
        <v>3</v>
      </c>
      <c r="T7" s="121" t="s">
        <v>168</v>
      </c>
      <c r="U7" s="66">
        <v>27000</v>
      </c>
      <c r="V7" s="66">
        <v>27000</v>
      </c>
      <c r="W7" s="68" t="s">
        <v>73</v>
      </c>
      <c r="X7" s="121" t="s">
        <v>250</v>
      </c>
      <c r="Y7" s="121" t="s">
        <v>174</v>
      </c>
    </row>
    <row r="8" spans="1:28" x14ac:dyDescent="0.25">
      <c r="A8" s="121"/>
      <c r="B8" s="46"/>
      <c r="C8" s="46"/>
      <c r="D8" s="46"/>
      <c r="E8" s="46"/>
      <c r="F8" s="45"/>
      <c r="G8" s="121"/>
      <c r="H8" s="121"/>
      <c r="I8" s="121"/>
      <c r="J8" s="121"/>
      <c r="K8" s="121"/>
      <c r="L8" s="113"/>
      <c r="M8" s="121"/>
      <c r="N8" s="121"/>
      <c r="O8" s="121"/>
      <c r="P8" s="76"/>
      <c r="Q8" s="121"/>
      <c r="R8" s="121"/>
      <c r="S8" s="121"/>
      <c r="T8" s="121"/>
      <c r="U8" s="81"/>
      <c r="V8" s="81"/>
      <c r="W8" s="68"/>
      <c r="X8" s="121"/>
      <c r="Y8" s="121"/>
    </row>
    <row r="9" spans="1:28" x14ac:dyDescent="0.25">
      <c r="A9" s="121" t="s">
        <v>96</v>
      </c>
      <c r="B9" s="46" t="s">
        <v>97</v>
      </c>
      <c r="C9" s="46"/>
      <c r="D9" s="156">
        <v>200817</v>
      </c>
      <c r="E9" s="46">
        <v>1</v>
      </c>
      <c r="F9" s="45" t="s">
        <v>24</v>
      </c>
      <c r="G9" s="121">
        <v>66</v>
      </c>
      <c r="H9" s="121">
        <v>20</v>
      </c>
      <c r="I9" s="121">
        <v>8</v>
      </c>
      <c r="J9" s="121" t="s">
        <v>62</v>
      </c>
      <c r="K9" s="121" t="s">
        <v>49</v>
      </c>
      <c r="L9" s="113">
        <v>-85</v>
      </c>
      <c r="M9" s="121">
        <v>25</v>
      </c>
      <c r="N9" s="121" t="s">
        <v>94</v>
      </c>
      <c r="O9" s="121"/>
      <c r="P9" s="76" t="s">
        <v>304</v>
      </c>
      <c r="Q9" s="121" t="s">
        <v>307</v>
      </c>
      <c r="R9" s="121">
        <v>60</v>
      </c>
      <c r="S9" s="121">
        <v>3</v>
      </c>
      <c r="T9" s="121" t="s">
        <v>168</v>
      </c>
      <c r="U9" s="66">
        <v>82000</v>
      </c>
      <c r="V9" s="66">
        <v>82000</v>
      </c>
      <c r="W9" s="68" t="s">
        <v>95</v>
      </c>
      <c r="X9" s="121" t="s">
        <v>175</v>
      </c>
      <c r="Y9" s="121" t="s">
        <v>175</v>
      </c>
    </row>
    <row r="10" spans="1:28" x14ac:dyDescent="0.25">
      <c r="A10" s="121"/>
      <c r="B10" s="46" t="s">
        <v>97</v>
      </c>
      <c r="C10" s="46"/>
      <c r="D10" s="156">
        <v>200817</v>
      </c>
      <c r="E10" s="46">
        <v>2</v>
      </c>
      <c r="F10" s="45" t="s">
        <v>24</v>
      </c>
      <c r="G10" s="121">
        <v>66</v>
      </c>
      <c r="H10" s="121">
        <v>20</v>
      </c>
      <c r="I10" s="121">
        <v>8</v>
      </c>
      <c r="J10" s="121" t="s">
        <v>62</v>
      </c>
      <c r="K10" s="121" t="s">
        <v>49</v>
      </c>
      <c r="L10" s="113">
        <v>-87</v>
      </c>
      <c r="M10" s="121">
        <v>25</v>
      </c>
      <c r="N10" s="121" t="s">
        <v>94</v>
      </c>
      <c r="O10" s="121"/>
      <c r="P10" s="76" t="s">
        <v>304</v>
      </c>
      <c r="Q10" s="121" t="s">
        <v>307</v>
      </c>
      <c r="R10" s="121">
        <v>60</v>
      </c>
      <c r="S10" s="121">
        <v>3</v>
      </c>
      <c r="T10" s="121" t="s">
        <v>168</v>
      </c>
      <c r="U10" s="66">
        <v>82000</v>
      </c>
      <c r="V10" s="66">
        <v>82000</v>
      </c>
      <c r="W10" s="68"/>
      <c r="X10" s="121" t="s">
        <v>175</v>
      </c>
      <c r="Y10" s="121" t="s">
        <v>175</v>
      </c>
    </row>
    <row r="11" spans="1:28" x14ac:dyDescent="0.25">
      <c r="A11" s="121"/>
      <c r="B11" s="46" t="s">
        <v>97</v>
      </c>
      <c r="C11" s="46"/>
      <c r="D11" s="156">
        <v>200817</v>
      </c>
      <c r="E11" s="46">
        <v>3</v>
      </c>
      <c r="F11" s="45" t="s">
        <v>24</v>
      </c>
      <c r="G11" s="121">
        <v>66</v>
      </c>
      <c r="H11" s="121">
        <v>20</v>
      </c>
      <c r="I11" s="121">
        <v>8</v>
      </c>
      <c r="J11" s="121" t="s">
        <v>62</v>
      </c>
      <c r="K11" s="121" t="s">
        <v>49</v>
      </c>
      <c r="L11" s="113">
        <v>-89</v>
      </c>
      <c r="M11" s="121">
        <v>25</v>
      </c>
      <c r="N11" s="121" t="s">
        <v>94</v>
      </c>
      <c r="O11" s="121"/>
      <c r="P11" s="76" t="s">
        <v>304</v>
      </c>
      <c r="Q11" s="121" t="s">
        <v>307</v>
      </c>
      <c r="R11" s="121">
        <v>60</v>
      </c>
      <c r="S11" s="121">
        <v>3</v>
      </c>
      <c r="T11" s="121" t="s">
        <v>168</v>
      </c>
      <c r="U11" s="66">
        <v>82000</v>
      </c>
      <c r="V11" s="66">
        <v>82000</v>
      </c>
      <c r="W11" s="68"/>
      <c r="X11" s="121" t="s">
        <v>175</v>
      </c>
      <c r="Y11" s="121" t="s">
        <v>175</v>
      </c>
    </row>
    <row r="12" spans="1:28" x14ac:dyDescent="0.25">
      <c r="A12" s="121"/>
      <c r="B12" s="46" t="s">
        <v>97</v>
      </c>
      <c r="C12" s="46"/>
      <c r="D12" s="156">
        <v>200817</v>
      </c>
      <c r="E12" s="46">
        <v>4</v>
      </c>
      <c r="F12" s="45" t="s">
        <v>24</v>
      </c>
      <c r="G12" s="121">
        <v>66</v>
      </c>
      <c r="H12" s="121">
        <v>20</v>
      </c>
      <c r="I12" s="121">
        <v>8</v>
      </c>
      <c r="J12" s="121" t="s">
        <v>62</v>
      </c>
      <c r="K12" s="121" t="s">
        <v>49</v>
      </c>
      <c r="L12" s="113">
        <v>-91</v>
      </c>
      <c r="M12" s="121">
        <v>25</v>
      </c>
      <c r="N12" s="121" t="s">
        <v>94</v>
      </c>
      <c r="O12" s="121"/>
      <c r="P12" s="76" t="s">
        <v>304</v>
      </c>
      <c r="Q12" s="121" t="s">
        <v>307</v>
      </c>
      <c r="R12" s="121">
        <v>60</v>
      </c>
      <c r="S12" s="121">
        <v>3</v>
      </c>
      <c r="T12" s="121" t="s">
        <v>168</v>
      </c>
      <c r="U12" s="66">
        <v>75000</v>
      </c>
      <c r="V12" s="66">
        <v>75000</v>
      </c>
      <c r="W12" s="68"/>
      <c r="X12" s="121" t="s">
        <v>175</v>
      </c>
      <c r="Y12" s="121" t="s">
        <v>175</v>
      </c>
    </row>
    <row r="13" spans="1:28" x14ac:dyDescent="0.25">
      <c r="A13" s="121"/>
      <c r="B13" s="46" t="s">
        <v>97</v>
      </c>
      <c r="C13" s="46"/>
      <c r="D13" s="156">
        <v>200817</v>
      </c>
      <c r="E13" s="46">
        <v>5</v>
      </c>
      <c r="F13" s="45" t="s">
        <v>24</v>
      </c>
      <c r="G13" s="121">
        <v>66</v>
      </c>
      <c r="H13" s="121">
        <v>20</v>
      </c>
      <c r="I13" s="121">
        <v>8</v>
      </c>
      <c r="J13" s="121" t="s">
        <v>62</v>
      </c>
      <c r="K13" s="121" t="s">
        <v>49</v>
      </c>
      <c r="L13" s="113">
        <v>-93</v>
      </c>
      <c r="M13" s="121">
        <v>25</v>
      </c>
      <c r="N13" s="121" t="s">
        <v>94</v>
      </c>
      <c r="O13" s="121"/>
      <c r="P13" s="76" t="s">
        <v>304</v>
      </c>
      <c r="Q13" s="121" t="s">
        <v>307</v>
      </c>
      <c r="R13" s="121">
        <v>60</v>
      </c>
      <c r="S13" s="121">
        <v>3</v>
      </c>
      <c r="T13" s="121" t="s">
        <v>168</v>
      </c>
      <c r="U13" s="66">
        <v>73000</v>
      </c>
      <c r="V13" s="66">
        <v>73000</v>
      </c>
      <c r="W13" s="68"/>
      <c r="X13" s="121" t="s">
        <v>175</v>
      </c>
      <c r="Y13" s="121" t="s">
        <v>175</v>
      </c>
    </row>
    <row r="14" spans="1:28" x14ac:dyDescent="0.25">
      <c r="A14" s="121"/>
      <c r="B14" s="46" t="s">
        <v>97</v>
      </c>
      <c r="C14" s="46"/>
      <c r="D14" s="156">
        <v>200817</v>
      </c>
      <c r="E14" s="46">
        <v>6</v>
      </c>
      <c r="F14" s="45" t="s">
        <v>24</v>
      </c>
      <c r="G14" s="121">
        <v>66</v>
      </c>
      <c r="H14" s="121">
        <v>20</v>
      </c>
      <c r="I14" s="121">
        <v>8</v>
      </c>
      <c r="J14" s="121" t="s">
        <v>62</v>
      </c>
      <c r="K14" s="121" t="s">
        <v>49</v>
      </c>
      <c r="L14" s="113">
        <v>-95</v>
      </c>
      <c r="M14" s="121">
        <v>25</v>
      </c>
      <c r="N14" s="121" t="s">
        <v>94</v>
      </c>
      <c r="O14" s="121"/>
      <c r="P14" s="76" t="s">
        <v>304</v>
      </c>
      <c r="Q14" s="121" t="s">
        <v>307</v>
      </c>
      <c r="R14" s="121">
        <v>60</v>
      </c>
      <c r="S14" s="121">
        <v>3</v>
      </c>
      <c r="T14" s="121" t="s">
        <v>168</v>
      </c>
      <c r="U14" s="66">
        <v>64000</v>
      </c>
      <c r="V14" s="66">
        <v>64000</v>
      </c>
      <c r="W14" s="68"/>
      <c r="X14" s="121" t="s">
        <v>175</v>
      </c>
      <c r="Y14" s="121" t="s">
        <v>175</v>
      </c>
    </row>
    <row r="15" spans="1:28" x14ac:dyDescent="0.25">
      <c r="A15" s="121"/>
      <c r="B15" s="46" t="s">
        <v>97</v>
      </c>
      <c r="C15" s="46"/>
      <c r="D15" s="156">
        <v>200817</v>
      </c>
      <c r="E15" s="46">
        <v>7</v>
      </c>
      <c r="F15" s="45" t="s">
        <v>24</v>
      </c>
      <c r="G15" s="121">
        <v>66</v>
      </c>
      <c r="H15" s="121">
        <v>20</v>
      </c>
      <c r="I15" s="121">
        <v>8</v>
      </c>
      <c r="J15" s="121" t="s">
        <v>62</v>
      </c>
      <c r="K15" s="121" t="s">
        <v>49</v>
      </c>
      <c r="L15" s="113">
        <v>-97</v>
      </c>
      <c r="M15" s="121">
        <v>25</v>
      </c>
      <c r="N15" s="121" t="s">
        <v>94</v>
      </c>
      <c r="O15" s="121"/>
      <c r="P15" s="76" t="s">
        <v>304</v>
      </c>
      <c r="Q15" s="121" t="s">
        <v>307</v>
      </c>
      <c r="R15" s="121">
        <v>60</v>
      </c>
      <c r="S15" s="121">
        <v>3</v>
      </c>
      <c r="T15" s="121" t="s">
        <v>168</v>
      </c>
      <c r="U15" s="66">
        <v>57000</v>
      </c>
      <c r="V15" s="66">
        <v>57000</v>
      </c>
      <c r="W15" s="68"/>
      <c r="X15" s="121" t="s">
        <v>175</v>
      </c>
      <c r="Y15" s="121" t="s">
        <v>175</v>
      </c>
    </row>
    <row r="16" spans="1:28" x14ac:dyDescent="0.25">
      <c r="A16" s="121"/>
      <c r="B16" s="46" t="s">
        <v>97</v>
      </c>
      <c r="C16" s="46"/>
      <c r="D16" s="156">
        <v>200817</v>
      </c>
      <c r="E16" s="46">
        <v>8</v>
      </c>
      <c r="F16" s="45" t="s">
        <v>24</v>
      </c>
      <c r="G16" s="121">
        <v>66</v>
      </c>
      <c r="H16" s="121">
        <v>20</v>
      </c>
      <c r="I16" s="121">
        <v>8</v>
      </c>
      <c r="J16" s="121" t="s">
        <v>62</v>
      </c>
      <c r="K16" s="121" t="s">
        <v>49</v>
      </c>
      <c r="L16" s="113">
        <v>-99</v>
      </c>
      <c r="M16" s="121">
        <v>25</v>
      </c>
      <c r="N16" s="121" t="s">
        <v>94</v>
      </c>
      <c r="O16" s="121"/>
      <c r="P16" s="76" t="s">
        <v>304</v>
      </c>
      <c r="Q16" s="121" t="s">
        <v>307</v>
      </c>
      <c r="R16" s="121">
        <v>60</v>
      </c>
      <c r="S16" s="121">
        <v>3</v>
      </c>
      <c r="T16" s="121" t="s">
        <v>168</v>
      </c>
      <c r="U16" s="66">
        <v>56000</v>
      </c>
      <c r="V16" s="66">
        <v>56000</v>
      </c>
      <c r="W16" s="68"/>
      <c r="X16" s="121" t="s">
        <v>175</v>
      </c>
      <c r="Y16" s="121" t="s">
        <v>175</v>
      </c>
    </row>
    <row r="17" spans="1:26" x14ac:dyDescent="0.25">
      <c r="A17" s="121"/>
      <c r="B17" s="46" t="s">
        <v>97</v>
      </c>
      <c r="C17" s="46"/>
      <c r="D17" s="156">
        <v>200817</v>
      </c>
      <c r="E17" s="46">
        <v>9</v>
      </c>
      <c r="F17" s="45" t="s">
        <v>24</v>
      </c>
      <c r="G17" s="121">
        <v>66</v>
      </c>
      <c r="H17" s="121">
        <v>20</v>
      </c>
      <c r="I17" s="121">
        <v>8</v>
      </c>
      <c r="J17" s="121" t="s">
        <v>62</v>
      </c>
      <c r="K17" s="121" t="s">
        <v>49</v>
      </c>
      <c r="L17" s="113">
        <v>-101</v>
      </c>
      <c r="M17" s="121">
        <v>24</v>
      </c>
      <c r="N17" s="121" t="s">
        <v>94</v>
      </c>
      <c r="O17" s="121"/>
      <c r="P17" s="76" t="s">
        <v>304</v>
      </c>
      <c r="Q17" s="121" t="s">
        <v>307</v>
      </c>
      <c r="R17" s="121">
        <v>60</v>
      </c>
      <c r="S17" s="121">
        <v>3</v>
      </c>
      <c r="T17" s="121" t="s">
        <v>168</v>
      </c>
      <c r="U17" s="66">
        <v>47000</v>
      </c>
      <c r="V17" s="66">
        <v>47000</v>
      </c>
      <c r="W17" s="68"/>
      <c r="X17" s="121" t="s">
        <v>175</v>
      </c>
      <c r="Y17" s="121" t="s">
        <v>175</v>
      </c>
    </row>
    <row r="18" spans="1:26" x14ac:dyDescent="0.25">
      <c r="A18" s="121"/>
      <c r="B18" s="46" t="s">
        <v>97</v>
      </c>
      <c r="C18" s="46"/>
      <c r="D18" s="156">
        <v>200817</v>
      </c>
      <c r="E18" s="46">
        <v>10</v>
      </c>
      <c r="F18" s="45" t="s">
        <v>24</v>
      </c>
      <c r="G18" s="121">
        <v>66</v>
      </c>
      <c r="H18" s="121">
        <v>20</v>
      </c>
      <c r="I18" s="121">
        <v>8</v>
      </c>
      <c r="J18" s="121" t="s">
        <v>62</v>
      </c>
      <c r="K18" s="121" t="s">
        <v>49</v>
      </c>
      <c r="L18" s="113">
        <v>-103</v>
      </c>
      <c r="M18" s="121">
        <v>22</v>
      </c>
      <c r="N18" s="121" t="s">
        <v>94</v>
      </c>
      <c r="O18" s="121"/>
      <c r="P18" s="76" t="s">
        <v>304</v>
      </c>
      <c r="Q18" s="121" t="s">
        <v>307</v>
      </c>
      <c r="R18" s="121">
        <v>60</v>
      </c>
      <c r="S18" s="121">
        <v>3</v>
      </c>
      <c r="T18" s="121" t="s">
        <v>168</v>
      </c>
      <c r="U18" s="66">
        <v>41000</v>
      </c>
      <c r="V18" s="66">
        <v>41000</v>
      </c>
      <c r="W18" s="68"/>
      <c r="X18" s="121" t="s">
        <v>175</v>
      </c>
      <c r="Y18" s="121" t="s">
        <v>175</v>
      </c>
    </row>
    <row r="19" spans="1:26" x14ac:dyDescent="0.25">
      <c r="A19" s="121"/>
      <c r="B19" s="46" t="s">
        <v>97</v>
      </c>
      <c r="C19" s="46"/>
      <c r="D19" s="156">
        <v>200817</v>
      </c>
      <c r="E19" s="46">
        <v>11</v>
      </c>
      <c r="F19" s="45" t="s">
        <v>24</v>
      </c>
      <c r="G19" s="121">
        <v>66</v>
      </c>
      <c r="H19" s="121">
        <v>20</v>
      </c>
      <c r="I19" s="121">
        <v>8</v>
      </c>
      <c r="J19" s="121" t="s">
        <v>62</v>
      </c>
      <c r="K19" s="121" t="s">
        <v>49</v>
      </c>
      <c r="L19" s="113">
        <v>-105</v>
      </c>
      <c r="M19" s="121">
        <v>20</v>
      </c>
      <c r="N19" s="121" t="s">
        <v>94</v>
      </c>
      <c r="O19" s="121"/>
      <c r="P19" s="76" t="s">
        <v>304</v>
      </c>
      <c r="Q19" s="121" t="s">
        <v>307</v>
      </c>
      <c r="R19" s="121">
        <v>60</v>
      </c>
      <c r="S19" s="121">
        <v>3</v>
      </c>
      <c r="T19" s="121" t="s">
        <v>168</v>
      </c>
      <c r="U19" s="66">
        <v>36000</v>
      </c>
      <c r="V19" s="66">
        <v>36000</v>
      </c>
      <c r="W19" s="68"/>
      <c r="X19" s="121" t="s">
        <v>175</v>
      </c>
      <c r="Y19" s="121" t="s">
        <v>175</v>
      </c>
    </row>
    <row r="20" spans="1:26" x14ac:dyDescent="0.25">
      <c r="A20" s="121"/>
      <c r="B20" s="46" t="s">
        <v>97</v>
      </c>
      <c r="C20" s="46"/>
      <c r="D20" s="156">
        <v>200817</v>
      </c>
      <c r="E20" s="46">
        <v>12</v>
      </c>
      <c r="F20" s="45" t="s">
        <v>24</v>
      </c>
      <c r="G20" s="121">
        <v>66</v>
      </c>
      <c r="H20" s="121">
        <v>20</v>
      </c>
      <c r="I20" s="121">
        <v>8</v>
      </c>
      <c r="J20" s="121" t="s">
        <v>62</v>
      </c>
      <c r="K20" s="121" t="s">
        <v>49</v>
      </c>
      <c r="L20" s="113">
        <v>-107</v>
      </c>
      <c r="M20" s="121">
        <v>18</v>
      </c>
      <c r="N20" s="121" t="s">
        <v>94</v>
      </c>
      <c r="O20" s="121"/>
      <c r="P20" s="76" t="s">
        <v>304</v>
      </c>
      <c r="Q20" s="121" t="s">
        <v>307</v>
      </c>
      <c r="R20" s="121">
        <v>60</v>
      </c>
      <c r="S20" s="121">
        <v>3</v>
      </c>
      <c r="T20" s="121" t="s">
        <v>168</v>
      </c>
      <c r="U20" s="66">
        <v>32000</v>
      </c>
      <c r="V20" s="66">
        <v>32000</v>
      </c>
      <c r="W20" s="68"/>
      <c r="X20" s="121" t="s">
        <v>175</v>
      </c>
      <c r="Y20" s="121" t="s">
        <v>175</v>
      </c>
    </row>
    <row r="21" spans="1:26" x14ac:dyDescent="0.25">
      <c r="A21" s="121"/>
      <c r="B21" s="46" t="s">
        <v>97</v>
      </c>
      <c r="C21" s="46"/>
      <c r="D21" s="156">
        <v>200817</v>
      </c>
      <c r="E21" s="46">
        <v>13</v>
      </c>
      <c r="F21" s="45" t="s">
        <v>24</v>
      </c>
      <c r="G21" s="121">
        <v>66</v>
      </c>
      <c r="H21" s="121">
        <v>20</v>
      </c>
      <c r="I21" s="121">
        <v>8</v>
      </c>
      <c r="J21" s="121" t="s">
        <v>62</v>
      </c>
      <c r="K21" s="121" t="s">
        <v>49</v>
      </c>
      <c r="L21" s="113">
        <v>-109</v>
      </c>
      <c r="M21" s="121">
        <v>16</v>
      </c>
      <c r="N21" s="121" t="s">
        <v>94</v>
      </c>
      <c r="O21" s="121"/>
      <c r="P21" s="76" t="s">
        <v>304</v>
      </c>
      <c r="Q21" s="121" t="s">
        <v>307</v>
      </c>
      <c r="R21" s="121">
        <v>60</v>
      </c>
      <c r="S21" s="121">
        <v>3</v>
      </c>
      <c r="T21" s="121" t="s">
        <v>168</v>
      </c>
      <c r="U21" s="66">
        <v>27000</v>
      </c>
      <c r="V21" s="66">
        <v>27000</v>
      </c>
      <c r="W21" s="68"/>
      <c r="X21" s="121" t="s">
        <v>175</v>
      </c>
      <c r="Y21" s="121" t="s">
        <v>175</v>
      </c>
    </row>
    <row r="22" spans="1:26" x14ac:dyDescent="0.25">
      <c r="A22" s="121"/>
      <c r="B22" s="46" t="s">
        <v>97</v>
      </c>
      <c r="C22" s="46"/>
      <c r="D22" s="156">
        <v>200817</v>
      </c>
      <c r="E22" s="46">
        <v>14</v>
      </c>
      <c r="F22" s="45" t="s">
        <v>24</v>
      </c>
      <c r="G22" s="121">
        <v>66</v>
      </c>
      <c r="H22" s="121">
        <v>20</v>
      </c>
      <c r="I22" s="121">
        <v>8</v>
      </c>
      <c r="J22" s="121" t="s">
        <v>62</v>
      </c>
      <c r="K22" s="121" t="s">
        <v>49</v>
      </c>
      <c r="L22" s="113">
        <v>-111</v>
      </c>
      <c r="M22" s="121">
        <v>14</v>
      </c>
      <c r="N22" s="121" t="s">
        <v>94</v>
      </c>
      <c r="O22" s="121"/>
      <c r="P22" s="76" t="s">
        <v>304</v>
      </c>
      <c r="Q22" s="121" t="s">
        <v>307</v>
      </c>
      <c r="R22" s="121">
        <v>60</v>
      </c>
      <c r="S22" s="121">
        <v>3</v>
      </c>
      <c r="T22" s="121" t="s">
        <v>168</v>
      </c>
      <c r="U22" s="66">
        <v>22000</v>
      </c>
      <c r="V22" s="66">
        <v>22000</v>
      </c>
      <c r="W22" s="68"/>
      <c r="X22" s="121" t="s">
        <v>175</v>
      </c>
      <c r="Y22" s="121" t="s">
        <v>175</v>
      </c>
    </row>
    <row r="23" spans="1:26" x14ac:dyDescent="0.25">
      <c r="A23" s="121"/>
      <c r="B23" s="46" t="s">
        <v>97</v>
      </c>
      <c r="C23" s="46"/>
      <c r="D23" s="156">
        <v>200817</v>
      </c>
      <c r="E23" s="46">
        <v>15</v>
      </c>
      <c r="F23" s="45" t="s">
        <v>24</v>
      </c>
      <c r="G23" s="121">
        <v>66</v>
      </c>
      <c r="H23" s="121">
        <v>20</v>
      </c>
      <c r="I23" s="121">
        <v>8</v>
      </c>
      <c r="J23" s="121" t="s">
        <v>62</v>
      </c>
      <c r="K23" s="121" t="s">
        <v>49</v>
      </c>
      <c r="L23" s="113">
        <v>-113</v>
      </c>
      <c r="M23" s="121">
        <v>12</v>
      </c>
      <c r="N23" s="121" t="s">
        <v>94</v>
      </c>
      <c r="O23" s="121"/>
      <c r="P23" s="76" t="s">
        <v>304</v>
      </c>
      <c r="Q23" s="121" t="s">
        <v>307</v>
      </c>
      <c r="R23" s="121">
        <v>60</v>
      </c>
      <c r="S23" s="121">
        <v>3</v>
      </c>
      <c r="T23" s="121" t="s">
        <v>168</v>
      </c>
      <c r="U23" s="66">
        <v>15000</v>
      </c>
      <c r="V23" s="66">
        <v>15000</v>
      </c>
      <c r="W23" s="68"/>
      <c r="X23" s="121" t="s">
        <v>175</v>
      </c>
      <c r="Y23" s="121" t="s">
        <v>175</v>
      </c>
    </row>
    <row r="24" spans="1:26" x14ac:dyDescent="0.25">
      <c r="A24" s="121"/>
      <c r="B24" s="46" t="s">
        <v>97</v>
      </c>
      <c r="C24" s="46"/>
      <c r="D24" s="156">
        <v>200817</v>
      </c>
      <c r="E24" s="46">
        <v>16</v>
      </c>
      <c r="F24" s="45" t="s">
        <v>24</v>
      </c>
      <c r="G24" s="121">
        <v>66</v>
      </c>
      <c r="H24" s="121">
        <v>20</v>
      </c>
      <c r="I24" s="121">
        <v>8</v>
      </c>
      <c r="J24" s="121" t="s">
        <v>62</v>
      </c>
      <c r="K24" s="121" t="s">
        <v>49</v>
      </c>
      <c r="L24" s="113">
        <v>-115</v>
      </c>
      <c r="M24" s="121">
        <v>10</v>
      </c>
      <c r="N24" s="121" t="s">
        <v>94</v>
      </c>
      <c r="O24" s="121"/>
      <c r="P24" s="76" t="s">
        <v>304</v>
      </c>
      <c r="Q24" s="121" t="s">
        <v>307</v>
      </c>
      <c r="R24" s="121">
        <v>60</v>
      </c>
      <c r="S24" s="121">
        <v>3</v>
      </c>
      <c r="T24" s="121" t="s">
        <v>168</v>
      </c>
      <c r="U24" s="66">
        <v>9000</v>
      </c>
      <c r="V24" s="66">
        <v>9000</v>
      </c>
      <c r="W24" s="68"/>
      <c r="X24" s="121" t="s">
        <v>175</v>
      </c>
      <c r="Y24" s="121" t="s">
        <v>175</v>
      </c>
    </row>
    <row r="25" spans="1:26" x14ac:dyDescent="0.25">
      <c r="A25" s="121"/>
      <c r="B25" s="46" t="s">
        <v>97</v>
      </c>
      <c r="C25" s="46"/>
      <c r="D25" s="156">
        <v>200817</v>
      </c>
      <c r="E25" s="46">
        <v>17</v>
      </c>
      <c r="F25" s="45" t="s">
        <v>24</v>
      </c>
      <c r="G25" s="121">
        <v>66</v>
      </c>
      <c r="H25" s="121">
        <v>20</v>
      </c>
      <c r="I25" s="121">
        <v>8</v>
      </c>
      <c r="J25" s="121" t="s">
        <v>62</v>
      </c>
      <c r="K25" s="121" t="s">
        <v>49</v>
      </c>
      <c r="L25" s="113">
        <v>-117</v>
      </c>
      <c r="M25" s="121">
        <v>8</v>
      </c>
      <c r="N25" s="121" t="s">
        <v>94</v>
      </c>
      <c r="O25" s="121"/>
      <c r="P25" s="76" t="s">
        <v>304</v>
      </c>
      <c r="Q25" s="121" t="s">
        <v>307</v>
      </c>
      <c r="R25" s="121">
        <v>60</v>
      </c>
      <c r="S25" s="121">
        <v>3</v>
      </c>
      <c r="T25" s="121" t="s">
        <v>168</v>
      </c>
      <c r="U25" s="66">
        <v>7000</v>
      </c>
      <c r="V25" s="66">
        <v>7000</v>
      </c>
      <c r="W25" s="68"/>
      <c r="X25" s="121" t="s">
        <v>175</v>
      </c>
      <c r="Y25" s="121" t="s">
        <v>175</v>
      </c>
    </row>
    <row r="26" spans="1:26" x14ac:dyDescent="0.25">
      <c r="A26" s="121"/>
      <c r="B26" s="46" t="s">
        <v>97</v>
      </c>
      <c r="C26" s="46"/>
      <c r="D26" s="156">
        <v>200817</v>
      </c>
      <c r="E26" s="46">
        <v>18</v>
      </c>
      <c r="F26" s="45" t="s">
        <v>24</v>
      </c>
      <c r="G26" s="121">
        <v>66</v>
      </c>
      <c r="H26" s="121">
        <v>20</v>
      </c>
      <c r="I26" s="121">
        <v>8</v>
      </c>
      <c r="J26" s="121" t="s">
        <v>62</v>
      </c>
      <c r="K26" s="121" t="s">
        <v>49</v>
      </c>
      <c r="L26" s="113">
        <v>-119</v>
      </c>
      <c r="M26" s="121">
        <v>6</v>
      </c>
      <c r="N26" s="121" t="s">
        <v>94</v>
      </c>
      <c r="O26" s="121"/>
      <c r="P26" s="76" t="s">
        <v>304</v>
      </c>
      <c r="Q26" s="121" t="s">
        <v>307</v>
      </c>
      <c r="R26" s="121">
        <v>60</v>
      </c>
      <c r="S26" s="121">
        <v>3</v>
      </c>
      <c r="T26" s="121" t="s">
        <v>168</v>
      </c>
      <c r="U26" s="66">
        <v>5000</v>
      </c>
      <c r="V26" s="66">
        <v>5000</v>
      </c>
      <c r="W26" s="68"/>
      <c r="X26" s="121" t="s">
        <v>175</v>
      </c>
      <c r="Y26" s="121" t="s">
        <v>175</v>
      </c>
    </row>
    <row r="27" spans="1:26" x14ac:dyDescent="0.25">
      <c r="A27" s="121"/>
      <c r="B27" s="46" t="s">
        <v>97</v>
      </c>
      <c r="C27" s="46"/>
      <c r="D27" s="156">
        <v>200817</v>
      </c>
      <c r="E27" s="46">
        <v>19</v>
      </c>
      <c r="F27" s="45" t="s">
        <v>24</v>
      </c>
      <c r="G27" s="121">
        <v>66</v>
      </c>
      <c r="H27" s="121">
        <v>20</v>
      </c>
      <c r="I27" s="121">
        <v>8</v>
      </c>
      <c r="J27" s="121" t="s">
        <v>62</v>
      </c>
      <c r="K27" s="121" t="s">
        <v>49</v>
      </c>
      <c r="L27" s="113">
        <v>-121</v>
      </c>
      <c r="M27" s="121">
        <v>4</v>
      </c>
      <c r="N27" s="121" t="s">
        <v>94</v>
      </c>
      <c r="O27" s="121"/>
      <c r="P27" s="76" t="s">
        <v>304</v>
      </c>
      <c r="Q27" s="121" t="s">
        <v>307</v>
      </c>
      <c r="R27" s="121">
        <v>60</v>
      </c>
      <c r="S27" s="121">
        <v>3</v>
      </c>
      <c r="T27" s="121" t="s">
        <v>168</v>
      </c>
      <c r="U27" s="66">
        <v>3000</v>
      </c>
      <c r="V27" s="66">
        <v>3000</v>
      </c>
      <c r="W27" s="68"/>
      <c r="X27" s="121" t="s">
        <v>175</v>
      </c>
      <c r="Y27" s="121" t="s">
        <v>175</v>
      </c>
    </row>
    <row r="28" spans="1:26" x14ac:dyDescent="0.25">
      <c r="A28" s="121"/>
      <c r="B28" s="46"/>
      <c r="C28" s="46"/>
      <c r="D28" s="46"/>
      <c r="E28" s="46"/>
      <c r="F28" s="45"/>
      <c r="G28" s="121"/>
      <c r="H28" s="121"/>
      <c r="I28" s="121"/>
      <c r="J28" s="121"/>
      <c r="K28" s="121"/>
      <c r="L28" s="113"/>
      <c r="M28" s="121"/>
      <c r="N28" s="121"/>
      <c r="O28" s="121"/>
      <c r="P28" s="121"/>
      <c r="Q28" s="46"/>
      <c r="R28" s="121"/>
      <c r="S28" s="121"/>
      <c r="T28" s="121"/>
      <c r="U28" s="66"/>
      <c r="V28" s="66"/>
      <c r="W28" s="68"/>
      <c r="X28" s="121"/>
      <c r="Y28" s="28"/>
    </row>
    <row r="29" spans="1:26" x14ac:dyDescent="0.25">
      <c r="A29" s="121"/>
      <c r="B29" s="46" t="s">
        <v>103</v>
      </c>
      <c r="C29" s="46">
        <v>60179</v>
      </c>
      <c r="D29" s="156">
        <v>200871</v>
      </c>
      <c r="E29" s="46"/>
      <c r="F29" s="45" t="s">
        <v>24</v>
      </c>
      <c r="G29" s="121">
        <v>66</v>
      </c>
      <c r="H29" s="121">
        <v>20</v>
      </c>
      <c r="I29" s="121">
        <v>8</v>
      </c>
      <c r="J29" s="121" t="s">
        <v>58</v>
      </c>
      <c r="K29" s="121" t="s">
        <v>21</v>
      </c>
      <c r="L29" s="113">
        <v>-85</v>
      </c>
      <c r="M29" s="121" t="s">
        <v>41</v>
      </c>
      <c r="N29" s="121" t="s">
        <v>42</v>
      </c>
      <c r="O29" s="121"/>
      <c r="P29" s="121" t="s">
        <v>43</v>
      </c>
      <c r="Q29" s="121" t="s">
        <v>386</v>
      </c>
      <c r="R29" s="121">
        <v>60</v>
      </c>
      <c r="S29" s="121">
        <v>3</v>
      </c>
      <c r="T29" s="121" t="s">
        <v>168</v>
      </c>
      <c r="U29" s="66" t="s">
        <v>584</v>
      </c>
      <c r="V29" s="66">
        <v>140000</v>
      </c>
      <c r="W29" s="68" t="s">
        <v>59</v>
      </c>
      <c r="X29" s="121" t="s">
        <v>173</v>
      </c>
      <c r="Y29" s="121" t="s">
        <v>174</v>
      </c>
      <c r="Z29" s="203"/>
    </row>
    <row r="30" spans="1:26" x14ac:dyDescent="0.25">
      <c r="A30" s="121"/>
      <c r="B30" s="46" t="s">
        <v>102</v>
      </c>
      <c r="C30" s="46"/>
      <c r="D30" s="156">
        <v>200872</v>
      </c>
      <c r="E30" s="46"/>
      <c r="F30" s="45" t="s">
        <v>24</v>
      </c>
      <c r="G30" s="121">
        <v>66</v>
      </c>
      <c r="H30" s="121">
        <v>15</v>
      </c>
      <c r="I30" s="121">
        <v>8</v>
      </c>
      <c r="J30" s="121" t="s">
        <v>54</v>
      </c>
      <c r="K30" s="121" t="s">
        <v>49</v>
      </c>
      <c r="L30" s="113">
        <v>-98</v>
      </c>
      <c r="M30" s="46">
        <v>0</v>
      </c>
      <c r="N30" s="46" t="s">
        <v>50</v>
      </c>
      <c r="O30" s="46"/>
      <c r="P30" s="121" t="s">
        <v>43</v>
      </c>
      <c r="Q30" s="121" t="s">
        <v>386</v>
      </c>
      <c r="R30" s="121">
        <v>60</v>
      </c>
      <c r="S30" s="121">
        <v>3</v>
      </c>
      <c r="T30" s="121" t="s">
        <v>168</v>
      </c>
      <c r="U30" s="66">
        <v>7000</v>
      </c>
      <c r="V30" s="66">
        <v>7000</v>
      </c>
      <c r="W30" s="68" t="s">
        <v>55</v>
      </c>
      <c r="X30" s="121" t="s">
        <v>175</v>
      </c>
      <c r="Y30" s="121" t="s">
        <v>174</v>
      </c>
    </row>
    <row r="31" spans="1:26" x14ac:dyDescent="0.25">
      <c r="A31" s="121"/>
      <c r="B31" s="46" t="s">
        <v>103</v>
      </c>
      <c r="C31" s="46"/>
      <c r="D31" s="156">
        <v>200873</v>
      </c>
      <c r="E31" s="46"/>
      <c r="F31" s="45" t="s">
        <v>24</v>
      </c>
      <c r="G31" s="121">
        <v>66</v>
      </c>
      <c r="H31" s="121">
        <v>15</v>
      </c>
      <c r="I31" s="121">
        <v>8</v>
      </c>
      <c r="J31" s="121" t="s">
        <v>58</v>
      </c>
      <c r="K31" s="121" t="s">
        <v>46</v>
      </c>
      <c r="L31" s="113">
        <v>-88</v>
      </c>
      <c r="M31" s="46">
        <v>10</v>
      </c>
      <c r="N31" s="46" t="s">
        <v>48</v>
      </c>
      <c r="O31" s="46"/>
      <c r="P31" s="121" t="s">
        <v>43</v>
      </c>
      <c r="Q31" s="121" t="s">
        <v>386</v>
      </c>
      <c r="R31" s="121">
        <v>60</v>
      </c>
      <c r="S31" s="121">
        <v>3</v>
      </c>
      <c r="T31" s="121" t="s">
        <v>168</v>
      </c>
      <c r="U31" s="66">
        <v>20500</v>
      </c>
      <c r="V31" s="66">
        <v>20500</v>
      </c>
      <c r="W31" s="68" t="s">
        <v>59</v>
      </c>
      <c r="X31" s="121" t="s">
        <v>175</v>
      </c>
      <c r="Y31" s="121" t="s">
        <v>174</v>
      </c>
    </row>
    <row r="32" spans="1:26" x14ac:dyDescent="0.25">
      <c r="A32" s="121"/>
      <c r="B32" s="46" t="s">
        <v>104</v>
      </c>
      <c r="C32" s="46"/>
      <c r="D32" s="156">
        <v>200874</v>
      </c>
      <c r="E32" s="46"/>
      <c r="F32" s="45" t="s">
        <v>24</v>
      </c>
      <c r="G32" s="121">
        <v>66</v>
      </c>
      <c r="H32" s="121">
        <v>15</v>
      </c>
      <c r="I32" s="121">
        <v>8</v>
      </c>
      <c r="J32" s="121" t="s">
        <v>62</v>
      </c>
      <c r="K32" s="121" t="s">
        <v>46</v>
      </c>
      <c r="L32" s="113">
        <v>-78</v>
      </c>
      <c r="M32" s="46">
        <v>20</v>
      </c>
      <c r="N32" s="46" t="s">
        <v>47</v>
      </c>
      <c r="O32" s="46"/>
      <c r="P32" s="121" t="s">
        <v>43</v>
      </c>
      <c r="Q32" s="121" t="s">
        <v>386</v>
      </c>
      <c r="R32" s="121">
        <v>60</v>
      </c>
      <c r="S32" s="121">
        <v>3</v>
      </c>
      <c r="T32" s="121" t="s">
        <v>168</v>
      </c>
      <c r="U32" s="66">
        <v>38500</v>
      </c>
      <c r="V32" s="66">
        <v>38500</v>
      </c>
      <c r="W32" s="68" t="s">
        <v>63</v>
      </c>
      <c r="X32" s="121" t="s">
        <v>175</v>
      </c>
      <c r="Y32" s="121" t="s">
        <v>174</v>
      </c>
    </row>
    <row r="33" spans="1:25" x14ac:dyDescent="0.25">
      <c r="A33" s="121"/>
      <c r="B33" s="46" t="s">
        <v>207</v>
      </c>
      <c r="C33" s="46">
        <v>60181</v>
      </c>
      <c r="D33" s="153">
        <v>200875</v>
      </c>
      <c r="E33" s="46"/>
      <c r="F33" s="45" t="s">
        <v>24</v>
      </c>
      <c r="G33" s="121">
        <v>66</v>
      </c>
      <c r="H33" s="121">
        <v>20</v>
      </c>
      <c r="I33" s="121">
        <v>8</v>
      </c>
      <c r="J33" s="121" t="s">
        <v>58</v>
      </c>
      <c r="K33" s="121" t="s">
        <v>21</v>
      </c>
      <c r="L33" s="113">
        <v>-85</v>
      </c>
      <c r="M33" s="46" t="s">
        <v>41</v>
      </c>
      <c r="N33" s="46" t="s">
        <v>42</v>
      </c>
      <c r="O33" s="46"/>
      <c r="P33" s="121" t="s">
        <v>66</v>
      </c>
      <c r="Q33" s="121" t="s">
        <v>386</v>
      </c>
      <c r="R33" s="121">
        <v>60</v>
      </c>
      <c r="S33" s="121">
        <v>3</v>
      </c>
      <c r="T33" s="121" t="s">
        <v>168</v>
      </c>
      <c r="U33" s="66" t="s">
        <v>584</v>
      </c>
      <c r="V33" s="66">
        <v>140000</v>
      </c>
      <c r="W33" s="68" t="s">
        <v>76</v>
      </c>
      <c r="X33" s="121" t="s">
        <v>173</v>
      </c>
      <c r="Y33" s="121" t="s">
        <v>174</v>
      </c>
    </row>
    <row r="34" spans="1:25" x14ac:dyDescent="0.25">
      <c r="A34" s="121"/>
      <c r="B34" s="46"/>
      <c r="C34" s="46"/>
      <c r="D34" s="148"/>
      <c r="E34" s="46"/>
      <c r="F34" s="45"/>
      <c r="G34" s="121"/>
      <c r="H34" s="121"/>
      <c r="I34" s="121"/>
      <c r="J34" s="121"/>
      <c r="K34" s="121"/>
      <c r="L34" s="121"/>
      <c r="M34" s="46"/>
      <c r="N34" s="46"/>
      <c r="O34" s="46"/>
      <c r="P34" s="121"/>
      <c r="Q34" s="121"/>
      <c r="R34" s="121"/>
      <c r="S34" s="121"/>
      <c r="T34" s="121"/>
      <c r="U34" s="66"/>
      <c r="V34" s="66"/>
      <c r="W34" s="68"/>
      <c r="X34" s="121"/>
      <c r="Y34" s="121"/>
    </row>
    <row r="35" spans="1:25" x14ac:dyDescent="0.25">
      <c r="A35" s="121"/>
      <c r="B35" s="46" t="s">
        <v>103</v>
      </c>
      <c r="C35" s="121">
        <v>60179</v>
      </c>
      <c r="D35" s="148" t="s">
        <v>419</v>
      </c>
      <c r="E35" s="46"/>
      <c r="F35" s="45" t="s">
        <v>24</v>
      </c>
      <c r="G35" s="121">
        <v>66</v>
      </c>
      <c r="H35" s="121">
        <v>5</v>
      </c>
      <c r="I35" s="121">
        <v>8</v>
      </c>
      <c r="J35" s="121" t="s">
        <v>58</v>
      </c>
      <c r="K35" s="121" t="s">
        <v>21</v>
      </c>
      <c r="L35" s="113">
        <v>-85</v>
      </c>
      <c r="M35" s="121" t="s">
        <v>41</v>
      </c>
      <c r="N35" s="121" t="s">
        <v>42</v>
      </c>
      <c r="O35" s="121" t="s">
        <v>391</v>
      </c>
      <c r="P35" s="121" t="s">
        <v>43</v>
      </c>
      <c r="Q35" s="121" t="s">
        <v>386</v>
      </c>
      <c r="R35" s="121">
        <v>60</v>
      </c>
      <c r="S35" s="121">
        <v>3</v>
      </c>
      <c r="T35" s="121" t="s">
        <v>168</v>
      </c>
      <c r="U35" s="66" t="s">
        <v>584</v>
      </c>
      <c r="V35" s="66">
        <v>36000</v>
      </c>
      <c r="W35" s="68"/>
      <c r="X35" s="28" t="s">
        <v>398</v>
      </c>
      <c r="Y35" s="121" t="s">
        <v>174</v>
      </c>
    </row>
    <row r="36" spans="1:25" x14ac:dyDescent="0.25">
      <c r="A36" s="121"/>
      <c r="B36" s="46" t="s">
        <v>103</v>
      </c>
      <c r="C36" s="121">
        <v>60179</v>
      </c>
      <c r="D36" s="148" t="s">
        <v>420</v>
      </c>
      <c r="E36" s="46"/>
      <c r="F36" s="45" t="s">
        <v>24</v>
      </c>
      <c r="G36" s="121">
        <v>66</v>
      </c>
      <c r="H36" s="121">
        <v>10</v>
      </c>
      <c r="I36" s="121">
        <v>8</v>
      </c>
      <c r="J36" s="121" t="s">
        <v>58</v>
      </c>
      <c r="K36" s="121" t="s">
        <v>21</v>
      </c>
      <c r="L36" s="113">
        <v>-85</v>
      </c>
      <c r="M36" s="121" t="s">
        <v>41</v>
      </c>
      <c r="N36" s="121" t="s">
        <v>42</v>
      </c>
      <c r="O36" s="121" t="s">
        <v>391</v>
      </c>
      <c r="P36" s="121" t="s">
        <v>43</v>
      </c>
      <c r="Q36" s="121" t="s">
        <v>386</v>
      </c>
      <c r="R36" s="121">
        <v>60</v>
      </c>
      <c r="S36" s="121">
        <v>3</v>
      </c>
      <c r="T36" s="121" t="s">
        <v>168</v>
      </c>
      <c r="U36" s="66" t="s">
        <v>584</v>
      </c>
      <c r="V36" s="66">
        <v>90000</v>
      </c>
      <c r="W36" s="68"/>
      <c r="X36" s="28" t="s">
        <v>394</v>
      </c>
      <c r="Y36" s="121" t="s">
        <v>174</v>
      </c>
    </row>
    <row r="37" spans="1:25" x14ac:dyDescent="0.25">
      <c r="A37" s="121"/>
      <c r="B37" s="46" t="s">
        <v>188</v>
      </c>
      <c r="C37" s="46">
        <v>58935</v>
      </c>
      <c r="D37" s="148" t="s">
        <v>421</v>
      </c>
      <c r="E37" s="46"/>
      <c r="F37" s="45" t="s">
        <v>24</v>
      </c>
      <c r="G37" s="121">
        <v>66</v>
      </c>
      <c r="H37" s="121">
        <v>10</v>
      </c>
      <c r="I37" s="121">
        <v>8</v>
      </c>
      <c r="J37" s="121" t="s">
        <v>78</v>
      </c>
      <c r="K37" s="121" t="s">
        <v>21</v>
      </c>
      <c r="L37" s="113">
        <v>-85</v>
      </c>
      <c r="M37" s="121" t="s">
        <v>41</v>
      </c>
      <c r="N37" s="121" t="s">
        <v>42</v>
      </c>
      <c r="O37" s="121" t="s">
        <v>396</v>
      </c>
      <c r="P37" s="121" t="s">
        <v>186</v>
      </c>
      <c r="Q37" s="121" t="s">
        <v>386</v>
      </c>
      <c r="R37" s="121">
        <v>60</v>
      </c>
      <c r="S37" s="121">
        <v>3</v>
      </c>
      <c r="T37" s="121" t="s">
        <v>168</v>
      </c>
      <c r="U37" s="66" t="s">
        <v>584</v>
      </c>
      <c r="V37" s="66">
        <v>32000</v>
      </c>
      <c r="W37" s="68"/>
      <c r="X37" s="28" t="s">
        <v>394</v>
      </c>
      <c r="Y37" s="28" t="s">
        <v>426</v>
      </c>
    </row>
    <row r="38" spans="1:25" x14ac:dyDescent="0.25">
      <c r="T38" s="33"/>
      <c r="U38" s="65"/>
      <c r="V38" s="65"/>
    </row>
    <row r="39" spans="1:25" x14ac:dyDescent="0.25">
      <c r="B39" s="46" t="s">
        <v>103</v>
      </c>
      <c r="C39" s="121">
        <v>60179</v>
      </c>
      <c r="D39" s="148">
        <v>200.893</v>
      </c>
      <c r="E39" s="46"/>
      <c r="F39" s="45" t="s">
        <v>24</v>
      </c>
      <c r="G39" s="121">
        <v>66</v>
      </c>
      <c r="H39" s="121">
        <v>5</v>
      </c>
      <c r="I39" s="121">
        <v>8</v>
      </c>
      <c r="J39" s="121" t="s">
        <v>486</v>
      </c>
      <c r="K39" s="121" t="s">
        <v>21</v>
      </c>
      <c r="L39" s="113">
        <v>-85</v>
      </c>
      <c r="M39" s="121" t="s">
        <v>41</v>
      </c>
      <c r="N39" s="121" t="s">
        <v>42</v>
      </c>
      <c r="O39" s="121" t="s">
        <v>391</v>
      </c>
      <c r="P39" s="121" t="s">
        <v>43</v>
      </c>
      <c r="Q39" s="121" t="s">
        <v>386</v>
      </c>
      <c r="R39" s="121">
        <v>60</v>
      </c>
      <c r="S39" s="121">
        <v>3</v>
      </c>
      <c r="T39" s="121" t="s">
        <v>168</v>
      </c>
      <c r="U39" s="66" t="s">
        <v>584</v>
      </c>
      <c r="V39" s="66">
        <v>32000</v>
      </c>
      <c r="W39" s="68"/>
      <c r="X39" s="28" t="s">
        <v>552</v>
      </c>
      <c r="Y39" s="121" t="s">
        <v>174</v>
      </c>
    </row>
    <row r="40" spans="1:25" x14ac:dyDescent="0.25">
      <c r="B40" s="46" t="s">
        <v>103</v>
      </c>
      <c r="C40" s="121">
        <v>60179</v>
      </c>
      <c r="D40" s="148">
        <v>200.89400000000001</v>
      </c>
      <c r="E40" s="46"/>
      <c r="F40" s="45" t="s">
        <v>24</v>
      </c>
      <c r="G40" s="121">
        <v>66</v>
      </c>
      <c r="H40" s="121">
        <v>10</v>
      </c>
      <c r="I40" s="121">
        <v>8</v>
      </c>
      <c r="J40" s="121" t="s">
        <v>486</v>
      </c>
      <c r="K40" s="121" t="s">
        <v>21</v>
      </c>
      <c r="L40" s="113">
        <v>-85</v>
      </c>
      <c r="M40" s="121" t="s">
        <v>41</v>
      </c>
      <c r="N40" s="121" t="s">
        <v>42</v>
      </c>
      <c r="O40" s="121" t="s">
        <v>391</v>
      </c>
      <c r="P40" s="121" t="s">
        <v>43</v>
      </c>
      <c r="Q40" s="121" t="s">
        <v>386</v>
      </c>
      <c r="R40" s="121">
        <v>60</v>
      </c>
      <c r="S40" s="121">
        <v>3</v>
      </c>
      <c r="T40" s="121" t="s">
        <v>168</v>
      </c>
      <c r="U40" s="66" t="s">
        <v>584</v>
      </c>
      <c r="V40" s="66">
        <v>80000</v>
      </c>
      <c r="W40" s="68"/>
      <c r="X40" s="28" t="s">
        <v>549</v>
      </c>
      <c r="Y40" s="121" t="s">
        <v>174</v>
      </c>
    </row>
    <row r="41" spans="1:25" x14ac:dyDescent="0.25">
      <c r="U41" s="65"/>
      <c r="V41" s="27"/>
    </row>
    <row r="42" spans="1:25" x14ac:dyDescent="0.25">
      <c r="A42" s="611"/>
      <c r="B42" s="600" t="s">
        <v>103</v>
      </c>
      <c r="C42" s="232"/>
      <c r="D42" s="617">
        <v>200.89500000000001</v>
      </c>
      <c r="E42" s="600"/>
      <c r="F42" s="602" t="s">
        <v>24</v>
      </c>
      <c r="G42" s="232">
        <v>66</v>
      </c>
      <c r="H42" s="232">
        <v>5</v>
      </c>
      <c r="I42" s="232">
        <v>8</v>
      </c>
      <c r="J42" s="232" t="s">
        <v>597</v>
      </c>
      <c r="K42" s="232" t="s">
        <v>21</v>
      </c>
      <c r="L42" s="618">
        <v>-85</v>
      </c>
      <c r="M42" s="232" t="s">
        <v>41</v>
      </c>
      <c r="N42" s="232" t="s">
        <v>42</v>
      </c>
      <c r="O42" s="232" t="s">
        <v>391</v>
      </c>
      <c r="P42" s="232" t="s">
        <v>43</v>
      </c>
      <c r="Q42" s="232" t="s">
        <v>386</v>
      </c>
      <c r="R42" s="232">
        <v>60</v>
      </c>
      <c r="S42" s="232">
        <v>3</v>
      </c>
      <c r="T42" s="232" t="s">
        <v>168</v>
      </c>
      <c r="U42" s="594" t="s">
        <v>584</v>
      </c>
      <c r="V42" s="594">
        <v>1</v>
      </c>
      <c r="W42" s="619"/>
      <c r="X42" s="596" t="s">
        <v>552</v>
      </c>
      <c r="Y42" s="232" t="s">
        <v>174</v>
      </c>
    </row>
    <row r="43" spans="1:25" x14ac:dyDescent="0.25">
      <c r="A43" s="611"/>
      <c r="B43" s="600" t="s">
        <v>103</v>
      </c>
      <c r="C43" s="232"/>
      <c r="D43" s="617">
        <v>200.89599999999999</v>
      </c>
      <c r="E43" s="600"/>
      <c r="F43" s="602" t="s">
        <v>24</v>
      </c>
      <c r="G43" s="232">
        <v>66</v>
      </c>
      <c r="H43" s="232">
        <v>10</v>
      </c>
      <c r="I43" s="232">
        <v>8</v>
      </c>
      <c r="J43" s="232" t="s">
        <v>597</v>
      </c>
      <c r="K43" s="232" t="s">
        <v>21</v>
      </c>
      <c r="L43" s="618">
        <v>-85</v>
      </c>
      <c r="M43" s="232" t="s">
        <v>41</v>
      </c>
      <c r="N43" s="232" t="s">
        <v>42</v>
      </c>
      <c r="O43" s="232" t="s">
        <v>391</v>
      </c>
      <c r="P43" s="232" t="s">
        <v>43</v>
      </c>
      <c r="Q43" s="232" t="s">
        <v>386</v>
      </c>
      <c r="R43" s="232">
        <v>60</v>
      </c>
      <c r="S43" s="232">
        <v>3</v>
      </c>
      <c r="T43" s="232" t="s">
        <v>168</v>
      </c>
      <c r="U43" s="594" t="s">
        <v>584</v>
      </c>
      <c r="V43" s="594">
        <v>1</v>
      </c>
      <c r="W43" s="619"/>
      <c r="X43" s="596" t="s">
        <v>549</v>
      </c>
      <c r="Y43" s="232" t="s">
        <v>174</v>
      </c>
    </row>
    <row r="44" spans="1:25" x14ac:dyDescent="0.25">
      <c r="U44" s="27"/>
      <c r="V44" s="27"/>
    </row>
    <row r="45" spans="1:25" x14ac:dyDescent="0.25">
      <c r="U45" s="27"/>
      <c r="V45" s="27"/>
    </row>
    <row r="46" spans="1:25" x14ac:dyDescent="0.25">
      <c r="T46" s="29"/>
      <c r="U46" s="27"/>
      <c r="V46" s="27"/>
    </row>
    <row r="47" spans="1:25" x14ac:dyDescent="0.25">
      <c r="T47" s="29"/>
      <c r="U47" s="27"/>
      <c r="V47" s="27"/>
    </row>
    <row r="48" spans="1:25" x14ac:dyDescent="0.25">
      <c r="T48" s="29"/>
      <c r="U48" s="29"/>
      <c r="V48" s="29"/>
    </row>
    <row r="49" spans="1:25" x14ac:dyDescent="0.25">
      <c r="U49" s="29"/>
      <c r="V49" s="29"/>
    </row>
    <row r="50" spans="1:25" x14ac:dyDescent="0.25">
      <c r="C50" s="59"/>
      <c r="U50" s="57"/>
      <c r="V50" s="57"/>
    </row>
    <row r="52" spans="1:25" x14ac:dyDescent="0.25">
      <c r="X52" s="31"/>
      <c r="Y52" s="31"/>
    </row>
    <row r="60" spans="1:25" x14ac:dyDescent="0.25">
      <c r="A60" s="38" t="s">
        <v>127</v>
      </c>
    </row>
    <row r="61" spans="1:25" x14ac:dyDescent="0.25">
      <c r="A61" s="53" t="s">
        <v>106</v>
      </c>
      <c r="B61" s="46"/>
    </row>
    <row r="62" spans="1:25" x14ac:dyDescent="0.25">
      <c r="A62" s="121" t="s">
        <v>107</v>
      </c>
      <c r="B62" s="46"/>
    </row>
    <row r="63" spans="1:25" x14ac:dyDescent="0.25">
      <c r="A63" s="53" t="s">
        <v>108</v>
      </c>
      <c r="B63" s="46"/>
    </row>
    <row r="64" spans="1:25" x14ac:dyDescent="0.25">
      <c r="A64" s="121" t="s">
        <v>109</v>
      </c>
      <c r="B64" s="46" t="s">
        <v>110</v>
      </c>
    </row>
    <row r="65" spans="1:2" x14ac:dyDescent="0.25">
      <c r="A65" s="121" t="s">
        <v>111</v>
      </c>
      <c r="B65" s="46" t="s">
        <v>110</v>
      </c>
    </row>
    <row r="66" spans="1:2" x14ac:dyDescent="0.25">
      <c r="A66" s="121" t="s">
        <v>112</v>
      </c>
      <c r="B66" s="46" t="s">
        <v>113</v>
      </c>
    </row>
    <row r="67" spans="1:2" x14ac:dyDescent="0.25">
      <c r="A67" s="121" t="s">
        <v>114</v>
      </c>
      <c r="B67" s="46" t="s">
        <v>115</v>
      </c>
    </row>
    <row r="68" spans="1:2" x14ac:dyDescent="0.25">
      <c r="A68" s="121" t="s">
        <v>116</v>
      </c>
      <c r="B68" s="46" t="s">
        <v>117</v>
      </c>
    </row>
    <row r="69" spans="1:2" x14ac:dyDescent="0.25">
      <c r="A69" s="121" t="s">
        <v>118</v>
      </c>
      <c r="B69" s="46" t="s">
        <v>119</v>
      </c>
    </row>
    <row r="70" spans="1:2" x14ac:dyDescent="0.25">
      <c r="A70" s="121" t="s">
        <v>120</v>
      </c>
      <c r="B70" s="46" t="s">
        <v>121</v>
      </c>
    </row>
    <row r="71" spans="1:2" x14ac:dyDescent="0.25">
      <c r="A71" s="53" t="s">
        <v>122</v>
      </c>
      <c r="B71" s="49"/>
    </row>
    <row r="72" spans="1:2" x14ac:dyDescent="0.25">
      <c r="A72" s="121" t="s">
        <v>123</v>
      </c>
      <c r="B72" s="46" t="s">
        <v>124</v>
      </c>
    </row>
    <row r="73" spans="1:2" x14ac:dyDescent="0.25">
      <c r="A73" s="121" t="s">
        <v>125</v>
      </c>
      <c r="B73" s="46" t="s">
        <v>126</v>
      </c>
    </row>
  </sheetData>
  <mergeCells count="1">
    <mergeCell ref="A4:A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66CC"/>
  </sheetPr>
  <dimension ref="A1:AB989"/>
  <sheetViews>
    <sheetView topLeftCell="P1" zoomScale="82" zoomScaleNormal="55" workbookViewId="0">
      <selection activeCell="A75" sqref="A75:A79"/>
    </sheetView>
  </sheetViews>
  <sheetFormatPr defaultColWidth="9.42578125" defaultRowHeight="15" x14ac:dyDescent="0.25"/>
  <cols>
    <col min="1" max="1" width="40.42578125" style="37" customWidth="1"/>
    <col min="2" max="2" width="89.42578125" style="37" customWidth="1"/>
    <col min="3" max="3" width="14" style="46" customWidth="1"/>
    <col min="4" max="5" width="16" style="37" customWidth="1"/>
    <col min="6" max="6" width="4.42578125" style="37" customWidth="1"/>
    <col min="7" max="7" width="5.42578125" style="37" customWidth="1"/>
    <col min="8" max="8" width="23.42578125" style="37" customWidth="1"/>
    <col min="9" max="9" width="3.42578125" style="37" customWidth="1"/>
    <col min="10" max="10" width="12" style="37" customWidth="1"/>
    <col min="11" max="12" width="11" style="37" customWidth="1"/>
    <col min="13" max="13" width="7.42578125" style="37" customWidth="1"/>
    <col min="14" max="14" width="13.42578125" style="37" customWidth="1"/>
    <col min="15" max="15" width="16.42578125" style="37" customWidth="1"/>
    <col min="16" max="16" width="23.42578125" style="37" customWidth="1"/>
    <col min="17" max="17" width="10" style="37" customWidth="1"/>
    <col min="18" max="18" width="11.42578125" style="37" customWidth="1"/>
    <col min="19" max="19" width="10.42578125" style="37" customWidth="1"/>
    <col min="20" max="20" width="14.42578125" style="27" customWidth="1"/>
    <col min="21" max="22" width="20.42578125" style="27" bestFit="1" customWidth="1"/>
    <col min="23" max="23" width="22.42578125" style="37" customWidth="1"/>
    <col min="24" max="24" width="26" style="38" customWidth="1"/>
    <col min="25" max="25" width="12.42578125" style="38" customWidth="1"/>
    <col min="26" max="16384" width="9.42578125" style="37"/>
  </cols>
  <sheetData>
    <row r="1" spans="1:28" ht="38.25" x14ac:dyDescent="0.25">
      <c r="A1" s="46" t="s">
        <v>25</v>
      </c>
      <c r="B1" s="46" t="s">
        <v>1</v>
      </c>
      <c r="C1" s="46" t="s">
        <v>237</v>
      </c>
      <c r="D1" s="45" t="s">
        <v>183</v>
      </c>
      <c r="E1" s="175" t="s">
        <v>343</v>
      </c>
      <c r="F1" s="45" t="s">
        <v>26</v>
      </c>
      <c r="G1" s="121" t="s">
        <v>27</v>
      </c>
      <c r="H1" s="121" t="s">
        <v>28</v>
      </c>
      <c r="I1" s="121" t="s">
        <v>29</v>
      </c>
      <c r="J1" s="121" t="s">
        <v>184</v>
      </c>
      <c r="K1" s="121" t="s">
        <v>30</v>
      </c>
      <c r="L1" s="175" t="s">
        <v>358</v>
      </c>
      <c r="M1" s="121" t="s">
        <v>31</v>
      </c>
      <c r="N1" s="176" t="s">
        <v>32</v>
      </c>
      <c r="O1" s="176" t="s">
        <v>387</v>
      </c>
      <c r="P1" s="121" t="s">
        <v>33</v>
      </c>
      <c r="Q1" s="121" t="s">
        <v>34</v>
      </c>
      <c r="R1" s="121" t="s">
        <v>35</v>
      </c>
      <c r="S1" s="121" t="s">
        <v>36</v>
      </c>
      <c r="T1" s="175" t="s">
        <v>167</v>
      </c>
      <c r="U1" s="176" t="s">
        <v>203</v>
      </c>
      <c r="V1" s="176" t="s">
        <v>204</v>
      </c>
      <c r="W1" s="176"/>
      <c r="X1" s="177" t="s">
        <v>171</v>
      </c>
      <c r="Y1" s="177" t="s">
        <v>172</v>
      </c>
      <c r="Z1" s="186" t="s">
        <v>1178</v>
      </c>
      <c r="AA1" s="186" t="s">
        <v>1179</v>
      </c>
      <c r="AB1" s="186" t="s">
        <v>1180</v>
      </c>
    </row>
    <row r="2" spans="1:28" x14ac:dyDescent="0.25">
      <c r="A2" s="679" t="s">
        <v>38</v>
      </c>
      <c r="B2" s="679" t="s">
        <v>39</v>
      </c>
      <c r="C2" s="121">
        <v>60180</v>
      </c>
      <c r="D2" s="178">
        <v>201.001</v>
      </c>
      <c r="E2" s="46"/>
      <c r="F2" s="45" t="s">
        <v>24</v>
      </c>
      <c r="G2" s="121">
        <v>71</v>
      </c>
      <c r="H2" s="121">
        <v>10</v>
      </c>
      <c r="I2" s="121">
        <v>14</v>
      </c>
      <c r="J2" s="121" t="s">
        <v>40</v>
      </c>
      <c r="K2" s="73" t="s">
        <v>21</v>
      </c>
      <c r="L2" s="118">
        <v>-85</v>
      </c>
      <c r="M2" s="73" t="s">
        <v>41</v>
      </c>
      <c r="N2" s="73" t="s">
        <v>42</v>
      </c>
      <c r="O2" s="73"/>
      <c r="P2" s="73" t="s">
        <v>43</v>
      </c>
      <c r="Q2" s="73" t="s">
        <v>386</v>
      </c>
      <c r="R2" s="73">
        <v>60</v>
      </c>
      <c r="S2" s="73">
        <v>3</v>
      </c>
      <c r="T2" s="73" t="s">
        <v>168</v>
      </c>
      <c r="U2" s="105">
        <v>34000</v>
      </c>
      <c r="V2" s="105">
        <v>34000</v>
      </c>
      <c r="W2" s="106" t="s">
        <v>45</v>
      </c>
      <c r="X2" s="107" t="s">
        <v>173</v>
      </c>
      <c r="Y2" s="73" t="s">
        <v>174</v>
      </c>
      <c r="Z2"/>
    </row>
    <row r="3" spans="1:28" x14ac:dyDescent="0.25">
      <c r="A3" s="679"/>
      <c r="B3" s="679"/>
      <c r="C3" s="121"/>
      <c r="D3" s="178">
        <v>201.00399999999999</v>
      </c>
      <c r="E3" s="46"/>
      <c r="F3" s="45" t="s">
        <v>24</v>
      </c>
      <c r="G3" s="121">
        <v>71</v>
      </c>
      <c r="H3" s="121">
        <v>10</v>
      </c>
      <c r="I3" s="121">
        <v>14</v>
      </c>
      <c r="J3" s="121" t="s">
        <v>40</v>
      </c>
      <c r="K3" s="73" t="s">
        <v>49</v>
      </c>
      <c r="L3" s="118">
        <v>-98</v>
      </c>
      <c r="M3" s="3">
        <v>0</v>
      </c>
      <c r="N3" s="3" t="s">
        <v>50</v>
      </c>
      <c r="O3" s="3"/>
      <c r="P3" s="73" t="s">
        <v>43</v>
      </c>
      <c r="Q3" s="73" t="s">
        <v>386</v>
      </c>
      <c r="R3" s="73">
        <v>60</v>
      </c>
      <c r="S3" s="73">
        <v>3</v>
      </c>
      <c r="T3" s="73" t="s">
        <v>169</v>
      </c>
      <c r="U3" s="105">
        <v>4200</v>
      </c>
      <c r="V3" s="105">
        <v>4200</v>
      </c>
      <c r="W3" s="106" t="s">
        <v>45</v>
      </c>
      <c r="X3" s="73" t="s">
        <v>175</v>
      </c>
      <c r="Y3" s="73" t="s">
        <v>174</v>
      </c>
      <c r="Z3"/>
    </row>
    <row r="4" spans="1:28" x14ac:dyDescent="0.25">
      <c r="A4" s="679" t="s">
        <v>52</v>
      </c>
      <c r="B4" s="679" t="s">
        <v>53</v>
      </c>
      <c r="C4" s="121"/>
      <c r="D4" s="178">
        <v>201.006</v>
      </c>
      <c r="E4" s="46"/>
      <c r="F4" s="45" t="s">
        <v>24</v>
      </c>
      <c r="G4" s="121">
        <v>71</v>
      </c>
      <c r="H4" s="121">
        <v>10</v>
      </c>
      <c r="I4" s="121">
        <v>14</v>
      </c>
      <c r="J4" s="121" t="s">
        <v>54</v>
      </c>
      <c r="K4" s="73" t="s">
        <v>21</v>
      </c>
      <c r="L4" s="118">
        <v>-85</v>
      </c>
      <c r="M4" s="73" t="s">
        <v>41</v>
      </c>
      <c r="N4" s="73" t="s">
        <v>42</v>
      </c>
      <c r="O4" s="73"/>
      <c r="P4" s="73" t="s">
        <v>43</v>
      </c>
      <c r="Q4" s="73" t="s">
        <v>386</v>
      </c>
      <c r="R4" s="73">
        <v>60</v>
      </c>
      <c r="S4" s="73">
        <v>3</v>
      </c>
      <c r="T4" s="73" t="s">
        <v>168</v>
      </c>
      <c r="U4" s="105">
        <v>34000</v>
      </c>
      <c r="V4" s="105">
        <v>34000</v>
      </c>
      <c r="W4" s="106" t="s">
        <v>55</v>
      </c>
      <c r="X4" s="107" t="s">
        <v>173</v>
      </c>
      <c r="Y4" s="73" t="s">
        <v>174</v>
      </c>
      <c r="Z4"/>
    </row>
    <row r="5" spans="1:28" x14ac:dyDescent="0.25">
      <c r="A5" s="679"/>
      <c r="B5" s="679"/>
      <c r="C5" s="121"/>
      <c r="D5" s="178">
        <v>201.00899999999999</v>
      </c>
      <c r="E5" s="46"/>
      <c r="F5" s="45" t="s">
        <v>24</v>
      </c>
      <c r="G5" s="121">
        <v>71</v>
      </c>
      <c r="H5" s="121">
        <v>10</v>
      </c>
      <c r="I5" s="121">
        <v>14</v>
      </c>
      <c r="J5" s="121" t="s">
        <v>54</v>
      </c>
      <c r="K5" s="73" t="s">
        <v>49</v>
      </c>
      <c r="L5" s="118">
        <v>-98</v>
      </c>
      <c r="M5" s="3">
        <v>0</v>
      </c>
      <c r="N5" s="3" t="s">
        <v>50</v>
      </c>
      <c r="O5" s="3"/>
      <c r="P5" s="73" t="s">
        <v>43</v>
      </c>
      <c r="Q5" s="73" t="s">
        <v>386</v>
      </c>
      <c r="R5" s="73">
        <v>60</v>
      </c>
      <c r="S5" s="73">
        <v>3</v>
      </c>
      <c r="T5" s="73" t="s">
        <v>168</v>
      </c>
      <c r="U5" s="105">
        <f>('LTE_37.901_Band 04'!U6)</f>
        <v>3900</v>
      </c>
      <c r="V5" s="105">
        <f>('LTE_37.901_Band 04'!V6)</f>
        <v>3900</v>
      </c>
      <c r="W5" s="106" t="s">
        <v>55</v>
      </c>
      <c r="X5" s="73" t="s">
        <v>175</v>
      </c>
      <c r="Y5" s="73" t="s">
        <v>174</v>
      </c>
      <c r="Z5"/>
    </row>
    <row r="6" spans="1:28" x14ac:dyDescent="0.25">
      <c r="A6" s="679"/>
      <c r="B6" s="679"/>
      <c r="C6" s="121"/>
      <c r="D6" s="178">
        <v>201.01</v>
      </c>
      <c r="E6" s="46"/>
      <c r="F6" s="45" t="s">
        <v>24</v>
      </c>
      <c r="G6" s="121">
        <v>71</v>
      </c>
      <c r="H6" s="121">
        <v>10</v>
      </c>
      <c r="I6" s="121">
        <v>14</v>
      </c>
      <c r="J6" s="121" t="s">
        <v>54</v>
      </c>
      <c r="K6" s="73" t="s">
        <v>49</v>
      </c>
      <c r="L6" s="118">
        <v>-98</v>
      </c>
      <c r="M6" s="3">
        <v>0</v>
      </c>
      <c r="N6" s="3" t="s">
        <v>51</v>
      </c>
      <c r="O6" s="3"/>
      <c r="P6" s="73" t="s">
        <v>43</v>
      </c>
      <c r="Q6" s="73" t="s">
        <v>386</v>
      </c>
      <c r="R6" s="73">
        <v>60</v>
      </c>
      <c r="S6" s="73">
        <v>3</v>
      </c>
      <c r="T6" s="73" t="s">
        <v>168</v>
      </c>
      <c r="U6" s="150">
        <v>3800</v>
      </c>
      <c r="V6" s="150">
        <v>3800</v>
      </c>
      <c r="W6" s="106" t="s">
        <v>55</v>
      </c>
      <c r="X6" s="73" t="s">
        <v>175</v>
      </c>
      <c r="Y6" s="73" t="s">
        <v>174</v>
      </c>
      <c r="Z6"/>
    </row>
    <row r="7" spans="1:28" x14ac:dyDescent="0.25">
      <c r="A7" s="679" t="s">
        <v>56</v>
      </c>
      <c r="B7" s="679" t="s">
        <v>57</v>
      </c>
      <c r="C7" s="121"/>
      <c r="D7" s="178">
        <v>201.011</v>
      </c>
      <c r="E7" s="46"/>
      <c r="F7" s="45" t="s">
        <v>24</v>
      </c>
      <c r="G7" s="121">
        <v>71</v>
      </c>
      <c r="H7" s="121">
        <v>10</v>
      </c>
      <c r="I7" s="121">
        <v>14</v>
      </c>
      <c r="J7" s="121" t="s">
        <v>58</v>
      </c>
      <c r="K7" s="73" t="s">
        <v>21</v>
      </c>
      <c r="L7" s="118">
        <v>-85</v>
      </c>
      <c r="M7" s="73" t="s">
        <v>41</v>
      </c>
      <c r="N7" s="73" t="s">
        <v>42</v>
      </c>
      <c r="O7" s="73"/>
      <c r="P7" s="73" t="s">
        <v>43</v>
      </c>
      <c r="Q7" s="73" t="s">
        <v>386</v>
      </c>
      <c r="R7" s="73">
        <v>60</v>
      </c>
      <c r="S7" s="73">
        <v>3</v>
      </c>
      <c r="T7" s="73" t="s">
        <v>168</v>
      </c>
      <c r="U7" s="105">
        <v>68400</v>
      </c>
      <c r="V7" s="105">
        <v>68400</v>
      </c>
      <c r="W7" s="106" t="s">
        <v>59</v>
      </c>
      <c r="X7" s="107" t="s">
        <v>173</v>
      </c>
      <c r="Y7" s="73" t="s">
        <v>174</v>
      </c>
      <c r="Z7"/>
    </row>
    <row r="8" spans="1:28" x14ac:dyDescent="0.25">
      <c r="A8" s="679"/>
      <c r="B8" s="679"/>
      <c r="C8" s="121"/>
      <c r="D8" s="178">
        <v>201.012</v>
      </c>
      <c r="E8" s="46"/>
      <c r="F8" s="45" t="s">
        <v>24</v>
      </c>
      <c r="G8" s="121">
        <v>71</v>
      </c>
      <c r="H8" s="121">
        <v>10</v>
      </c>
      <c r="I8" s="121">
        <v>14</v>
      </c>
      <c r="J8" s="121" t="s">
        <v>58</v>
      </c>
      <c r="K8" s="73" t="s">
        <v>46</v>
      </c>
      <c r="L8" s="118">
        <v>-78</v>
      </c>
      <c r="M8" s="3">
        <v>20</v>
      </c>
      <c r="N8" s="3" t="s">
        <v>47</v>
      </c>
      <c r="O8" s="3"/>
      <c r="P8" s="73" t="s">
        <v>43</v>
      </c>
      <c r="Q8" s="73" t="s">
        <v>386</v>
      </c>
      <c r="R8" s="73">
        <v>60</v>
      </c>
      <c r="S8" s="73">
        <v>3</v>
      </c>
      <c r="T8" s="73" t="s">
        <v>168</v>
      </c>
      <c r="U8" s="107">
        <f>('LTE_37.901_Band 04'!U8)</f>
        <v>26000</v>
      </c>
      <c r="V8" s="107">
        <f>('LTE_37.901_Band 04'!V8)</f>
        <v>26000</v>
      </c>
      <c r="W8" s="106" t="s">
        <v>59</v>
      </c>
      <c r="X8" s="73" t="s">
        <v>175</v>
      </c>
      <c r="Y8" s="73" t="s">
        <v>174</v>
      </c>
      <c r="Z8"/>
    </row>
    <row r="9" spans="1:28" x14ac:dyDescent="0.25">
      <c r="A9" s="679"/>
      <c r="B9" s="679"/>
      <c r="C9" s="121"/>
      <c r="D9" s="178">
        <v>201.01300000000001</v>
      </c>
      <c r="E9" s="46"/>
      <c r="F9" s="45" t="s">
        <v>24</v>
      </c>
      <c r="G9" s="121">
        <v>71</v>
      </c>
      <c r="H9" s="121">
        <v>10</v>
      </c>
      <c r="I9" s="121">
        <v>14</v>
      </c>
      <c r="J9" s="121" t="s">
        <v>58</v>
      </c>
      <c r="K9" s="73" t="s">
        <v>46</v>
      </c>
      <c r="L9" s="118">
        <v>-88</v>
      </c>
      <c r="M9" s="3">
        <v>10</v>
      </c>
      <c r="N9" s="3" t="s">
        <v>48</v>
      </c>
      <c r="O9" s="3"/>
      <c r="P9" s="73" t="s">
        <v>43</v>
      </c>
      <c r="Q9" s="73" t="s">
        <v>386</v>
      </c>
      <c r="R9" s="73">
        <v>60</v>
      </c>
      <c r="S9" s="73">
        <v>3</v>
      </c>
      <c r="T9" s="73" t="s">
        <v>168</v>
      </c>
      <c r="U9" s="105">
        <f>('LTE_37.901_Band 04'!U9)</f>
        <v>14500</v>
      </c>
      <c r="V9" s="105">
        <f>('LTE_37.901_Band 04'!V9)</f>
        <v>14500</v>
      </c>
      <c r="W9" s="106" t="s">
        <v>59</v>
      </c>
      <c r="X9" s="73" t="s">
        <v>175</v>
      </c>
      <c r="Y9" s="73" t="s">
        <v>174</v>
      </c>
      <c r="Z9"/>
    </row>
    <row r="10" spans="1:28" x14ac:dyDescent="0.25">
      <c r="A10" s="679"/>
      <c r="B10" s="679"/>
      <c r="C10" s="121"/>
      <c r="D10" s="178">
        <v>201.01400000000001</v>
      </c>
      <c r="E10" s="46"/>
      <c r="F10" s="45" t="s">
        <v>24</v>
      </c>
      <c r="G10" s="121">
        <v>71</v>
      </c>
      <c r="H10" s="121">
        <v>10</v>
      </c>
      <c r="I10" s="121">
        <v>14</v>
      </c>
      <c r="J10" s="121" t="s">
        <v>58</v>
      </c>
      <c r="K10" s="73" t="s">
        <v>49</v>
      </c>
      <c r="L10" s="118">
        <v>-98</v>
      </c>
      <c r="M10" s="3">
        <v>0</v>
      </c>
      <c r="N10" s="3" t="s">
        <v>50</v>
      </c>
      <c r="O10" s="3"/>
      <c r="P10" s="73" t="s">
        <v>43</v>
      </c>
      <c r="Q10" s="73" t="s">
        <v>386</v>
      </c>
      <c r="R10" s="73">
        <v>60</v>
      </c>
      <c r="S10" s="73">
        <v>3</v>
      </c>
      <c r="T10" s="73" t="s">
        <v>168</v>
      </c>
      <c r="U10" s="107">
        <v>3900</v>
      </c>
      <c r="V10" s="107">
        <v>3900</v>
      </c>
      <c r="W10" s="106" t="s">
        <v>59</v>
      </c>
      <c r="X10" s="73" t="s">
        <v>175</v>
      </c>
      <c r="Y10" s="73" t="s">
        <v>174</v>
      </c>
      <c r="Z10"/>
    </row>
    <row r="11" spans="1:28" x14ac:dyDescent="0.25">
      <c r="A11" s="679"/>
      <c r="B11" s="679"/>
      <c r="C11" s="121"/>
      <c r="D11" s="178">
        <v>201.01499999999999</v>
      </c>
      <c r="E11" s="46"/>
      <c r="F11" s="45" t="s">
        <v>24</v>
      </c>
      <c r="G11" s="121">
        <v>71</v>
      </c>
      <c r="H11" s="121">
        <v>10</v>
      </c>
      <c r="I11" s="121">
        <v>14</v>
      </c>
      <c r="J11" s="121" t="s">
        <v>58</v>
      </c>
      <c r="K11" s="73" t="s">
        <v>49</v>
      </c>
      <c r="L11" s="118">
        <v>-98</v>
      </c>
      <c r="M11" s="3">
        <v>0</v>
      </c>
      <c r="N11" s="3" t="s">
        <v>51</v>
      </c>
      <c r="O11" s="3"/>
      <c r="P11" s="73" t="s">
        <v>43</v>
      </c>
      <c r="Q11" s="73" t="s">
        <v>386</v>
      </c>
      <c r="R11" s="73">
        <v>60</v>
      </c>
      <c r="S11" s="73">
        <v>3</v>
      </c>
      <c r="T11" s="73" t="s">
        <v>169</v>
      </c>
      <c r="U11" s="105">
        <v>3800</v>
      </c>
      <c r="V11" s="105">
        <v>3800</v>
      </c>
      <c r="W11" s="106" t="s">
        <v>59</v>
      </c>
      <c r="X11" s="73" t="s">
        <v>175</v>
      </c>
      <c r="Y11" s="73" t="s">
        <v>174</v>
      </c>
      <c r="Z11"/>
    </row>
    <row r="12" spans="1:28" x14ac:dyDescent="0.25">
      <c r="A12" s="679" t="s">
        <v>60</v>
      </c>
      <c r="B12" s="679" t="s">
        <v>61</v>
      </c>
      <c r="C12" s="121"/>
      <c r="D12" s="178">
        <v>201.01599999999999</v>
      </c>
      <c r="E12" s="46"/>
      <c r="F12" s="45" t="s">
        <v>24</v>
      </c>
      <c r="G12" s="121">
        <v>71</v>
      </c>
      <c r="H12" s="121">
        <v>10</v>
      </c>
      <c r="I12" s="121">
        <v>14</v>
      </c>
      <c r="J12" s="121" t="s">
        <v>62</v>
      </c>
      <c r="K12" s="73" t="s">
        <v>21</v>
      </c>
      <c r="L12" s="118">
        <v>-85</v>
      </c>
      <c r="M12" s="73" t="s">
        <v>41</v>
      </c>
      <c r="N12" s="73" t="s">
        <v>42</v>
      </c>
      <c r="O12" s="73"/>
      <c r="P12" s="73" t="s">
        <v>43</v>
      </c>
      <c r="Q12" s="73" t="s">
        <v>386</v>
      </c>
      <c r="R12" s="73">
        <v>60</v>
      </c>
      <c r="S12" s="73">
        <v>3</v>
      </c>
      <c r="T12" s="73" t="s">
        <v>168</v>
      </c>
      <c r="U12" s="105">
        <f>('LTE_37.901_Band 04'!U10)</f>
        <v>68400</v>
      </c>
      <c r="V12" s="105">
        <f>('LTE_37.901_Band 04'!V10)</f>
        <v>68400</v>
      </c>
      <c r="W12" s="106" t="s">
        <v>63</v>
      </c>
      <c r="X12" s="107" t="s">
        <v>173</v>
      </c>
      <c r="Y12" s="73" t="s">
        <v>174</v>
      </c>
      <c r="Z12"/>
    </row>
    <row r="13" spans="1:28" x14ac:dyDescent="0.25">
      <c r="A13" s="679"/>
      <c r="B13" s="679"/>
      <c r="C13" s="121"/>
      <c r="D13" s="178">
        <v>201.017</v>
      </c>
      <c r="E13" s="46"/>
      <c r="F13" s="45" t="s">
        <v>24</v>
      </c>
      <c r="G13" s="121">
        <v>71</v>
      </c>
      <c r="H13" s="121">
        <v>10</v>
      </c>
      <c r="I13" s="121">
        <v>14</v>
      </c>
      <c r="J13" s="121" t="s">
        <v>62</v>
      </c>
      <c r="K13" s="73" t="s">
        <v>46</v>
      </c>
      <c r="L13" s="118">
        <v>-78</v>
      </c>
      <c r="M13" s="3">
        <v>20</v>
      </c>
      <c r="N13" s="3" t="s">
        <v>47</v>
      </c>
      <c r="O13" s="3"/>
      <c r="P13" s="73" t="s">
        <v>43</v>
      </c>
      <c r="Q13" s="73" t="s">
        <v>386</v>
      </c>
      <c r="R13" s="73">
        <v>60</v>
      </c>
      <c r="S13" s="73">
        <v>3</v>
      </c>
      <c r="T13" s="73" t="s">
        <v>168</v>
      </c>
      <c r="U13" s="107">
        <f>('LTE_37.901_Band 04'!U11)</f>
        <v>26000</v>
      </c>
      <c r="V13" s="107">
        <f>('LTE_37.901_Band 04'!V11)</f>
        <v>26000</v>
      </c>
      <c r="W13" s="106" t="s">
        <v>63</v>
      </c>
      <c r="X13" s="73" t="s">
        <v>175</v>
      </c>
      <c r="Y13" s="73" t="s">
        <v>174</v>
      </c>
      <c r="Z13"/>
    </row>
    <row r="14" spans="1:28" x14ac:dyDescent="0.25">
      <c r="A14" s="679"/>
      <c r="B14" s="679"/>
      <c r="C14" s="121"/>
      <c r="D14" s="178">
        <v>201.018</v>
      </c>
      <c r="E14" s="46"/>
      <c r="F14" s="45" t="s">
        <v>24</v>
      </c>
      <c r="G14" s="121">
        <v>71</v>
      </c>
      <c r="H14" s="121">
        <v>10</v>
      </c>
      <c r="I14" s="121">
        <v>14</v>
      </c>
      <c r="J14" s="121" t="s">
        <v>62</v>
      </c>
      <c r="K14" s="73" t="s">
        <v>46</v>
      </c>
      <c r="L14" s="118">
        <v>-88</v>
      </c>
      <c r="M14" s="3">
        <v>10</v>
      </c>
      <c r="N14" s="3" t="s">
        <v>48</v>
      </c>
      <c r="O14" s="3"/>
      <c r="P14" s="73" t="s">
        <v>43</v>
      </c>
      <c r="Q14" s="73" t="s">
        <v>386</v>
      </c>
      <c r="R14" s="73">
        <v>60</v>
      </c>
      <c r="S14" s="73">
        <v>3</v>
      </c>
      <c r="T14" s="73" t="s">
        <v>168</v>
      </c>
      <c r="U14" s="105">
        <f>('LTE_37.901_Band 04'!U12)</f>
        <v>14400</v>
      </c>
      <c r="V14" s="105">
        <f>('LTE_37.901_Band 04'!V12)</f>
        <v>14400</v>
      </c>
      <c r="W14" s="106" t="s">
        <v>63</v>
      </c>
      <c r="X14" s="73" t="s">
        <v>175</v>
      </c>
      <c r="Y14" s="73" t="s">
        <v>174</v>
      </c>
      <c r="Z14"/>
    </row>
    <row r="15" spans="1:28" x14ac:dyDescent="0.25">
      <c r="A15" s="679"/>
      <c r="B15" s="679"/>
      <c r="C15" s="121"/>
      <c r="D15" s="178">
        <v>201.01900000000001</v>
      </c>
      <c r="E15" s="46"/>
      <c r="F15" s="45" t="s">
        <v>24</v>
      </c>
      <c r="G15" s="121">
        <v>71</v>
      </c>
      <c r="H15" s="121">
        <v>10</v>
      </c>
      <c r="I15" s="121">
        <v>14</v>
      </c>
      <c r="J15" s="121" t="s">
        <v>62</v>
      </c>
      <c r="K15" s="73" t="s">
        <v>49</v>
      </c>
      <c r="L15" s="118">
        <v>-98</v>
      </c>
      <c r="M15" s="3">
        <v>0</v>
      </c>
      <c r="N15" s="3" t="s">
        <v>50</v>
      </c>
      <c r="O15" s="3"/>
      <c r="P15" s="73" t="s">
        <v>43</v>
      </c>
      <c r="Q15" s="73" t="s">
        <v>386</v>
      </c>
      <c r="R15" s="73">
        <v>60</v>
      </c>
      <c r="S15" s="73">
        <v>3</v>
      </c>
      <c r="T15" s="73" t="s">
        <v>169</v>
      </c>
      <c r="U15" s="105">
        <f>('LTE_37.901_Band 04'!U13)</f>
        <v>3900</v>
      </c>
      <c r="V15" s="105">
        <f>('LTE_37.901_Band 04'!V13)</f>
        <v>3900</v>
      </c>
      <c r="W15" s="106" t="s">
        <v>63</v>
      </c>
      <c r="X15" s="73" t="s">
        <v>175</v>
      </c>
      <c r="Y15" s="73" t="s">
        <v>174</v>
      </c>
      <c r="Z15"/>
    </row>
    <row r="16" spans="1:28" x14ac:dyDescent="0.25">
      <c r="A16" s="679"/>
      <c r="B16" s="679"/>
      <c r="C16" s="121"/>
      <c r="D16" s="178">
        <v>201.02</v>
      </c>
      <c r="E16" s="46"/>
      <c r="F16" s="45" t="s">
        <v>24</v>
      </c>
      <c r="G16" s="121">
        <v>71</v>
      </c>
      <c r="H16" s="121">
        <v>10</v>
      </c>
      <c r="I16" s="121">
        <v>14</v>
      </c>
      <c r="J16" s="121" t="s">
        <v>62</v>
      </c>
      <c r="K16" s="73" t="s">
        <v>49</v>
      </c>
      <c r="L16" s="118">
        <v>-98</v>
      </c>
      <c r="M16" s="3">
        <v>0</v>
      </c>
      <c r="N16" s="3" t="s">
        <v>51</v>
      </c>
      <c r="O16" s="3"/>
      <c r="P16" s="73" t="s">
        <v>43</v>
      </c>
      <c r="Q16" s="73" t="s">
        <v>386</v>
      </c>
      <c r="R16" s="73">
        <v>60</v>
      </c>
      <c r="S16" s="73">
        <v>3</v>
      </c>
      <c r="T16" s="73" t="s">
        <v>169</v>
      </c>
      <c r="U16" s="105">
        <f>('LTE_37.901_Band 04'!U14)</f>
        <v>3800</v>
      </c>
      <c r="V16" s="105">
        <f>('LTE_37.901_Band 04'!V14)</f>
        <v>3800</v>
      </c>
      <c r="W16" s="106" t="s">
        <v>63</v>
      </c>
      <c r="X16" s="73" t="s">
        <v>175</v>
      </c>
      <c r="Y16" s="73" t="s">
        <v>174</v>
      </c>
      <c r="Z16"/>
    </row>
    <row r="17" spans="1:26" x14ac:dyDescent="0.25">
      <c r="A17" s="679" t="s">
        <v>64</v>
      </c>
      <c r="B17" s="679" t="s">
        <v>65</v>
      </c>
      <c r="C17" s="121">
        <v>58930</v>
      </c>
      <c r="D17" s="178">
        <v>201.02099999999999</v>
      </c>
      <c r="E17" s="46"/>
      <c r="F17" s="45" t="s">
        <v>24</v>
      </c>
      <c r="G17" s="121">
        <v>71</v>
      </c>
      <c r="H17" s="121">
        <v>10</v>
      </c>
      <c r="I17" s="121">
        <v>14</v>
      </c>
      <c r="J17" s="121" t="s">
        <v>40</v>
      </c>
      <c r="K17" s="73" t="s">
        <v>21</v>
      </c>
      <c r="L17" s="118">
        <v>-85</v>
      </c>
      <c r="M17" s="73" t="s">
        <v>41</v>
      </c>
      <c r="N17" s="73" t="s">
        <v>42</v>
      </c>
      <c r="O17" s="73"/>
      <c r="P17" s="73" t="s">
        <v>66</v>
      </c>
      <c r="Q17" s="73" t="s">
        <v>386</v>
      </c>
      <c r="R17" s="73">
        <v>60</v>
      </c>
      <c r="S17" s="73">
        <v>3</v>
      </c>
      <c r="T17" s="73" t="s">
        <v>168</v>
      </c>
      <c r="U17" s="105">
        <v>34000</v>
      </c>
      <c r="V17" s="105">
        <v>34000</v>
      </c>
      <c r="W17" s="106" t="s">
        <v>67</v>
      </c>
      <c r="X17" s="107" t="s">
        <v>173</v>
      </c>
      <c r="Y17" s="73" t="s">
        <v>174</v>
      </c>
      <c r="Z17"/>
    </row>
    <row r="18" spans="1:26" x14ac:dyDescent="0.25">
      <c r="A18" s="679"/>
      <c r="B18" s="679"/>
      <c r="C18" s="121"/>
      <c r="D18" s="178">
        <v>201.024</v>
      </c>
      <c r="E18" s="46"/>
      <c r="F18" s="45" t="s">
        <v>24</v>
      </c>
      <c r="G18" s="121">
        <v>71</v>
      </c>
      <c r="H18" s="121">
        <v>10</v>
      </c>
      <c r="I18" s="121">
        <v>14</v>
      </c>
      <c r="J18" s="121" t="s">
        <v>40</v>
      </c>
      <c r="K18" s="73" t="s">
        <v>49</v>
      </c>
      <c r="L18" s="118">
        <v>-98</v>
      </c>
      <c r="M18" s="3">
        <v>0</v>
      </c>
      <c r="N18" s="3" t="s">
        <v>50</v>
      </c>
      <c r="O18" s="3"/>
      <c r="P18" s="73" t="s">
        <v>66</v>
      </c>
      <c r="Q18" s="73" t="s">
        <v>386</v>
      </c>
      <c r="R18" s="73">
        <v>60</v>
      </c>
      <c r="S18" s="73">
        <v>3</v>
      </c>
      <c r="T18" s="73" t="s">
        <v>169</v>
      </c>
      <c r="U18" s="105">
        <f>('LTE_37.901_Band 04'!U15)</f>
        <v>4200</v>
      </c>
      <c r="V18" s="105">
        <f>('LTE_37.901_Band 04'!V15)</f>
        <v>4200</v>
      </c>
      <c r="W18" s="106" t="s">
        <v>67</v>
      </c>
      <c r="X18" s="73" t="s">
        <v>175</v>
      </c>
      <c r="Y18" s="73" t="s">
        <v>174</v>
      </c>
      <c r="Z18"/>
    </row>
    <row r="19" spans="1:26" x14ac:dyDescent="0.25">
      <c r="A19" s="679" t="s">
        <v>68</v>
      </c>
      <c r="B19" s="679" t="s">
        <v>69</v>
      </c>
      <c r="C19" s="121"/>
      <c r="D19" s="178">
        <v>201.02600000000001</v>
      </c>
      <c r="E19" s="46"/>
      <c r="F19" s="45" t="s">
        <v>24</v>
      </c>
      <c r="G19" s="121">
        <v>71</v>
      </c>
      <c r="H19" s="121">
        <v>10</v>
      </c>
      <c r="I19" s="121">
        <v>14</v>
      </c>
      <c r="J19" s="121" t="s">
        <v>54</v>
      </c>
      <c r="K19" s="73" t="s">
        <v>21</v>
      </c>
      <c r="L19" s="118">
        <v>-85</v>
      </c>
      <c r="M19" s="73" t="s">
        <v>41</v>
      </c>
      <c r="N19" s="73" t="s">
        <v>42</v>
      </c>
      <c r="O19" s="73"/>
      <c r="P19" s="73" t="s">
        <v>66</v>
      </c>
      <c r="Q19" s="73" t="s">
        <v>386</v>
      </c>
      <c r="R19" s="73">
        <v>60</v>
      </c>
      <c r="S19" s="73">
        <v>3</v>
      </c>
      <c r="T19" s="73" t="s">
        <v>168</v>
      </c>
      <c r="U19" s="105">
        <v>34000</v>
      </c>
      <c r="V19" s="105">
        <v>34000</v>
      </c>
      <c r="W19" s="106" t="s">
        <v>70</v>
      </c>
      <c r="X19" s="107" t="s">
        <v>173</v>
      </c>
      <c r="Y19" s="73" t="s">
        <v>174</v>
      </c>
      <c r="Z19"/>
    </row>
    <row r="20" spans="1:26" x14ac:dyDescent="0.25">
      <c r="A20" s="679"/>
      <c r="B20" s="679"/>
      <c r="C20" s="121"/>
      <c r="D20" s="178">
        <v>201.029</v>
      </c>
      <c r="E20" s="46"/>
      <c r="F20" s="45" t="s">
        <v>24</v>
      </c>
      <c r="G20" s="121">
        <v>71</v>
      </c>
      <c r="H20" s="121">
        <v>10</v>
      </c>
      <c r="I20" s="121">
        <v>14</v>
      </c>
      <c r="J20" s="121" t="s">
        <v>54</v>
      </c>
      <c r="K20" s="73" t="s">
        <v>49</v>
      </c>
      <c r="L20" s="118">
        <v>-98</v>
      </c>
      <c r="M20" s="3">
        <v>0</v>
      </c>
      <c r="N20" s="3" t="s">
        <v>50</v>
      </c>
      <c r="O20" s="3"/>
      <c r="P20" s="73" t="s">
        <v>66</v>
      </c>
      <c r="Q20" s="73" t="s">
        <v>386</v>
      </c>
      <c r="R20" s="73">
        <v>60</v>
      </c>
      <c r="S20" s="73">
        <v>3</v>
      </c>
      <c r="T20" s="73" t="s">
        <v>168</v>
      </c>
      <c r="U20" s="107">
        <v>4500</v>
      </c>
      <c r="V20" s="107">
        <v>4500</v>
      </c>
      <c r="W20" s="106" t="s">
        <v>70</v>
      </c>
      <c r="X20" s="73" t="s">
        <v>175</v>
      </c>
      <c r="Y20" s="73" t="s">
        <v>174</v>
      </c>
      <c r="Z20"/>
    </row>
    <row r="21" spans="1:26" x14ac:dyDescent="0.25">
      <c r="A21" s="679" t="s">
        <v>71</v>
      </c>
      <c r="B21" s="679" t="s">
        <v>72</v>
      </c>
      <c r="C21" s="121">
        <v>60181</v>
      </c>
      <c r="D21" s="178">
        <v>201.03100000000001</v>
      </c>
      <c r="E21" s="46"/>
      <c r="F21" s="45" t="s">
        <v>24</v>
      </c>
      <c r="G21" s="121">
        <v>71</v>
      </c>
      <c r="H21" s="121">
        <v>10</v>
      </c>
      <c r="I21" s="121">
        <v>14</v>
      </c>
      <c r="J21" s="121" t="s">
        <v>58</v>
      </c>
      <c r="K21" s="73" t="s">
        <v>21</v>
      </c>
      <c r="L21" s="118">
        <v>-85</v>
      </c>
      <c r="M21" s="73" t="s">
        <v>41</v>
      </c>
      <c r="N21" s="73" t="s">
        <v>42</v>
      </c>
      <c r="O21" s="73"/>
      <c r="P21" s="73" t="s">
        <v>66</v>
      </c>
      <c r="Q21" s="73" t="s">
        <v>386</v>
      </c>
      <c r="R21" s="73">
        <v>60</v>
      </c>
      <c r="S21" s="73">
        <v>3</v>
      </c>
      <c r="T21" s="73" t="s">
        <v>168</v>
      </c>
      <c r="U21" s="105">
        <v>69100</v>
      </c>
      <c r="V21" s="105">
        <v>69100</v>
      </c>
      <c r="W21" s="106" t="s">
        <v>73</v>
      </c>
      <c r="X21" s="107" t="s">
        <v>173</v>
      </c>
      <c r="Y21" s="73" t="s">
        <v>174</v>
      </c>
      <c r="Z21"/>
    </row>
    <row r="22" spans="1:26" x14ac:dyDescent="0.25">
      <c r="A22" s="679"/>
      <c r="B22" s="679"/>
      <c r="C22" s="121"/>
      <c r="D22" s="178">
        <v>201.03200000000001</v>
      </c>
      <c r="E22" s="46"/>
      <c r="F22" s="45" t="s">
        <v>24</v>
      </c>
      <c r="G22" s="121">
        <v>71</v>
      </c>
      <c r="H22" s="121">
        <v>10</v>
      </c>
      <c r="I22" s="121">
        <v>14</v>
      </c>
      <c r="J22" s="121" t="s">
        <v>58</v>
      </c>
      <c r="K22" s="73" t="s">
        <v>46</v>
      </c>
      <c r="L22" s="118">
        <v>-78</v>
      </c>
      <c r="M22" s="3">
        <v>20</v>
      </c>
      <c r="N22" s="3" t="s">
        <v>47</v>
      </c>
      <c r="O22" s="3"/>
      <c r="P22" s="73" t="s">
        <v>66</v>
      </c>
      <c r="Q22" s="73" t="s">
        <v>386</v>
      </c>
      <c r="R22" s="73">
        <v>60</v>
      </c>
      <c r="S22" s="73">
        <v>3</v>
      </c>
      <c r="T22" s="73" t="s">
        <v>168</v>
      </c>
      <c r="U22" s="107">
        <f>('LTE_37.901_Band 04'!U19)</f>
        <v>26000</v>
      </c>
      <c r="V22" s="107">
        <f>('LTE_37.901_Band 04'!V19)</f>
        <v>26000</v>
      </c>
      <c r="W22" s="106" t="s">
        <v>73</v>
      </c>
      <c r="X22" s="73" t="s">
        <v>175</v>
      </c>
      <c r="Y22" s="73" t="s">
        <v>174</v>
      </c>
      <c r="Z22"/>
    </row>
    <row r="23" spans="1:26" x14ac:dyDescent="0.25">
      <c r="A23" s="679" t="s">
        <v>74</v>
      </c>
      <c r="B23" s="679" t="s">
        <v>75</v>
      </c>
      <c r="C23" s="121"/>
      <c r="D23" s="178">
        <v>201.036</v>
      </c>
      <c r="E23" s="46"/>
      <c r="F23" s="45" t="s">
        <v>24</v>
      </c>
      <c r="G23" s="121">
        <v>71</v>
      </c>
      <c r="H23" s="121">
        <v>10</v>
      </c>
      <c r="I23" s="121">
        <v>14</v>
      </c>
      <c r="J23" s="121" t="s">
        <v>62</v>
      </c>
      <c r="K23" s="73" t="s">
        <v>21</v>
      </c>
      <c r="L23" s="118">
        <v>-85</v>
      </c>
      <c r="M23" s="73" t="s">
        <v>41</v>
      </c>
      <c r="N23" s="73" t="s">
        <v>42</v>
      </c>
      <c r="O23" s="73"/>
      <c r="P23" s="73" t="s">
        <v>66</v>
      </c>
      <c r="Q23" s="73" t="s">
        <v>386</v>
      </c>
      <c r="R23" s="73">
        <v>60</v>
      </c>
      <c r="S23" s="73">
        <v>3</v>
      </c>
      <c r="T23" s="73" t="s">
        <v>168</v>
      </c>
      <c r="U23" s="105">
        <f>('LTE_37.901_Band 04'!U21)</f>
        <v>69100</v>
      </c>
      <c r="V23" s="105">
        <f>('LTE_37.901_Band 04'!V21)</f>
        <v>69100</v>
      </c>
      <c r="W23" s="106" t="s">
        <v>76</v>
      </c>
      <c r="X23" s="107" t="s">
        <v>173</v>
      </c>
      <c r="Y23" s="73" t="s">
        <v>174</v>
      </c>
      <c r="Z23"/>
    </row>
    <row r="24" spans="1:26" x14ac:dyDescent="0.25">
      <c r="A24" s="679"/>
      <c r="B24" s="679"/>
      <c r="C24" s="121"/>
      <c r="D24" s="178">
        <v>201.03700000000001</v>
      </c>
      <c r="E24" s="46"/>
      <c r="F24" s="45" t="s">
        <v>24</v>
      </c>
      <c r="G24" s="121">
        <v>71</v>
      </c>
      <c r="H24" s="121">
        <v>10</v>
      </c>
      <c r="I24" s="121">
        <v>14</v>
      </c>
      <c r="J24" s="121" t="s">
        <v>62</v>
      </c>
      <c r="K24" s="73" t="s">
        <v>46</v>
      </c>
      <c r="L24" s="118">
        <v>-78</v>
      </c>
      <c r="M24" s="3">
        <v>20</v>
      </c>
      <c r="N24" s="3" t="s">
        <v>47</v>
      </c>
      <c r="O24" s="3"/>
      <c r="P24" s="73" t="s">
        <v>66</v>
      </c>
      <c r="Q24" s="73" t="s">
        <v>386</v>
      </c>
      <c r="R24" s="73">
        <v>60</v>
      </c>
      <c r="S24" s="73">
        <v>3</v>
      </c>
      <c r="T24" s="73" t="s">
        <v>168</v>
      </c>
      <c r="U24" s="107">
        <f>('LTE_37.901_Band 04'!U22)</f>
        <v>26000</v>
      </c>
      <c r="V24" s="107">
        <f>('LTE_37.901_Band 04'!V22)</f>
        <v>26000</v>
      </c>
      <c r="W24" s="106" t="s">
        <v>76</v>
      </c>
      <c r="X24" s="73" t="s">
        <v>175</v>
      </c>
      <c r="Y24" s="73" t="s">
        <v>174</v>
      </c>
      <c r="Z24"/>
    </row>
    <row r="25" spans="1:26" x14ac:dyDescent="0.25">
      <c r="A25" s="46" t="s">
        <v>77</v>
      </c>
      <c r="B25" s="46" t="s">
        <v>188</v>
      </c>
      <c r="C25" s="121">
        <v>58935</v>
      </c>
      <c r="D25" s="178">
        <v>201.041</v>
      </c>
      <c r="E25" s="46"/>
      <c r="F25" s="45" t="s">
        <v>24</v>
      </c>
      <c r="G25" s="121">
        <v>71</v>
      </c>
      <c r="H25" s="121">
        <v>10</v>
      </c>
      <c r="I25" s="121">
        <v>14</v>
      </c>
      <c r="J25" s="121" t="s">
        <v>78</v>
      </c>
      <c r="K25" s="73" t="s">
        <v>21</v>
      </c>
      <c r="L25" s="118">
        <v>-85</v>
      </c>
      <c r="M25" s="73" t="s">
        <v>41</v>
      </c>
      <c r="N25" s="73" t="s">
        <v>42</v>
      </c>
      <c r="O25" s="73"/>
      <c r="P25" s="73" t="s">
        <v>186</v>
      </c>
      <c r="Q25" s="73" t="s">
        <v>386</v>
      </c>
      <c r="R25" s="73">
        <v>60</v>
      </c>
      <c r="S25" s="73">
        <v>3</v>
      </c>
      <c r="T25" s="73" t="s">
        <v>168</v>
      </c>
      <c r="U25" s="105">
        <f>('LTE_37.901_Band 04'!U26)</f>
        <v>20000</v>
      </c>
      <c r="V25" s="105">
        <f>('LTE_37.901_Band 04'!V26)</f>
        <v>20000</v>
      </c>
      <c r="W25" s="106" t="s">
        <v>79</v>
      </c>
      <c r="X25" s="107" t="s">
        <v>175</v>
      </c>
      <c r="Y25" s="107" t="s">
        <v>176</v>
      </c>
      <c r="Z25"/>
    </row>
    <row r="26" spans="1:26" x14ac:dyDescent="0.25">
      <c r="A26" s="46" t="s">
        <v>80</v>
      </c>
      <c r="B26" s="46" t="s">
        <v>189</v>
      </c>
      <c r="C26" s="121">
        <v>58621</v>
      </c>
      <c r="D26" s="178">
        <v>201.042</v>
      </c>
      <c r="E26" s="46"/>
      <c r="F26" s="45" t="s">
        <v>24</v>
      </c>
      <c r="G26" s="121">
        <v>71</v>
      </c>
      <c r="H26" s="121">
        <v>10</v>
      </c>
      <c r="I26" s="121">
        <v>14</v>
      </c>
      <c r="J26" s="121" t="s">
        <v>78</v>
      </c>
      <c r="K26" s="73" t="s">
        <v>21</v>
      </c>
      <c r="L26" s="118">
        <v>-85</v>
      </c>
      <c r="M26" s="73" t="s">
        <v>41</v>
      </c>
      <c r="N26" s="73" t="s">
        <v>42</v>
      </c>
      <c r="O26" s="73"/>
      <c r="P26" s="73" t="s">
        <v>187</v>
      </c>
      <c r="Q26" s="73" t="s">
        <v>386</v>
      </c>
      <c r="R26" s="73">
        <v>60</v>
      </c>
      <c r="S26" s="73">
        <v>3</v>
      </c>
      <c r="T26" s="73" t="s">
        <v>168</v>
      </c>
      <c r="U26" s="105">
        <f>('LTE_37.901_Band 04'!U27)</f>
        <v>20000</v>
      </c>
      <c r="V26" s="105">
        <f>('LTE_37.901_Band 04'!V27)</f>
        <v>20000</v>
      </c>
      <c r="W26" s="106" t="s">
        <v>81</v>
      </c>
      <c r="X26" s="73" t="s">
        <v>175</v>
      </c>
      <c r="Y26" s="107" t="s">
        <v>176</v>
      </c>
      <c r="Z26"/>
    </row>
    <row r="27" spans="1:26" x14ac:dyDescent="0.25">
      <c r="A27" s="46" t="s">
        <v>82</v>
      </c>
      <c r="B27" s="46" t="s">
        <v>83</v>
      </c>
      <c r="C27" s="121"/>
      <c r="D27" s="178">
        <v>201.04300000000001</v>
      </c>
      <c r="E27" s="46"/>
      <c r="F27" s="45" t="s">
        <v>24</v>
      </c>
      <c r="G27" s="121">
        <v>71</v>
      </c>
      <c r="H27" s="121">
        <v>10</v>
      </c>
      <c r="I27" s="121">
        <v>14</v>
      </c>
      <c r="J27" s="121" t="s">
        <v>54</v>
      </c>
      <c r="K27" s="73" t="s">
        <v>21</v>
      </c>
      <c r="L27" s="118">
        <v>-85</v>
      </c>
      <c r="M27" s="73" t="s">
        <v>41</v>
      </c>
      <c r="N27" s="73" t="s">
        <v>42</v>
      </c>
      <c r="O27" s="73"/>
      <c r="P27" s="73" t="s">
        <v>257</v>
      </c>
      <c r="Q27" s="73" t="s">
        <v>386</v>
      </c>
      <c r="R27" s="73">
        <v>60</v>
      </c>
      <c r="S27" s="73">
        <v>3</v>
      </c>
      <c r="T27" s="73" t="s">
        <v>168</v>
      </c>
      <c r="U27" s="105" t="str">
        <f>('LTE_37.901_Band 04'!U28)</f>
        <v>33000/18000</v>
      </c>
      <c r="V27" s="105" t="str">
        <f>('LTE_37.901_Band 04'!V28)</f>
        <v>33000/18000</v>
      </c>
      <c r="W27" s="106" t="s">
        <v>84</v>
      </c>
      <c r="X27" s="73" t="s">
        <v>173</v>
      </c>
      <c r="Y27" s="73" t="s">
        <v>176</v>
      </c>
      <c r="Z27"/>
    </row>
    <row r="28" spans="1:26" x14ac:dyDescent="0.25">
      <c r="A28" s="46" t="s">
        <v>85</v>
      </c>
      <c r="B28" s="46" t="s">
        <v>86</v>
      </c>
      <c r="C28" s="121"/>
      <c r="D28" s="178">
        <v>201.04400000000001</v>
      </c>
      <c r="E28" s="46"/>
      <c r="F28" s="45" t="s">
        <v>24</v>
      </c>
      <c r="G28" s="121">
        <v>71</v>
      </c>
      <c r="H28" s="121">
        <v>10</v>
      </c>
      <c r="I28" s="121">
        <v>14</v>
      </c>
      <c r="J28" s="121" t="s">
        <v>58</v>
      </c>
      <c r="K28" s="73" t="s">
        <v>21</v>
      </c>
      <c r="L28" s="118">
        <v>-85</v>
      </c>
      <c r="M28" s="73" t="s">
        <v>41</v>
      </c>
      <c r="N28" s="73" t="s">
        <v>42</v>
      </c>
      <c r="O28" s="73"/>
      <c r="P28" s="73" t="s">
        <v>257</v>
      </c>
      <c r="Q28" s="73" t="s">
        <v>386</v>
      </c>
      <c r="R28" s="73">
        <v>60</v>
      </c>
      <c r="S28" s="73">
        <v>3</v>
      </c>
      <c r="T28" s="73" t="s">
        <v>168</v>
      </c>
      <c r="U28" s="105" t="str">
        <f>('LTE_37.901_Band 04'!U29)</f>
        <v>65000/18000</v>
      </c>
      <c r="V28" s="105" t="str">
        <f>('LTE_37.901_Band 04'!V29)</f>
        <v>65000/18000</v>
      </c>
      <c r="W28" s="106" t="s">
        <v>87</v>
      </c>
      <c r="X28" s="73" t="s">
        <v>173</v>
      </c>
      <c r="Y28" s="73" t="s">
        <v>176</v>
      </c>
      <c r="Z28"/>
    </row>
    <row r="29" spans="1:26" x14ac:dyDescent="0.25">
      <c r="A29" s="46" t="s">
        <v>88</v>
      </c>
      <c r="B29" s="46" t="s">
        <v>89</v>
      </c>
      <c r="C29" s="121"/>
      <c r="D29" s="178">
        <v>201.04499999999999</v>
      </c>
      <c r="E29" s="46"/>
      <c r="F29" s="45" t="s">
        <v>24</v>
      </c>
      <c r="G29" s="121">
        <v>71</v>
      </c>
      <c r="H29" s="121">
        <v>10</v>
      </c>
      <c r="I29" s="121">
        <v>14</v>
      </c>
      <c r="J29" s="121" t="s">
        <v>54</v>
      </c>
      <c r="K29" s="73" t="s">
        <v>21</v>
      </c>
      <c r="L29" s="118">
        <v>-85</v>
      </c>
      <c r="M29" s="73" t="s">
        <v>41</v>
      </c>
      <c r="N29" s="73" t="s">
        <v>42</v>
      </c>
      <c r="O29" s="73"/>
      <c r="P29" s="73" t="s">
        <v>246</v>
      </c>
      <c r="Q29" s="73" t="s">
        <v>386</v>
      </c>
      <c r="R29" s="73">
        <v>60</v>
      </c>
      <c r="S29" s="73">
        <v>3</v>
      </c>
      <c r="T29" s="73" t="s">
        <v>168</v>
      </c>
      <c r="U29" s="105" t="str">
        <f>('LTE_37.901_Band 04'!U30)</f>
        <v>32000/18000</v>
      </c>
      <c r="V29" s="105" t="str">
        <f>('LTE_37.901_Band 04'!V30)</f>
        <v>32000/18000</v>
      </c>
      <c r="W29" s="106" t="s">
        <v>84</v>
      </c>
      <c r="X29" s="73" t="s">
        <v>173</v>
      </c>
      <c r="Y29" s="73" t="s">
        <v>176</v>
      </c>
      <c r="Z29"/>
    </row>
    <row r="30" spans="1:26" x14ac:dyDescent="0.25">
      <c r="A30" s="46" t="s">
        <v>90</v>
      </c>
      <c r="B30" s="46" t="s">
        <v>91</v>
      </c>
      <c r="C30" s="121" t="s">
        <v>239</v>
      </c>
      <c r="D30" s="178">
        <v>201.04599999999999</v>
      </c>
      <c r="E30" s="46"/>
      <c r="F30" s="45" t="s">
        <v>24</v>
      </c>
      <c r="G30" s="121">
        <v>71</v>
      </c>
      <c r="H30" s="121">
        <v>10</v>
      </c>
      <c r="I30" s="121">
        <v>14</v>
      </c>
      <c r="J30" s="121" t="s">
        <v>58</v>
      </c>
      <c r="K30" s="73" t="s">
        <v>21</v>
      </c>
      <c r="L30" s="118">
        <v>-85</v>
      </c>
      <c r="M30" s="73" t="s">
        <v>41</v>
      </c>
      <c r="N30" s="73" t="s">
        <v>42</v>
      </c>
      <c r="O30" s="73"/>
      <c r="P30" s="73" t="s">
        <v>246</v>
      </c>
      <c r="Q30" s="73" t="s">
        <v>386</v>
      </c>
      <c r="R30" s="73">
        <v>60</v>
      </c>
      <c r="S30" s="73">
        <v>3</v>
      </c>
      <c r="T30" s="73" t="s">
        <v>170</v>
      </c>
      <c r="U30" s="105" t="str">
        <f>('LTE_37.901_Band 04'!U31)</f>
        <v>63000/18000</v>
      </c>
      <c r="V30" s="105" t="str">
        <f>('LTE_37.901_Band 04'!V31)</f>
        <v>63000/18000</v>
      </c>
      <c r="W30" s="106" t="s">
        <v>87</v>
      </c>
      <c r="X30" s="73" t="s">
        <v>173</v>
      </c>
      <c r="Y30" s="73" t="s">
        <v>176</v>
      </c>
      <c r="Z30"/>
    </row>
    <row r="31" spans="1:26" x14ac:dyDescent="0.25">
      <c r="A31" s="46"/>
      <c r="B31" s="46"/>
      <c r="C31" s="121"/>
      <c r="D31" s="178"/>
      <c r="E31" s="46"/>
      <c r="F31" s="45"/>
      <c r="G31" s="121"/>
      <c r="H31" s="121"/>
      <c r="I31" s="121"/>
      <c r="J31" s="121"/>
      <c r="K31" s="73"/>
      <c r="L31" s="118"/>
      <c r="M31" s="73"/>
      <c r="N31" s="73"/>
      <c r="O31" s="73"/>
      <c r="P31" s="73"/>
      <c r="Q31" s="73"/>
      <c r="R31" s="73"/>
      <c r="S31" s="73"/>
      <c r="T31" s="73"/>
      <c r="U31" s="105"/>
      <c r="V31" s="105"/>
      <c r="W31" s="106"/>
      <c r="X31" s="73"/>
      <c r="Y31" s="73"/>
      <c r="Z31"/>
    </row>
    <row r="32" spans="1:26" x14ac:dyDescent="0.25">
      <c r="A32" s="46" t="s">
        <v>92</v>
      </c>
      <c r="B32" s="46" t="s">
        <v>93</v>
      </c>
      <c r="C32" s="121"/>
      <c r="D32" s="178">
        <v>201.047</v>
      </c>
      <c r="E32" s="46">
        <v>1</v>
      </c>
      <c r="F32" s="45" t="s">
        <v>24</v>
      </c>
      <c r="G32" s="121">
        <v>71</v>
      </c>
      <c r="H32" s="121">
        <v>10</v>
      </c>
      <c r="I32" s="121">
        <v>14</v>
      </c>
      <c r="J32" s="121" t="s">
        <v>54</v>
      </c>
      <c r="K32" s="73" t="s">
        <v>49</v>
      </c>
      <c r="L32" s="118">
        <v>-85</v>
      </c>
      <c r="M32" s="73">
        <v>25</v>
      </c>
      <c r="N32" s="73" t="s">
        <v>94</v>
      </c>
      <c r="O32" s="73"/>
      <c r="P32" s="73" t="s">
        <v>66</v>
      </c>
      <c r="Q32" s="73" t="s">
        <v>307</v>
      </c>
      <c r="R32" s="73">
        <v>180</v>
      </c>
      <c r="S32" s="73">
        <v>1</v>
      </c>
      <c r="T32" s="73" t="s">
        <v>170</v>
      </c>
      <c r="U32" s="105">
        <v>23000</v>
      </c>
      <c r="V32" s="105">
        <v>23000</v>
      </c>
      <c r="W32" s="106" t="s">
        <v>95</v>
      </c>
      <c r="X32" s="73" t="s">
        <v>175</v>
      </c>
      <c r="Y32" s="73" t="s">
        <v>174</v>
      </c>
      <c r="Z32"/>
    </row>
    <row r="33" spans="1:26" x14ac:dyDescent="0.25">
      <c r="A33" s="46"/>
      <c r="B33" s="46" t="s">
        <v>93</v>
      </c>
      <c r="C33" s="121"/>
      <c r="D33" s="178">
        <v>201.047</v>
      </c>
      <c r="E33" s="46">
        <v>2</v>
      </c>
      <c r="F33" s="45" t="s">
        <v>24</v>
      </c>
      <c r="G33" s="121">
        <v>71</v>
      </c>
      <c r="H33" s="121">
        <v>10</v>
      </c>
      <c r="I33" s="121">
        <v>14</v>
      </c>
      <c r="J33" s="121" t="s">
        <v>54</v>
      </c>
      <c r="K33" s="73" t="s">
        <v>49</v>
      </c>
      <c r="L33" s="118">
        <v>-87</v>
      </c>
      <c r="M33" s="73">
        <v>25</v>
      </c>
      <c r="N33" s="73" t="s">
        <v>94</v>
      </c>
      <c r="O33" s="73"/>
      <c r="P33" s="73" t="s">
        <v>66</v>
      </c>
      <c r="Q33" s="73" t="s">
        <v>307</v>
      </c>
      <c r="R33" s="73">
        <v>180</v>
      </c>
      <c r="S33" s="73">
        <v>1</v>
      </c>
      <c r="T33" s="73" t="s">
        <v>170</v>
      </c>
      <c r="U33" s="105">
        <v>23000</v>
      </c>
      <c r="V33" s="105">
        <v>23000</v>
      </c>
      <c r="W33" s="106"/>
      <c r="X33" s="73" t="s">
        <v>175</v>
      </c>
      <c r="Y33" s="73" t="s">
        <v>174</v>
      </c>
      <c r="Z33"/>
    </row>
    <row r="34" spans="1:26" x14ac:dyDescent="0.25">
      <c r="A34" s="46"/>
      <c r="B34" s="46" t="s">
        <v>93</v>
      </c>
      <c r="C34" s="121"/>
      <c r="D34" s="178">
        <v>201.047</v>
      </c>
      <c r="E34" s="46">
        <v>3</v>
      </c>
      <c r="F34" s="45" t="s">
        <v>24</v>
      </c>
      <c r="G34" s="121">
        <v>71</v>
      </c>
      <c r="H34" s="121">
        <v>10</v>
      </c>
      <c r="I34" s="121">
        <v>14</v>
      </c>
      <c r="J34" s="121" t="s">
        <v>54</v>
      </c>
      <c r="K34" s="73" t="s">
        <v>49</v>
      </c>
      <c r="L34" s="118">
        <v>-89</v>
      </c>
      <c r="M34" s="73">
        <v>25</v>
      </c>
      <c r="N34" s="73" t="s">
        <v>94</v>
      </c>
      <c r="O34" s="73"/>
      <c r="P34" s="73" t="s">
        <v>66</v>
      </c>
      <c r="Q34" s="73" t="s">
        <v>307</v>
      </c>
      <c r="R34" s="73">
        <v>180</v>
      </c>
      <c r="S34" s="73">
        <v>1</v>
      </c>
      <c r="T34" s="73" t="s">
        <v>170</v>
      </c>
      <c r="U34" s="105">
        <v>23000</v>
      </c>
      <c r="V34" s="105">
        <v>23000</v>
      </c>
      <c r="W34" s="106"/>
      <c r="X34" s="73" t="s">
        <v>175</v>
      </c>
      <c r="Y34" s="73" t="s">
        <v>174</v>
      </c>
      <c r="Z34"/>
    </row>
    <row r="35" spans="1:26" x14ac:dyDescent="0.25">
      <c r="A35" s="46"/>
      <c r="B35" s="46" t="s">
        <v>93</v>
      </c>
      <c r="C35" s="121"/>
      <c r="D35" s="178">
        <v>201.047</v>
      </c>
      <c r="E35" s="46">
        <v>4</v>
      </c>
      <c r="F35" s="45" t="s">
        <v>24</v>
      </c>
      <c r="G35" s="121">
        <v>71</v>
      </c>
      <c r="H35" s="121">
        <v>10</v>
      </c>
      <c r="I35" s="121">
        <v>14</v>
      </c>
      <c r="J35" s="121" t="s">
        <v>54</v>
      </c>
      <c r="K35" s="73" t="s">
        <v>49</v>
      </c>
      <c r="L35" s="118">
        <v>-91</v>
      </c>
      <c r="M35" s="73">
        <v>25</v>
      </c>
      <c r="N35" s="73" t="s">
        <v>94</v>
      </c>
      <c r="O35" s="73"/>
      <c r="P35" s="73" t="s">
        <v>66</v>
      </c>
      <c r="Q35" s="73" t="s">
        <v>307</v>
      </c>
      <c r="R35" s="73">
        <v>180</v>
      </c>
      <c r="S35" s="73">
        <v>1</v>
      </c>
      <c r="T35" s="73" t="s">
        <v>170</v>
      </c>
      <c r="U35" s="105">
        <v>23000</v>
      </c>
      <c r="V35" s="105">
        <v>23000</v>
      </c>
      <c r="W35" s="106"/>
      <c r="X35" s="73" t="s">
        <v>175</v>
      </c>
      <c r="Y35" s="73" t="s">
        <v>174</v>
      </c>
      <c r="Z35"/>
    </row>
    <row r="36" spans="1:26" x14ac:dyDescent="0.25">
      <c r="A36" s="46"/>
      <c r="B36" s="46" t="s">
        <v>93</v>
      </c>
      <c r="C36" s="121"/>
      <c r="D36" s="178">
        <v>201.047</v>
      </c>
      <c r="E36" s="46">
        <v>5</v>
      </c>
      <c r="F36" s="45" t="s">
        <v>24</v>
      </c>
      <c r="G36" s="121">
        <v>71</v>
      </c>
      <c r="H36" s="121">
        <v>10</v>
      </c>
      <c r="I36" s="121">
        <v>14</v>
      </c>
      <c r="J36" s="121" t="s">
        <v>54</v>
      </c>
      <c r="K36" s="73" t="s">
        <v>49</v>
      </c>
      <c r="L36" s="118">
        <v>-93</v>
      </c>
      <c r="M36" s="73">
        <v>25</v>
      </c>
      <c r="N36" s="73" t="s">
        <v>94</v>
      </c>
      <c r="O36" s="73"/>
      <c r="P36" s="73" t="s">
        <v>66</v>
      </c>
      <c r="Q36" s="73" t="s">
        <v>307</v>
      </c>
      <c r="R36" s="73">
        <v>180</v>
      </c>
      <c r="S36" s="73">
        <v>1</v>
      </c>
      <c r="T36" s="73" t="s">
        <v>170</v>
      </c>
      <c r="U36" s="105">
        <v>23000</v>
      </c>
      <c r="V36" s="105">
        <v>23000</v>
      </c>
      <c r="W36" s="106"/>
      <c r="X36" s="73" t="s">
        <v>175</v>
      </c>
      <c r="Y36" s="73" t="s">
        <v>174</v>
      </c>
      <c r="Z36"/>
    </row>
    <row r="37" spans="1:26" x14ac:dyDescent="0.25">
      <c r="A37" s="46"/>
      <c r="B37" s="46" t="s">
        <v>93</v>
      </c>
      <c r="C37" s="121"/>
      <c r="D37" s="178">
        <v>201.047</v>
      </c>
      <c r="E37" s="46">
        <v>6</v>
      </c>
      <c r="F37" s="45" t="s">
        <v>24</v>
      </c>
      <c r="G37" s="121">
        <v>71</v>
      </c>
      <c r="H37" s="121">
        <v>10</v>
      </c>
      <c r="I37" s="121">
        <v>14</v>
      </c>
      <c r="J37" s="121" t="s">
        <v>54</v>
      </c>
      <c r="K37" s="73" t="s">
        <v>49</v>
      </c>
      <c r="L37" s="118">
        <v>-95</v>
      </c>
      <c r="M37" s="73">
        <v>25</v>
      </c>
      <c r="N37" s="73" t="s">
        <v>94</v>
      </c>
      <c r="O37" s="73"/>
      <c r="P37" s="73" t="s">
        <v>66</v>
      </c>
      <c r="Q37" s="73" t="s">
        <v>307</v>
      </c>
      <c r="R37" s="73">
        <v>180</v>
      </c>
      <c r="S37" s="73">
        <v>1</v>
      </c>
      <c r="T37" s="73" t="s">
        <v>170</v>
      </c>
      <c r="U37" s="105">
        <v>23000</v>
      </c>
      <c r="V37" s="105">
        <v>23000</v>
      </c>
      <c r="W37" s="106"/>
      <c r="X37" s="73" t="s">
        <v>175</v>
      </c>
      <c r="Y37" s="73" t="s">
        <v>174</v>
      </c>
      <c r="Z37"/>
    </row>
    <row r="38" spans="1:26" x14ac:dyDescent="0.25">
      <c r="A38" s="46"/>
      <c r="B38" s="46" t="s">
        <v>93</v>
      </c>
      <c r="C38" s="121"/>
      <c r="D38" s="178">
        <v>201.047</v>
      </c>
      <c r="E38" s="46">
        <v>7</v>
      </c>
      <c r="F38" s="45" t="s">
        <v>24</v>
      </c>
      <c r="G38" s="121">
        <v>71</v>
      </c>
      <c r="H38" s="121">
        <v>10</v>
      </c>
      <c r="I38" s="121">
        <v>14</v>
      </c>
      <c r="J38" s="121" t="s">
        <v>54</v>
      </c>
      <c r="K38" s="73" t="s">
        <v>49</v>
      </c>
      <c r="L38" s="118">
        <v>-97</v>
      </c>
      <c r="M38" s="73">
        <v>25</v>
      </c>
      <c r="N38" s="73" t="s">
        <v>94</v>
      </c>
      <c r="O38" s="73"/>
      <c r="P38" s="73" t="s">
        <v>66</v>
      </c>
      <c r="Q38" s="73" t="s">
        <v>307</v>
      </c>
      <c r="R38" s="73">
        <v>180</v>
      </c>
      <c r="S38" s="73">
        <v>1</v>
      </c>
      <c r="T38" s="73" t="s">
        <v>170</v>
      </c>
      <c r="U38" s="105">
        <v>23000</v>
      </c>
      <c r="V38" s="105">
        <v>23000</v>
      </c>
      <c r="W38" s="106"/>
      <c r="X38" s="73" t="s">
        <v>175</v>
      </c>
      <c r="Y38" s="73" t="s">
        <v>174</v>
      </c>
      <c r="Z38"/>
    </row>
    <row r="39" spans="1:26" x14ac:dyDescent="0.25">
      <c r="A39" s="46"/>
      <c r="B39" s="46" t="s">
        <v>93</v>
      </c>
      <c r="C39" s="121"/>
      <c r="D39" s="178">
        <v>201.047</v>
      </c>
      <c r="E39" s="46">
        <v>8</v>
      </c>
      <c r="F39" s="45" t="s">
        <v>24</v>
      </c>
      <c r="G39" s="121">
        <v>71</v>
      </c>
      <c r="H39" s="121">
        <v>10</v>
      </c>
      <c r="I39" s="121">
        <v>14</v>
      </c>
      <c r="J39" s="121" t="s">
        <v>54</v>
      </c>
      <c r="K39" s="73" t="s">
        <v>49</v>
      </c>
      <c r="L39" s="118">
        <v>-99</v>
      </c>
      <c r="M39" s="73">
        <v>25</v>
      </c>
      <c r="N39" s="73" t="s">
        <v>94</v>
      </c>
      <c r="O39" s="73"/>
      <c r="P39" s="73" t="s">
        <v>66</v>
      </c>
      <c r="Q39" s="73" t="s">
        <v>307</v>
      </c>
      <c r="R39" s="73">
        <v>180</v>
      </c>
      <c r="S39" s="73">
        <v>1</v>
      </c>
      <c r="T39" s="73" t="s">
        <v>170</v>
      </c>
      <c r="U39" s="105">
        <v>23000</v>
      </c>
      <c r="V39" s="105">
        <v>23000</v>
      </c>
      <c r="W39" s="106"/>
      <c r="X39" s="73" t="s">
        <v>175</v>
      </c>
      <c r="Y39" s="73" t="s">
        <v>174</v>
      </c>
      <c r="Z39"/>
    </row>
    <row r="40" spans="1:26" x14ac:dyDescent="0.25">
      <c r="A40" s="46"/>
      <c r="B40" s="46" t="s">
        <v>93</v>
      </c>
      <c r="C40" s="121"/>
      <c r="D40" s="178">
        <v>201.047</v>
      </c>
      <c r="E40" s="46">
        <v>9</v>
      </c>
      <c r="F40" s="45" t="s">
        <v>24</v>
      </c>
      <c r="G40" s="121">
        <v>71</v>
      </c>
      <c r="H40" s="121">
        <v>10</v>
      </c>
      <c r="I40" s="121">
        <v>14</v>
      </c>
      <c r="J40" s="121" t="s">
        <v>54</v>
      </c>
      <c r="K40" s="73" t="s">
        <v>49</v>
      </c>
      <c r="L40" s="118">
        <v>-101</v>
      </c>
      <c r="M40" s="73">
        <v>24</v>
      </c>
      <c r="N40" s="73" t="s">
        <v>94</v>
      </c>
      <c r="O40" s="73"/>
      <c r="P40" s="73" t="s">
        <v>66</v>
      </c>
      <c r="Q40" s="73" t="s">
        <v>307</v>
      </c>
      <c r="R40" s="73">
        <v>180</v>
      </c>
      <c r="S40" s="73">
        <v>1</v>
      </c>
      <c r="T40" s="73" t="s">
        <v>170</v>
      </c>
      <c r="U40" s="105">
        <v>22000</v>
      </c>
      <c r="V40" s="105">
        <v>22000</v>
      </c>
      <c r="W40" s="106"/>
      <c r="X40" s="73" t="s">
        <v>175</v>
      </c>
      <c r="Y40" s="73" t="s">
        <v>174</v>
      </c>
      <c r="Z40"/>
    </row>
    <row r="41" spans="1:26" x14ac:dyDescent="0.25">
      <c r="A41" s="46"/>
      <c r="B41" s="46" t="s">
        <v>93</v>
      </c>
      <c r="C41" s="121"/>
      <c r="D41" s="178">
        <v>201.047</v>
      </c>
      <c r="E41" s="46">
        <v>10</v>
      </c>
      <c r="F41" s="45" t="s">
        <v>24</v>
      </c>
      <c r="G41" s="121">
        <v>71</v>
      </c>
      <c r="H41" s="121">
        <v>10</v>
      </c>
      <c r="I41" s="121">
        <v>14</v>
      </c>
      <c r="J41" s="121" t="s">
        <v>54</v>
      </c>
      <c r="K41" s="73" t="s">
        <v>49</v>
      </c>
      <c r="L41" s="118">
        <v>-103</v>
      </c>
      <c r="M41" s="73">
        <v>22</v>
      </c>
      <c r="N41" s="73" t="s">
        <v>94</v>
      </c>
      <c r="O41" s="73"/>
      <c r="P41" s="73" t="s">
        <v>66</v>
      </c>
      <c r="Q41" s="73" t="s">
        <v>307</v>
      </c>
      <c r="R41" s="73">
        <v>180</v>
      </c>
      <c r="S41" s="73">
        <v>1</v>
      </c>
      <c r="T41" s="73" t="s">
        <v>170</v>
      </c>
      <c r="U41" s="105">
        <v>22000</v>
      </c>
      <c r="V41" s="105">
        <v>22000</v>
      </c>
      <c r="W41" s="106"/>
      <c r="X41" s="73" t="s">
        <v>175</v>
      </c>
      <c r="Y41" s="73" t="s">
        <v>174</v>
      </c>
      <c r="Z41"/>
    </row>
    <row r="42" spans="1:26" x14ac:dyDescent="0.25">
      <c r="B42" s="46" t="s">
        <v>93</v>
      </c>
      <c r="C42" s="121"/>
      <c r="D42" s="178">
        <v>201.047</v>
      </c>
      <c r="E42" s="46">
        <v>11</v>
      </c>
      <c r="F42" s="45" t="s">
        <v>24</v>
      </c>
      <c r="G42" s="121">
        <v>71</v>
      </c>
      <c r="H42" s="121">
        <v>10</v>
      </c>
      <c r="I42" s="121">
        <v>14</v>
      </c>
      <c r="J42" s="121" t="s">
        <v>54</v>
      </c>
      <c r="K42" s="73" t="s">
        <v>49</v>
      </c>
      <c r="L42" s="118">
        <v>-105</v>
      </c>
      <c r="M42" s="73">
        <v>20</v>
      </c>
      <c r="N42" s="73" t="s">
        <v>94</v>
      </c>
      <c r="O42" s="73"/>
      <c r="P42" s="108" t="s">
        <v>66</v>
      </c>
      <c r="Q42" s="73" t="s">
        <v>307</v>
      </c>
      <c r="R42" s="73">
        <v>180</v>
      </c>
      <c r="S42" s="73">
        <v>1</v>
      </c>
      <c r="T42" s="73" t="s">
        <v>170</v>
      </c>
      <c r="U42" s="105">
        <v>19000</v>
      </c>
      <c r="V42" s="105">
        <v>19000</v>
      </c>
      <c r="W42" s="106"/>
      <c r="X42" s="73" t="s">
        <v>175</v>
      </c>
      <c r="Y42" s="73" t="s">
        <v>174</v>
      </c>
      <c r="Z42"/>
    </row>
    <row r="43" spans="1:26" x14ac:dyDescent="0.25">
      <c r="A43" s="46"/>
      <c r="B43" s="46" t="s">
        <v>93</v>
      </c>
      <c r="C43" s="121"/>
      <c r="D43" s="178">
        <v>201.047</v>
      </c>
      <c r="E43" s="46">
        <v>12</v>
      </c>
      <c r="F43" s="45" t="s">
        <v>24</v>
      </c>
      <c r="G43" s="121">
        <v>71</v>
      </c>
      <c r="H43" s="121">
        <v>10</v>
      </c>
      <c r="I43" s="121">
        <v>14</v>
      </c>
      <c r="J43" s="121" t="s">
        <v>54</v>
      </c>
      <c r="K43" s="73" t="s">
        <v>49</v>
      </c>
      <c r="L43" s="118">
        <v>-107</v>
      </c>
      <c r="M43" s="73">
        <v>18</v>
      </c>
      <c r="N43" s="73" t="s">
        <v>94</v>
      </c>
      <c r="O43" s="73"/>
      <c r="P43" s="108" t="s">
        <v>66</v>
      </c>
      <c r="Q43" s="73" t="s">
        <v>307</v>
      </c>
      <c r="R43" s="73">
        <v>180</v>
      </c>
      <c r="S43" s="73">
        <v>1</v>
      </c>
      <c r="T43" s="73" t="s">
        <v>170</v>
      </c>
      <c r="U43" s="105">
        <v>18000</v>
      </c>
      <c r="V43" s="105">
        <v>18000</v>
      </c>
      <c r="W43" s="106"/>
      <c r="X43" s="73" t="s">
        <v>175</v>
      </c>
      <c r="Y43" s="73" t="s">
        <v>174</v>
      </c>
      <c r="Z43"/>
    </row>
    <row r="44" spans="1:26" x14ac:dyDescent="0.25">
      <c r="A44" s="46"/>
      <c r="B44" s="46" t="s">
        <v>93</v>
      </c>
      <c r="C44" s="121"/>
      <c r="D44" s="178">
        <v>201.047</v>
      </c>
      <c r="E44" s="46">
        <v>13</v>
      </c>
      <c r="F44" s="45" t="s">
        <v>24</v>
      </c>
      <c r="G44" s="121">
        <v>71</v>
      </c>
      <c r="H44" s="121">
        <v>10</v>
      </c>
      <c r="I44" s="121">
        <v>14</v>
      </c>
      <c r="J44" s="121" t="s">
        <v>54</v>
      </c>
      <c r="K44" s="73" t="s">
        <v>49</v>
      </c>
      <c r="L44" s="118">
        <v>-109</v>
      </c>
      <c r="M44" s="73">
        <v>16</v>
      </c>
      <c r="N44" s="73" t="s">
        <v>94</v>
      </c>
      <c r="O44" s="73"/>
      <c r="P44" s="108" t="s">
        <v>66</v>
      </c>
      <c r="Q44" s="73" t="s">
        <v>307</v>
      </c>
      <c r="R44" s="73">
        <v>180</v>
      </c>
      <c r="S44" s="73">
        <v>1</v>
      </c>
      <c r="T44" s="73" t="s">
        <v>170</v>
      </c>
      <c r="U44" s="105">
        <v>17000</v>
      </c>
      <c r="V44" s="105">
        <v>17000</v>
      </c>
      <c r="W44" s="106"/>
      <c r="X44" s="73" t="s">
        <v>175</v>
      </c>
      <c r="Y44" s="73" t="s">
        <v>174</v>
      </c>
      <c r="Z44"/>
    </row>
    <row r="45" spans="1:26" x14ac:dyDescent="0.25">
      <c r="A45" s="46"/>
      <c r="B45" s="46" t="s">
        <v>93</v>
      </c>
      <c r="C45" s="121"/>
      <c r="D45" s="178">
        <v>201.047</v>
      </c>
      <c r="E45" s="46">
        <v>14</v>
      </c>
      <c r="F45" s="45" t="s">
        <v>24</v>
      </c>
      <c r="G45" s="121">
        <v>71</v>
      </c>
      <c r="H45" s="121">
        <v>10</v>
      </c>
      <c r="I45" s="121">
        <v>14</v>
      </c>
      <c r="J45" s="121" t="s">
        <v>54</v>
      </c>
      <c r="K45" s="73" t="s">
        <v>49</v>
      </c>
      <c r="L45" s="118">
        <v>-111</v>
      </c>
      <c r="M45" s="73">
        <v>14</v>
      </c>
      <c r="N45" s="73" t="s">
        <v>94</v>
      </c>
      <c r="O45" s="73"/>
      <c r="P45" s="108" t="s">
        <v>66</v>
      </c>
      <c r="Q45" s="73" t="s">
        <v>307</v>
      </c>
      <c r="R45" s="73">
        <v>180</v>
      </c>
      <c r="S45" s="73">
        <v>1</v>
      </c>
      <c r="T45" s="73" t="s">
        <v>170</v>
      </c>
      <c r="U45" s="105">
        <v>16000</v>
      </c>
      <c r="V45" s="105">
        <v>16000</v>
      </c>
      <c r="W45" s="106"/>
      <c r="X45" s="73" t="s">
        <v>175</v>
      </c>
      <c r="Y45" s="73" t="s">
        <v>174</v>
      </c>
      <c r="Z45"/>
    </row>
    <row r="46" spans="1:26" x14ac:dyDescent="0.25">
      <c r="A46" s="46"/>
      <c r="B46" s="46" t="s">
        <v>93</v>
      </c>
      <c r="C46" s="121"/>
      <c r="D46" s="178">
        <v>201.047</v>
      </c>
      <c r="E46" s="46">
        <v>15</v>
      </c>
      <c r="F46" s="45" t="s">
        <v>24</v>
      </c>
      <c r="G46" s="121">
        <v>71</v>
      </c>
      <c r="H46" s="121">
        <v>10</v>
      </c>
      <c r="I46" s="121">
        <v>14</v>
      </c>
      <c r="J46" s="121" t="s">
        <v>54</v>
      </c>
      <c r="K46" s="73" t="s">
        <v>49</v>
      </c>
      <c r="L46" s="118">
        <v>-113</v>
      </c>
      <c r="M46" s="73">
        <v>12</v>
      </c>
      <c r="N46" s="73" t="s">
        <v>94</v>
      </c>
      <c r="O46" s="73"/>
      <c r="P46" s="108" t="s">
        <v>66</v>
      </c>
      <c r="Q46" s="73" t="s">
        <v>307</v>
      </c>
      <c r="R46" s="73">
        <v>180</v>
      </c>
      <c r="S46" s="73">
        <v>1</v>
      </c>
      <c r="T46" s="73" t="s">
        <v>170</v>
      </c>
      <c r="U46" s="105">
        <v>13000</v>
      </c>
      <c r="V46" s="105">
        <v>13000</v>
      </c>
      <c r="W46" s="106"/>
      <c r="X46" s="73" t="s">
        <v>175</v>
      </c>
      <c r="Y46" s="73" t="s">
        <v>174</v>
      </c>
      <c r="Z46"/>
    </row>
    <row r="47" spans="1:26" x14ac:dyDescent="0.25">
      <c r="A47" s="46"/>
      <c r="B47" s="46" t="s">
        <v>93</v>
      </c>
      <c r="C47" s="121"/>
      <c r="D47" s="178">
        <v>201.047</v>
      </c>
      <c r="E47" s="46">
        <v>16</v>
      </c>
      <c r="F47" s="45" t="s">
        <v>24</v>
      </c>
      <c r="G47" s="121">
        <v>71</v>
      </c>
      <c r="H47" s="121">
        <v>10</v>
      </c>
      <c r="I47" s="121">
        <v>14</v>
      </c>
      <c r="J47" s="121" t="s">
        <v>54</v>
      </c>
      <c r="K47" s="73" t="s">
        <v>49</v>
      </c>
      <c r="L47" s="118">
        <v>-115</v>
      </c>
      <c r="M47" s="73">
        <v>10</v>
      </c>
      <c r="N47" s="73" t="s">
        <v>94</v>
      </c>
      <c r="O47" s="73"/>
      <c r="P47" s="108" t="s">
        <v>66</v>
      </c>
      <c r="Q47" s="73" t="s">
        <v>307</v>
      </c>
      <c r="R47" s="73">
        <v>180</v>
      </c>
      <c r="S47" s="73">
        <v>1</v>
      </c>
      <c r="T47" s="73" t="s">
        <v>170</v>
      </c>
      <c r="U47" s="105">
        <v>12000</v>
      </c>
      <c r="V47" s="105">
        <v>12000</v>
      </c>
      <c r="W47" s="106"/>
      <c r="X47" s="73" t="s">
        <v>175</v>
      </c>
      <c r="Y47" s="73" t="s">
        <v>174</v>
      </c>
      <c r="Z47"/>
    </row>
    <row r="48" spans="1:26" x14ac:dyDescent="0.25">
      <c r="A48" s="46"/>
      <c r="B48" s="46" t="s">
        <v>93</v>
      </c>
      <c r="C48" s="121"/>
      <c r="D48" s="178">
        <v>201.047</v>
      </c>
      <c r="E48" s="46">
        <v>17</v>
      </c>
      <c r="F48" s="45" t="s">
        <v>24</v>
      </c>
      <c r="G48" s="121">
        <v>71</v>
      </c>
      <c r="H48" s="121">
        <v>10</v>
      </c>
      <c r="I48" s="121">
        <v>14</v>
      </c>
      <c r="J48" s="121" t="s">
        <v>54</v>
      </c>
      <c r="K48" s="73" t="s">
        <v>49</v>
      </c>
      <c r="L48" s="118">
        <v>-117</v>
      </c>
      <c r="M48" s="73">
        <v>8</v>
      </c>
      <c r="N48" s="73" t="s">
        <v>94</v>
      </c>
      <c r="O48" s="73"/>
      <c r="P48" s="108" t="s">
        <v>66</v>
      </c>
      <c r="Q48" s="73" t="s">
        <v>307</v>
      </c>
      <c r="R48" s="73">
        <v>180</v>
      </c>
      <c r="S48" s="73">
        <v>1</v>
      </c>
      <c r="T48" s="73" t="s">
        <v>170</v>
      </c>
      <c r="U48" s="105">
        <v>9000</v>
      </c>
      <c r="V48" s="105">
        <v>9000</v>
      </c>
      <c r="W48" s="106"/>
      <c r="X48" s="73" t="s">
        <v>175</v>
      </c>
      <c r="Y48" s="73" t="s">
        <v>174</v>
      </c>
      <c r="Z48"/>
    </row>
    <row r="49" spans="1:26" x14ac:dyDescent="0.25">
      <c r="A49" s="46"/>
      <c r="B49" s="46" t="s">
        <v>93</v>
      </c>
      <c r="C49" s="121"/>
      <c r="D49" s="178">
        <v>201.047</v>
      </c>
      <c r="E49" s="46">
        <v>18</v>
      </c>
      <c r="F49" s="45" t="s">
        <v>24</v>
      </c>
      <c r="G49" s="121">
        <v>71</v>
      </c>
      <c r="H49" s="121">
        <v>10</v>
      </c>
      <c r="I49" s="121">
        <v>14</v>
      </c>
      <c r="J49" s="121" t="s">
        <v>54</v>
      </c>
      <c r="K49" s="73" t="s">
        <v>49</v>
      </c>
      <c r="L49" s="118">
        <v>-119</v>
      </c>
      <c r="M49" s="73">
        <v>6</v>
      </c>
      <c r="N49" s="73" t="s">
        <v>94</v>
      </c>
      <c r="O49" s="73"/>
      <c r="P49" s="108" t="s">
        <v>66</v>
      </c>
      <c r="Q49" s="73" t="s">
        <v>307</v>
      </c>
      <c r="R49" s="73">
        <v>180</v>
      </c>
      <c r="S49" s="73">
        <v>1</v>
      </c>
      <c r="T49" s="73" t="s">
        <v>170</v>
      </c>
      <c r="U49" s="105">
        <v>7000</v>
      </c>
      <c r="V49" s="105">
        <v>7000</v>
      </c>
      <c r="W49" s="106"/>
      <c r="X49" s="73" t="s">
        <v>175</v>
      </c>
      <c r="Y49" s="73" t="s">
        <v>174</v>
      </c>
      <c r="Z49"/>
    </row>
    <row r="50" spans="1:26" x14ac:dyDescent="0.25">
      <c r="A50" s="46"/>
      <c r="B50" s="46" t="s">
        <v>93</v>
      </c>
      <c r="C50" s="121"/>
      <c r="D50" s="178">
        <v>201.047</v>
      </c>
      <c r="E50" s="46">
        <v>19</v>
      </c>
      <c r="F50" s="45" t="s">
        <v>24</v>
      </c>
      <c r="G50" s="121">
        <v>71</v>
      </c>
      <c r="H50" s="121">
        <v>10</v>
      </c>
      <c r="I50" s="121">
        <v>14</v>
      </c>
      <c r="J50" s="121" t="s">
        <v>54</v>
      </c>
      <c r="K50" s="73" t="s">
        <v>49</v>
      </c>
      <c r="L50" s="118">
        <v>-121</v>
      </c>
      <c r="M50" s="73">
        <v>4</v>
      </c>
      <c r="N50" s="73" t="s">
        <v>94</v>
      </c>
      <c r="O50" s="73"/>
      <c r="P50" s="108" t="s">
        <v>66</v>
      </c>
      <c r="Q50" s="73" t="s">
        <v>307</v>
      </c>
      <c r="R50" s="73">
        <v>180</v>
      </c>
      <c r="S50" s="73">
        <v>1</v>
      </c>
      <c r="T50" s="73" t="s">
        <v>170</v>
      </c>
      <c r="U50" s="105">
        <v>6000</v>
      </c>
      <c r="V50" s="105">
        <v>6000</v>
      </c>
      <c r="W50" s="106"/>
      <c r="X50" s="73" t="s">
        <v>175</v>
      </c>
      <c r="Y50" s="73" t="s">
        <v>174</v>
      </c>
      <c r="Z50"/>
    </row>
    <row r="51" spans="1:26" x14ac:dyDescent="0.25">
      <c r="A51" s="46"/>
      <c r="B51" s="46"/>
      <c r="C51" s="121"/>
      <c r="D51" s="178"/>
      <c r="E51" s="46"/>
      <c r="F51" s="45"/>
      <c r="G51" s="121"/>
      <c r="H51" s="121"/>
      <c r="I51" s="121"/>
      <c r="J51" s="121"/>
      <c r="K51" s="73"/>
      <c r="L51" s="118"/>
      <c r="M51" s="73"/>
      <c r="N51" s="73"/>
      <c r="O51" s="73"/>
      <c r="P51" s="108"/>
      <c r="Q51" s="73"/>
      <c r="R51" s="73"/>
      <c r="S51" s="73"/>
      <c r="T51" s="73"/>
      <c r="U51" s="73"/>
      <c r="V51" s="73"/>
      <c r="W51" s="106"/>
      <c r="X51" s="73"/>
      <c r="Y51" s="73"/>
      <c r="Z51"/>
    </row>
    <row r="52" spans="1:26" x14ac:dyDescent="0.25">
      <c r="A52" s="46" t="s">
        <v>96</v>
      </c>
      <c r="B52" s="46" t="s">
        <v>97</v>
      </c>
      <c r="C52" s="121"/>
      <c r="D52" s="178">
        <v>201.048</v>
      </c>
      <c r="E52" s="46">
        <v>1</v>
      </c>
      <c r="F52" s="45" t="s">
        <v>24</v>
      </c>
      <c r="G52" s="121">
        <v>71</v>
      </c>
      <c r="H52" s="121">
        <v>10</v>
      </c>
      <c r="I52" s="121">
        <v>14</v>
      </c>
      <c r="J52" s="121" t="s">
        <v>58</v>
      </c>
      <c r="K52" s="73" t="s">
        <v>49</v>
      </c>
      <c r="L52" s="118">
        <v>-85</v>
      </c>
      <c r="M52" s="73">
        <v>25</v>
      </c>
      <c r="N52" s="73" t="s">
        <v>94</v>
      </c>
      <c r="O52" s="73"/>
      <c r="P52" s="73" t="s">
        <v>66</v>
      </c>
      <c r="Q52" s="73" t="s">
        <v>307</v>
      </c>
      <c r="R52" s="73">
        <v>180</v>
      </c>
      <c r="S52" s="73">
        <v>1</v>
      </c>
      <c r="T52" s="73" t="s">
        <v>170</v>
      </c>
      <c r="U52" s="105">
        <v>37000</v>
      </c>
      <c r="V52" s="105">
        <v>37000</v>
      </c>
      <c r="W52" s="106" t="s">
        <v>95</v>
      </c>
      <c r="X52" s="73" t="s">
        <v>175</v>
      </c>
      <c r="Y52" s="73" t="s">
        <v>174</v>
      </c>
      <c r="Z52"/>
    </row>
    <row r="53" spans="1:26" x14ac:dyDescent="0.25">
      <c r="A53" s="46"/>
      <c r="B53" s="46" t="s">
        <v>97</v>
      </c>
      <c r="C53" s="121"/>
      <c r="D53" s="178">
        <v>201.048</v>
      </c>
      <c r="E53" s="46">
        <v>2</v>
      </c>
      <c r="F53" s="45" t="s">
        <v>24</v>
      </c>
      <c r="G53" s="121">
        <v>71</v>
      </c>
      <c r="H53" s="121">
        <v>10</v>
      </c>
      <c r="I53" s="121">
        <v>14</v>
      </c>
      <c r="J53" s="121" t="s">
        <v>58</v>
      </c>
      <c r="K53" s="73" t="s">
        <v>49</v>
      </c>
      <c r="L53" s="118">
        <v>-87</v>
      </c>
      <c r="M53" s="73">
        <v>25</v>
      </c>
      <c r="N53" s="73" t="s">
        <v>94</v>
      </c>
      <c r="O53" s="73"/>
      <c r="P53" s="108" t="s">
        <v>66</v>
      </c>
      <c r="Q53" s="73" t="s">
        <v>307</v>
      </c>
      <c r="R53" s="73">
        <v>180</v>
      </c>
      <c r="S53" s="73">
        <v>1</v>
      </c>
      <c r="T53" s="73" t="s">
        <v>170</v>
      </c>
      <c r="U53" s="105">
        <v>37000</v>
      </c>
      <c r="V53" s="105">
        <v>37000</v>
      </c>
      <c r="W53" s="106"/>
      <c r="X53" s="73" t="s">
        <v>175</v>
      </c>
      <c r="Y53" s="73" t="s">
        <v>174</v>
      </c>
      <c r="Z53"/>
    </row>
    <row r="54" spans="1:26" x14ac:dyDescent="0.25">
      <c r="A54" s="46"/>
      <c r="B54" s="46" t="s">
        <v>97</v>
      </c>
      <c r="C54" s="121"/>
      <c r="D54" s="178">
        <v>201.048</v>
      </c>
      <c r="E54" s="46">
        <v>3</v>
      </c>
      <c r="F54" s="45" t="s">
        <v>24</v>
      </c>
      <c r="G54" s="121">
        <v>71</v>
      </c>
      <c r="H54" s="121">
        <v>10</v>
      </c>
      <c r="I54" s="121">
        <v>14</v>
      </c>
      <c r="J54" s="121" t="s">
        <v>58</v>
      </c>
      <c r="K54" s="73" t="s">
        <v>49</v>
      </c>
      <c r="L54" s="118">
        <v>-89</v>
      </c>
      <c r="M54" s="73">
        <v>25</v>
      </c>
      <c r="N54" s="73" t="s">
        <v>94</v>
      </c>
      <c r="O54" s="73"/>
      <c r="P54" s="108" t="s">
        <v>66</v>
      </c>
      <c r="Q54" s="73" t="s">
        <v>307</v>
      </c>
      <c r="R54" s="73">
        <v>180</v>
      </c>
      <c r="S54" s="73">
        <v>1</v>
      </c>
      <c r="T54" s="73" t="s">
        <v>170</v>
      </c>
      <c r="U54" s="105">
        <v>37000</v>
      </c>
      <c r="V54" s="105">
        <v>37000</v>
      </c>
      <c r="W54" s="106"/>
      <c r="X54" s="73" t="s">
        <v>175</v>
      </c>
      <c r="Y54" s="73" t="s">
        <v>174</v>
      </c>
      <c r="Z54"/>
    </row>
    <row r="55" spans="1:26" x14ac:dyDescent="0.25">
      <c r="A55" s="46"/>
      <c r="B55" s="46" t="s">
        <v>97</v>
      </c>
      <c r="D55" s="178">
        <v>201.048</v>
      </c>
      <c r="E55" s="46">
        <v>4</v>
      </c>
      <c r="F55" s="45" t="s">
        <v>24</v>
      </c>
      <c r="G55" s="121">
        <v>71</v>
      </c>
      <c r="H55" s="121">
        <v>10</v>
      </c>
      <c r="I55" s="121">
        <v>14</v>
      </c>
      <c r="J55" s="121" t="s">
        <v>58</v>
      </c>
      <c r="K55" s="73" t="s">
        <v>49</v>
      </c>
      <c r="L55" s="118">
        <v>-91</v>
      </c>
      <c r="M55" s="73">
        <v>25</v>
      </c>
      <c r="N55" s="73" t="s">
        <v>94</v>
      </c>
      <c r="O55" s="73"/>
      <c r="P55" s="108" t="s">
        <v>66</v>
      </c>
      <c r="Q55" s="73" t="s">
        <v>307</v>
      </c>
      <c r="R55" s="73">
        <v>180</v>
      </c>
      <c r="S55" s="73">
        <v>1</v>
      </c>
      <c r="T55" s="73" t="s">
        <v>170</v>
      </c>
      <c r="U55" s="105">
        <v>37000</v>
      </c>
      <c r="V55" s="105">
        <v>37000</v>
      </c>
      <c r="W55" s="106"/>
      <c r="X55" s="73" t="s">
        <v>175</v>
      </c>
      <c r="Y55" s="73" t="s">
        <v>174</v>
      </c>
      <c r="Z55"/>
    </row>
    <row r="56" spans="1:26" x14ac:dyDescent="0.25">
      <c r="A56" s="46"/>
      <c r="B56" s="46" t="s">
        <v>97</v>
      </c>
      <c r="D56" s="178">
        <v>201.048</v>
      </c>
      <c r="E56" s="46">
        <v>5</v>
      </c>
      <c r="F56" s="45" t="s">
        <v>24</v>
      </c>
      <c r="G56" s="121">
        <v>71</v>
      </c>
      <c r="H56" s="121">
        <v>10</v>
      </c>
      <c r="I56" s="121">
        <v>14</v>
      </c>
      <c r="J56" s="121" t="s">
        <v>58</v>
      </c>
      <c r="K56" s="73" t="s">
        <v>49</v>
      </c>
      <c r="L56" s="118">
        <v>-93</v>
      </c>
      <c r="M56" s="73">
        <v>25</v>
      </c>
      <c r="N56" s="73" t="s">
        <v>94</v>
      </c>
      <c r="O56" s="73"/>
      <c r="P56" s="108" t="s">
        <v>66</v>
      </c>
      <c r="Q56" s="73" t="s">
        <v>307</v>
      </c>
      <c r="R56" s="73">
        <v>180</v>
      </c>
      <c r="S56" s="73">
        <v>1</v>
      </c>
      <c r="T56" s="73" t="s">
        <v>170</v>
      </c>
      <c r="U56" s="105">
        <v>37000</v>
      </c>
      <c r="V56" s="105">
        <v>37000</v>
      </c>
      <c r="W56" s="106"/>
      <c r="X56" s="73" t="s">
        <v>175</v>
      </c>
      <c r="Y56" s="73" t="s">
        <v>174</v>
      </c>
      <c r="Z56"/>
    </row>
    <row r="57" spans="1:26" x14ac:dyDescent="0.25">
      <c r="A57" s="46"/>
      <c r="B57" s="46" t="s">
        <v>97</v>
      </c>
      <c r="D57" s="178">
        <v>201.048</v>
      </c>
      <c r="E57" s="46">
        <v>6</v>
      </c>
      <c r="F57" s="45" t="s">
        <v>24</v>
      </c>
      <c r="G57" s="121">
        <v>71</v>
      </c>
      <c r="H57" s="121">
        <v>10</v>
      </c>
      <c r="I57" s="121">
        <v>14</v>
      </c>
      <c r="J57" s="121" t="s">
        <v>58</v>
      </c>
      <c r="K57" s="73" t="s">
        <v>49</v>
      </c>
      <c r="L57" s="118">
        <v>-95</v>
      </c>
      <c r="M57" s="73">
        <v>25</v>
      </c>
      <c r="N57" s="73" t="s">
        <v>94</v>
      </c>
      <c r="O57" s="73"/>
      <c r="P57" s="108" t="s">
        <v>66</v>
      </c>
      <c r="Q57" s="73" t="s">
        <v>307</v>
      </c>
      <c r="R57" s="73">
        <v>180</v>
      </c>
      <c r="S57" s="73">
        <v>1</v>
      </c>
      <c r="T57" s="73" t="s">
        <v>170</v>
      </c>
      <c r="U57" s="105">
        <v>36000</v>
      </c>
      <c r="V57" s="105">
        <v>36000</v>
      </c>
      <c r="W57" s="106"/>
      <c r="X57" s="73" t="s">
        <v>175</v>
      </c>
      <c r="Y57" s="73" t="s">
        <v>174</v>
      </c>
      <c r="Z57"/>
    </row>
    <row r="58" spans="1:26" x14ac:dyDescent="0.25">
      <c r="A58" s="46"/>
      <c r="B58" s="46" t="s">
        <v>97</v>
      </c>
      <c r="D58" s="178">
        <v>201.048</v>
      </c>
      <c r="E58" s="46">
        <v>7</v>
      </c>
      <c r="F58" s="45" t="s">
        <v>24</v>
      </c>
      <c r="G58" s="121">
        <v>71</v>
      </c>
      <c r="H58" s="121">
        <v>10</v>
      </c>
      <c r="I58" s="121">
        <v>14</v>
      </c>
      <c r="J58" s="121" t="s">
        <v>58</v>
      </c>
      <c r="K58" s="73" t="s">
        <v>49</v>
      </c>
      <c r="L58" s="118">
        <v>-97</v>
      </c>
      <c r="M58" s="73">
        <v>25</v>
      </c>
      <c r="N58" s="73" t="s">
        <v>94</v>
      </c>
      <c r="O58" s="73"/>
      <c r="P58" s="108" t="s">
        <v>66</v>
      </c>
      <c r="Q58" s="73" t="s">
        <v>307</v>
      </c>
      <c r="R58" s="73">
        <v>180</v>
      </c>
      <c r="S58" s="73">
        <v>1</v>
      </c>
      <c r="T58" s="73" t="s">
        <v>170</v>
      </c>
      <c r="U58" s="105">
        <v>35000</v>
      </c>
      <c r="V58" s="105">
        <v>35000</v>
      </c>
      <c r="W58" s="106"/>
      <c r="X58" s="73" t="s">
        <v>175</v>
      </c>
      <c r="Y58" s="73" t="s">
        <v>174</v>
      </c>
      <c r="Z58"/>
    </row>
    <row r="59" spans="1:26" x14ac:dyDescent="0.25">
      <c r="A59" s="46"/>
      <c r="B59" s="46" t="s">
        <v>97</v>
      </c>
      <c r="D59" s="178">
        <v>201.048</v>
      </c>
      <c r="E59" s="46">
        <v>8</v>
      </c>
      <c r="F59" s="45" t="s">
        <v>24</v>
      </c>
      <c r="G59" s="121">
        <v>71</v>
      </c>
      <c r="H59" s="121">
        <v>10</v>
      </c>
      <c r="I59" s="121">
        <v>14</v>
      </c>
      <c r="J59" s="121" t="s">
        <v>58</v>
      </c>
      <c r="K59" s="73" t="s">
        <v>49</v>
      </c>
      <c r="L59" s="118">
        <v>-99</v>
      </c>
      <c r="M59" s="73">
        <v>25</v>
      </c>
      <c r="N59" s="73" t="s">
        <v>94</v>
      </c>
      <c r="O59" s="73"/>
      <c r="P59" s="108" t="s">
        <v>66</v>
      </c>
      <c r="Q59" s="73" t="s">
        <v>307</v>
      </c>
      <c r="R59" s="73">
        <v>180</v>
      </c>
      <c r="S59" s="73">
        <v>1</v>
      </c>
      <c r="T59" s="73" t="s">
        <v>170</v>
      </c>
      <c r="U59" s="105">
        <v>33000</v>
      </c>
      <c r="V59" s="105">
        <v>33000</v>
      </c>
      <c r="W59" s="106"/>
      <c r="X59" s="73" t="s">
        <v>175</v>
      </c>
      <c r="Y59" s="73" t="s">
        <v>174</v>
      </c>
      <c r="Z59"/>
    </row>
    <row r="60" spans="1:26" x14ac:dyDescent="0.25">
      <c r="A60" s="46"/>
      <c r="B60" s="46" t="s">
        <v>97</v>
      </c>
      <c r="D60" s="178">
        <v>201.048</v>
      </c>
      <c r="E60" s="46">
        <v>9</v>
      </c>
      <c r="F60" s="45" t="s">
        <v>24</v>
      </c>
      <c r="G60" s="121">
        <v>71</v>
      </c>
      <c r="H60" s="121">
        <v>10</v>
      </c>
      <c r="I60" s="121">
        <v>14</v>
      </c>
      <c r="J60" s="121" t="s">
        <v>58</v>
      </c>
      <c r="K60" s="73" t="s">
        <v>49</v>
      </c>
      <c r="L60" s="118">
        <v>-101</v>
      </c>
      <c r="M60" s="73">
        <v>24</v>
      </c>
      <c r="N60" s="73" t="s">
        <v>94</v>
      </c>
      <c r="O60" s="73"/>
      <c r="P60" s="108" t="s">
        <v>66</v>
      </c>
      <c r="Q60" s="73" t="s">
        <v>307</v>
      </c>
      <c r="R60" s="73">
        <v>180</v>
      </c>
      <c r="S60" s="73">
        <v>1</v>
      </c>
      <c r="T60" s="73" t="s">
        <v>170</v>
      </c>
      <c r="U60" s="105">
        <v>31000</v>
      </c>
      <c r="V60" s="105">
        <v>31000</v>
      </c>
      <c r="W60" s="106"/>
      <c r="X60" s="73" t="s">
        <v>175</v>
      </c>
      <c r="Y60" s="73" t="s">
        <v>174</v>
      </c>
      <c r="Z60"/>
    </row>
    <row r="61" spans="1:26" x14ac:dyDescent="0.25">
      <c r="A61" s="46"/>
      <c r="B61" s="46" t="s">
        <v>97</v>
      </c>
      <c r="D61" s="178">
        <v>201.048</v>
      </c>
      <c r="E61" s="46">
        <v>10</v>
      </c>
      <c r="F61" s="45" t="s">
        <v>24</v>
      </c>
      <c r="G61" s="121">
        <v>71</v>
      </c>
      <c r="H61" s="121">
        <v>10</v>
      </c>
      <c r="I61" s="121">
        <v>14</v>
      </c>
      <c r="J61" s="121" t="s">
        <v>58</v>
      </c>
      <c r="K61" s="73" t="s">
        <v>49</v>
      </c>
      <c r="L61" s="118">
        <v>-103</v>
      </c>
      <c r="M61" s="73">
        <v>22</v>
      </c>
      <c r="N61" s="73" t="s">
        <v>94</v>
      </c>
      <c r="O61" s="73"/>
      <c r="P61" s="108" t="s">
        <v>66</v>
      </c>
      <c r="Q61" s="73" t="s">
        <v>307</v>
      </c>
      <c r="R61" s="73">
        <v>180</v>
      </c>
      <c r="S61" s="73">
        <v>1</v>
      </c>
      <c r="T61" s="73" t="s">
        <v>170</v>
      </c>
      <c r="U61" s="105">
        <v>28000</v>
      </c>
      <c r="V61" s="105">
        <v>28000</v>
      </c>
      <c r="W61" s="106"/>
      <c r="X61" s="73" t="s">
        <v>175</v>
      </c>
      <c r="Y61" s="73" t="s">
        <v>174</v>
      </c>
      <c r="Z61"/>
    </row>
    <row r="62" spans="1:26" x14ac:dyDescent="0.25">
      <c r="A62" s="46"/>
      <c r="B62" s="46" t="s">
        <v>97</v>
      </c>
      <c r="D62" s="178">
        <v>201.048</v>
      </c>
      <c r="E62" s="46">
        <v>11</v>
      </c>
      <c r="F62" s="45" t="s">
        <v>24</v>
      </c>
      <c r="G62" s="121">
        <v>71</v>
      </c>
      <c r="H62" s="121">
        <v>10</v>
      </c>
      <c r="I62" s="121">
        <v>14</v>
      </c>
      <c r="J62" s="121" t="s">
        <v>58</v>
      </c>
      <c r="K62" s="73" t="s">
        <v>49</v>
      </c>
      <c r="L62" s="118">
        <v>-105</v>
      </c>
      <c r="M62" s="73">
        <v>20</v>
      </c>
      <c r="N62" s="73" t="s">
        <v>94</v>
      </c>
      <c r="O62" s="73"/>
      <c r="P62" s="108" t="s">
        <v>66</v>
      </c>
      <c r="Q62" s="73" t="s">
        <v>307</v>
      </c>
      <c r="R62" s="73">
        <v>180</v>
      </c>
      <c r="S62" s="73">
        <v>1</v>
      </c>
      <c r="T62" s="73" t="s">
        <v>170</v>
      </c>
      <c r="U62" s="105">
        <v>25000</v>
      </c>
      <c r="V62" s="105">
        <v>25000</v>
      </c>
      <c r="W62" s="106"/>
      <c r="X62" s="73" t="s">
        <v>175</v>
      </c>
      <c r="Y62" s="73" t="s">
        <v>174</v>
      </c>
      <c r="Z62"/>
    </row>
    <row r="63" spans="1:26" x14ac:dyDescent="0.25">
      <c r="A63" s="46"/>
      <c r="B63" s="46" t="s">
        <v>97</v>
      </c>
      <c r="D63" s="178">
        <v>201.048</v>
      </c>
      <c r="E63" s="46">
        <v>12</v>
      </c>
      <c r="F63" s="45" t="s">
        <v>24</v>
      </c>
      <c r="G63" s="121">
        <v>71</v>
      </c>
      <c r="H63" s="121">
        <v>10</v>
      </c>
      <c r="I63" s="121">
        <v>14</v>
      </c>
      <c r="J63" s="121" t="s">
        <v>58</v>
      </c>
      <c r="K63" s="73" t="s">
        <v>49</v>
      </c>
      <c r="L63" s="118">
        <v>-107</v>
      </c>
      <c r="M63" s="73">
        <v>18</v>
      </c>
      <c r="N63" s="73" t="s">
        <v>94</v>
      </c>
      <c r="O63" s="73"/>
      <c r="P63" s="108" t="s">
        <v>66</v>
      </c>
      <c r="Q63" s="73" t="s">
        <v>307</v>
      </c>
      <c r="R63" s="73">
        <v>180</v>
      </c>
      <c r="S63" s="73">
        <v>1</v>
      </c>
      <c r="T63" s="73" t="s">
        <v>170</v>
      </c>
      <c r="U63" s="105">
        <v>22000</v>
      </c>
      <c r="V63" s="105">
        <v>22000</v>
      </c>
      <c r="W63" s="106"/>
      <c r="X63" s="73" t="s">
        <v>175</v>
      </c>
      <c r="Y63" s="73" t="s">
        <v>174</v>
      </c>
      <c r="Z63"/>
    </row>
    <row r="64" spans="1:26" x14ac:dyDescent="0.25">
      <c r="A64" s="46"/>
      <c r="B64" s="46" t="s">
        <v>97</v>
      </c>
      <c r="D64" s="178">
        <v>201.048</v>
      </c>
      <c r="E64" s="46">
        <v>13</v>
      </c>
      <c r="F64" s="45" t="s">
        <v>24</v>
      </c>
      <c r="G64" s="121">
        <v>71</v>
      </c>
      <c r="H64" s="121">
        <v>10</v>
      </c>
      <c r="I64" s="121">
        <v>14</v>
      </c>
      <c r="J64" s="121" t="s">
        <v>58</v>
      </c>
      <c r="K64" s="73" t="s">
        <v>49</v>
      </c>
      <c r="L64" s="118">
        <v>-109</v>
      </c>
      <c r="M64" s="73">
        <v>16</v>
      </c>
      <c r="N64" s="73" t="s">
        <v>94</v>
      </c>
      <c r="O64" s="73"/>
      <c r="P64" s="108" t="s">
        <v>66</v>
      </c>
      <c r="Q64" s="73" t="s">
        <v>307</v>
      </c>
      <c r="R64" s="73">
        <v>180</v>
      </c>
      <c r="S64" s="73">
        <v>1</v>
      </c>
      <c r="T64" s="73" t="s">
        <v>170</v>
      </c>
      <c r="U64" s="105">
        <v>18000</v>
      </c>
      <c r="V64" s="105">
        <v>18000</v>
      </c>
      <c r="W64" s="106"/>
      <c r="X64" s="73" t="s">
        <v>175</v>
      </c>
      <c r="Y64" s="73" t="s">
        <v>174</v>
      </c>
      <c r="Z64"/>
    </row>
    <row r="65" spans="1:26" x14ac:dyDescent="0.25">
      <c r="A65" s="46"/>
      <c r="B65" s="46" t="s">
        <v>97</v>
      </c>
      <c r="D65" s="178">
        <v>201.048</v>
      </c>
      <c r="E65" s="46">
        <v>14</v>
      </c>
      <c r="F65" s="45" t="s">
        <v>24</v>
      </c>
      <c r="G65" s="121">
        <v>71</v>
      </c>
      <c r="H65" s="121">
        <v>10</v>
      </c>
      <c r="I65" s="121">
        <v>14</v>
      </c>
      <c r="J65" s="121" t="s">
        <v>58</v>
      </c>
      <c r="K65" s="73" t="s">
        <v>49</v>
      </c>
      <c r="L65" s="118">
        <v>-111</v>
      </c>
      <c r="M65" s="73">
        <v>14</v>
      </c>
      <c r="N65" s="73" t="s">
        <v>94</v>
      </c>
      <c r="O65" s="73"/>
      <c r="P65" s="108" t="s">
        <v>66</v>
      </c>
      <c r="Q65" s="73" t="s">
        <v>307</v>
      </c>
      <c r="R65" s="73">
        <v>180</v>
      </c>
      <c r="S65" s="73">
        <v>1</v>
      </c>
      <c r="T65" s="73" t="s">
        <v>170</v>
      </c>
      <c r="U65" s="105">
        <v>16000</v>
      </c>
      <c r="V65" s="105">
        <v>16000</v>
      </c>
      <c r="W65" s="106"/>
      <c r="X65" s="73" t="s">
        <v>175</v>
      </c>
      <c r="Y65" s="73" t="s">
        <v>174</v>
      </c>
      <c r="Z65"/>
    </row>
    <row r="66" spans="1:26" x14ac:dyDescent="0.25">
      <c r="A66" s="46"/>
      <c r="B66" s="46" t="s">
        <v>97</v>
      </c>
      <c r="D66" s="178">
        <v>201.048</v>
      </c>
      <c r="E66" s="46">
        <v>15</v>
      </c>
      <c r="F66" s="45" t="s">
        <v>24</v>
      </c>
      <c r="G66" s="121">
        <v>71</v>
      </c>
      <c r="H66" s="121">
        <v>10</v>
      </c>
      <c r="I66" s="121">
        <v>14</v>
      </c>
      <c r="J66" s="121" t="s">
        <v>58</v>
      </c>
      <c r="K66" s="73" t="s">
        <v>49</v>
      </c>
      <c r="L66" s="118">
        <v>-113</v>
      </c>
      <c r="M66" s="73">
        <v>12</v>
      </c>
      <c r="N66" s="73" t="s">
        <v>94</v>
      </c>
      <c r="O66" s="73"/>
      <c r="P66" s="108" t="s">
        <v>66</v>
      </c>
      <c r="Q66" s="73" t="s">
        <v>307</v>
      </c>
      <c r="R66" s="73">
        <v>180</v>
      </c>
      <c r="S66" s="73">
        <v>1</v>
      </c>
      <c r="T66" s="73" t="s">
        <v>170</v>
      </c>
      <c r="U66" s="105">
        <v>14000</v>
      </c>
      <c r="V66" s="105">
        <v>14000</v>
      </c>
      <c r="W66" s="106"/>
      <c r="X66" s="73" t="s">
        <v>175</v>
      </c>
      <c r="Y66" s="73" t="s">
        <v>174</v>
      </c>
      <c r="Z66"/>
    </row>
    <row r="67" spans="1:26" x14ac:dyDescent="0.25">
      <c r="A67" s="46"/>
      <c r="B67" s="46" t="s">
        <v>97</v>
      </c>
      <c r="D67" s="178">
        <v>201.048</v>
      </c>
      <c r="E67" s="46">
        <v>16</v>
      </c>
      <c r="F67" s="45" t="s">
        <v>24</v>
      </c>
      <c r="G67" s="121">
        <v>71</v>
      </c>
      <c r="H67" s="121">
        <v>10</v>
      </c>
      <c r="I67" s="121">
        <v>14</v>
      </c>
      <c r="J67" s="121" t="s">
        <v>58</v>
      </c>
      <c r="K67" s="73" t="s">
        <v>49</v>
      </c>
      <c r="L67" s="118">
        <v>-115</v>
      </c>
      <c r="M67" s="73">
        <v>10</v>
      </c>
      <c r="N67" s="73" t="s">
        <v>94</v>
      </c>
      <c r="O67" s="73"/>
      <c r="P67" s="108" t="s">
        <v>66</v>
      </c>
      <c r="Q67" s="73" t="s">
        <v>307</v>
      </c>
      <c r="R67" s="73">
        <v>180</v>
      </c>
      <c r="S67" s="73">
        <v>1</v>
      </c>
      <c r="T67" s="73" t="s">
        <v>170</v>
      </c>
      <c r="U67" s="105">
        <v>11000</v>
      </c>
      <c r="V67" s="105">
        <v>11000</v>
      </c>
      <c r="W67" s="106"/>
      <c r="X67" s="73" t="s">
        <v>175</v>
      </c>
      <c r="Y67" s="73" t="s">
        <v>174</v>
      </c>
      <c r="Z67"/>
    </row>
    <row r="68" spans="1:26" x14ac:dyDescent="0.25">
      <c r="A68" s="46"/>
      <c r="B68" s="46" t="s">
        <v>97</v>
      </c>
      <c r="D68" s="178">
        <v>201.048</v>
      </c>
      <c r="E68" s="46">
        <v>17</v>
      </c>
      <c r="F68" s="45" t="s">
        <v>24</v>
      </c>
      <c r="G68" s="121">
        <v>71</v>
      </c>
      <c r="H68" s="121">
        <v>10</v>
      </c>
      <c r="I68" s="121">
        <v>14</v>
      </c>
      <c r="J68" s="121" t="s">
        <v>58</v>
      </c>
      <c r="K68" s="73" t="s">
        <v>49</v>
      </c>
      <c r="L68" s="118">
        <v>-117</v>
      </c>
      <c r="M68" s="73">
        <v>8</v>
      </c>
      <c r="N68" s="73" t="s">
        <v>94</v>
      </c>
      <c r="O68" s="73"/>
      <c r="P68" s="108" t="s">
        <v>66</v>
      </c>
      <c r="Q68" s="73" t="s">
        <v>307</v>
      </c>
      <c r="R68" s="73">
        <v>180</v>
      </c>
      <c r="S68" s="73">
        <v>1</v>
      </c>
      <c r="T68" s="73" t="s">
        <v>170</v>
      </c>
      <c r="U68" s="105">
        <v>8000</v>
      </c>
      <c r="V68" s="105">
        <v>8000</v>
      </c>
      <c r="W68" s="106"/>
      <c r="X68" s="73" t="s">
        <v>175</v>
      </c>
      <c r="Y68" s="73" t="s">
        <v>174</v>
      </c>
      <c r="Z68"/>
    </row>
    <row r="69" spans="1:26" x14ac:dyDescent="0.25">
      <c r="A69" s="46"/>
      <c r="B69" s="46" t="s">
        <v>97</v>
      </c>
      <c r="D69" s="178">
        <v>201.048</v>
      </c>
      <c r="E69" s="46">
        <v>18</v>
      </c>
      <c r="F69" s="45" t="s">
        <v>24</v>
      </c>
      <c r="G69" s="121">
        <v>71</v>
      </c>
      <c r="H69" s="121">
        <v>10</v>
      </c>
      <c r="I69" s="121">
        <v>14</v>
      </c>
      <c r="J69" s="121" t="s">
        <v>58</v>
      </c>
      <c r="K69" s="73" t="s">
        <v>49</v>
      </c>
      <c r="L69" s="118">
        <v>-119</v>
      </c>
      <c r="M69" s="73">
        <v>6</v>
      </c>
      <c r="N69" s="73" t="s">
        <v>94</v>
      </c>
      <c r="O69" s="73"/>
      <c r="P69" s="108" t="s">
        <v>66</v>
      </c>
      <c r="Q69" s="73" t="s">
        <v>307</v>
      </c>
      <c r="R69" s="73">
        <v>180</v>
      </c>
      <c r="S69" s="73">
        <v>1</v>
      </c>
      <c r="T69" s="73" t="s">
        <v>170</v>
      </c>
      <c r="U69" s="105">
        <v>6000</v>
      </c>
      <c r="V69" s="105">
        <v>6000</v>
      </c>
      <c r="W69" s="106"/>
      <c r="X69" s="73" t="s">
        <v>175</v>
      </c>
      <c r="Y69" s="73" t="s">
        <v>174</v>
      </c>
      <c r="Z69"/>
    </row>
    <row r="70" spans="1:26" x14ac:dyDescent="0.25">
      <c r="A70" s="46"/>
      <c r="B70" s="46" t="s">
        <v>97</v>
      </c>
      <c r="D70" s="178">
        <v>201.048</v>
      </c>
      <c r="E70" s="46">
        <v>19</v>
      </c>
      <c r="F70" s="45" t="s">
        <v>24</v>
      </c>
      <c r="G70" s="121">
        <v>71</v>
      </c>
      <c r="H70" s="121">
        <v>10</v>
      </c>
      <c r="I70" s="121">
        <v>14</v>
      </c>
      <c r="J70" s="121" t="s">
        <v>58</v>
      </c>
      <c r="K70" s="73" t="s">
        <v>49</v>
      </c>
      <c r="L70" s="118">
        <v>-121</v>
      </c>
      <c r="M70" s="73">
        <v>4</v>
      </c>
      <c r="N70" s="73" t="s">
        <v>94</v>
      </c>
      <c r="O70" s="73"/>
      <c r="P70" s="108" t="s">
        <v>66</v>
      </c>
      <c r="Q70" s="73" t="s">
        <v>307</v>
      </c>
      <c r="R70" s="73">
        <v>180</v>
      </c>
      <c r="S70" s="73">
        <v>1</v>
      </c>
      <c r="T70" s="73" t="s">
        <v>170</v>
      </c>
      <c r="U70" s="105">
        <v>4000</v>
      </c>
      <c r="V70" s="105">
        <v>4000</v>
      </c>
      <c r="W70" s="106"/>
      <c r="X70" s="73" t="s">
        <v>175</v>
      </c>
      <c r="Y70" s="73" t="s">
        <v>174</v>
      </c>
      <c r="Z70"/>
    </row>
    <row r="71" spans="1:26" x14ac:dyDescent="0.25">
      <c r="A71" s="46"/>
      <c r="B71" s="46"/>
      <c r="C71" s="121"/>
      <c r="D71" s="178"/>
      <c r="E71" s="46"/>
      <c r="F71" s="45"/>
      <c r="G71" s="121"/>
      <c r="H71" s="121"/>
      <c r="I71" s="121"/>
      <c r="J71" s="121"/>
      <c r="K71" s="73"/>
      <c r="L71" s="118"/>
      <c r="M71" s="73"/>
      <c r="N71" s="73"/>
      <c r="O71" s="73"/>
      <c r="P71" s="108"/>
      <c r="Q71" s="73"/>
      <c r="R71" s="73"/>
      <c r="S71" s="73"/>
      <c r="T71" s="73"/>
      <c r="U71" s="108"/>
      <c r="V71" s="108"/>
      <c r="W71" s="106"/>
      <c r="X71" s="73"/>
      <c r="Y71" s="73"/>
      <c r="Z71"/>
    </row>
    <row r="72" spans="1:26" x14ac:dyDescent="0.25">
      <c r="A72" s="68" t="s">
        <v>98</v>
      </c>
      <c r="B72" s="68" t="s">
        <v>99</v>
      </c>
      <c r="C72" s="68"/>
      <c r="D72" s="178">
        <v>201.04900000000001</v>
      </c>
      <c r="E72" s="46">
        <v>1</v>
      </c>
      <c r="F72" s="45" t="s">
        <v>24</v>
      </c>
      <c r="G72" s="121">
        <v>71</v>
      </c>
      <c r="H72" s="121">
        <v>10</v>
      </c>
      <c r="I72" s="121">
        <v>14</v>
      </c>
      <c r="J72" s="121" t="s">
        <v>62</v>
      </c>
      <c r="K72" s="73" t="s">
        <v>21</v>
      </c>
      <c r="L72" s="118">
        <v>-77.8</v>
      </c>
      <c r="M72" s="73" t="s">
        <v>41</v>
      </c>
      <c r="N72" s="73" t="s">
        <v>42</v>
      </c>
      <c r="O72" s="73"/>
      <c r="P72" s="108" t="s">
        <v>66</v>
      </c>
      <c r="Q72" s="73" t="s">
        <v>307</v>
      </c>
      <c r="R72" s="73">
        <v>60</v>
      </c>
      <c r="S72" s="73">
        <v>3</v>
      </c>
      <c r="T72" s="73" t="s">
        <v>170</v>
      </c>
      <c r="U72" s="108">
        <v>47000</v>
      </c>
      <c r="V72" s="108">
        <v>47000</v>
      </c>
      <c r="W72" s="106" t="s">
        <v>100</v>
      </c>
      <c r="X72" s="73" t="s">
        <v>175</v>
      </c>
      <c r="Y72" s="73" t="s">
        <v>174</v>
      </c>
      <c r="Z72"/>
    </row>
    <row r="73" spans="1:26" x14ac:dyDescent="0.25">
      <c r="A73" s="68"/>
      <c r="B73" s="68" t="s">
        <v>99</v>
      </c>
      <c r="C73" s="68"/>
      <c r="D73" s="178">
        <v>201.04900000000001</v>
      </c>
      <c r="E73" s="46">
        <v>1</v>
      </c>
      <c r="F73" s="45" t="s">
        <v>24</v>
      </c>
      <c r="G73" s="121">
        <v>71</v>
      </c>
      <c r="H73" s="121">
        <v>10</v>
      </c>
      <c r="I73" s="121">
        <v>14</v>
      </c>
      <c r="J73" s="121" t="s">
        <v>62</v>
      </c>
      <c r="K73" s="73" t="s">
        <v>21</v>
      </c>
      <c r="L73" s="118">
        <v>-82.8</v>
      </c>
      <c r="M73" s="73">
        <v>25</v>
      </c>
      <c r="N73" s="73" t="s">
        <v>42</v>
      </c>
      <c r="O73" s="73"/>
      <c r="P73" s="108" t="s">
        <v>66</v>
      </c>
      <c r="Q73" s="73" t="s">
        <v>307</v>
      </c>
      <c r="R73" s="73">
        <v>60</v>
      </c>
      <c r="S73" s="73">
        <v>3</v>
      </c>
      <c r="T73" s="73" t="s">
        <v>170</v>
      </c>
      <c r="U73" s="108">
        <v>47000</v>
      </c>
      <c r="V73" s="108">
        <v>47000</v>
      </c>
      <c r="W73" s="106"/>
      <c r="X73" s="73" t="s">
        <v>175</v>
      </c>
      <c r="Y73" s="73" t="s">
        <v>174</v>
      </c>
      <c r="Z73"/>
    </row>
    <row r="74" spans="1:26" x14ac:dyDescent="0.25">
      <c r="A74" s="46"/>
      <c r="B74" s="68" t="s">
        <v>99</v>
      </c>
      <c r="C74" s="68"/>
      <c r="D74" s="178">
        <v>201.04900000000001</v>
      </c>
      <c r="E74" s="46">
        <v>1</v>
      </c>
      <c r="F74" s="45" t="s">
        <v>24</v>
      </c>
      <c r="G74" s="121">
        <v>71</v>
      </c>
      <c r="H74" s="121">
        <v>10</v>
      </c>
      <c r="I74" s="121">
        <v>14</v>
      </c>
      <c r="J74" s="121" t="s">
        <v>62</v>
      </c>
      <c r="K74" s="73" t="s">
        <v>21</v>
      </c>
      <c r="L74" s="118">
        <v>-87.8</v>
      </c>
      <c r="M74" s="73">
        <v>20</v>
      </c>
      <c r="N74" s="73" t="s">
        <v>42</v>
      </c>
      <c r="O74" s="73"/>
      <c r="P74" s="108" t="s">
        <v>66</v>
      </c>
      <c r="Q74" s="73" t="s">
        <v>307</v>
      </c>
      <c r="R74" s="73">
        <v>60</v>
      </c>
      <c r="S74" s="73">
        <v>3</v>
      </c>
      <c r="T74" s="73" t="s">
        <v>170</v>
      </c>
      <c r="U74" s="108">
        <v>45000</v>
      </c>
      <c r="V74" s="108">
        <v>45000</v>
      </c>
      <c r="W74" s="106"/>
      <c r="X74" s="73" t="s">
        <v>175</v>
      </c>
      <c r="Y74" s="73" t="s">
        <v>174</v>
      </c>
      <c r="Z74"/>
    </row>
    <row r="75" spans="1:26" x14ac:dyDescent="0.25">
      <c r="A75" s="46"/>
      <c r="B75" s="68" t="s">
        <v>99</v>
      </c>
      <c r="C75" s="68"/>
      <c r="D75" s="178">
        <v>201.04900000000001</v>
      </c>
      <c r="E75" s="46">
        <v>1</v>
      </c>
      <c r="F75" s="45" t="s">
        <v>24</v>
      </c>
      <c r="G75" s="121">
        <v>71</v>
      </c>
      <c r="H75" s="121">
        <v>10</v>
      </c>
      <c r="I75" s="121">
        <v>14</v>
      </c>
      <c r="J75" s="121" t="s">
        <v>62</v>
      </c>
      <c r="K75" s="73" t="s">
        <v>21</v>
      </c>
      <c r="L75" s="118">
        <v>-92.8</v>
      </c>
      <c r="M75" s="73">
        <v>15</v>
      </c>
      <c r="N75" s="73" t="s">
        <v>42</v>
      </c>
      <c r="O75" s="73"/>
      <c r="P75" s="108" t="s">
        <v>66</v>
      </c>
      <c r="Q75" s="73" t="s">
        <v>307</v>
      </c>
      <c r="R75" s="73">
        <v>60</v>
      </c>
      <c r="S75" s="73">
        <v>3</v>
      </c>
      <c r="T75" s="73" t="s">
        <v>170</v>
      </c>
      <c r="U75" s="108">
        <v>31000</v>
      </c>
      <c r="V75" s="108">
        <v>31000</v>
      </c>
      <c r="W75" s="106"/>
      <c r="X75" s="73" t="s">
        <v>175</v>
      </c>
      <c r="Y75" s="73" t="s">
        <v>174</v>
      </c>
      <c r="Z75"/>
    </row>
    <row r="76" spans="1:26" x14ac:dyDescent="0.25">
      <c r="A76" s="46"/>
      <c r="B76" s="68" t="s">
        <v>99</v>
      </c>
      <c r="C76" s="68"/>
      <c r="D76" s="178">
        <v>201.04900000000001</v>
      </c>
      <c r="E76" s="46">
        <v>1</v>
      </c>
      <c r="F76" s="45" t="s">
        <v>24</v>
      </c>
      <c r="G76" s="121">
        <v>71</v>
      </c>
      <c r="H76" s="121">
        <v>10</v>
      </c>
      <c r="I76" s="121">
        <v>14</v>
      </c>
      <c r="J76" s="121" t="s">
        <v>62</v>
      </c>
      <c r="K76" s="73" t="s">
        <v>21</v>
      </c>
      <c r="L76" s="118">
        <v>-97.8</v>
      </c>
      <c r="M76" s="73">
        <v>10</v>
      </c>
      <c r="N76" s="73" t="s">
        <v>42</v>
      </c>
      <c r="O76" s="73"/>
      <c r="P76" s="108" t="s">
        <v>66</v>
      </c>
      <c r="Q76" s="73" t="s">
        <v>307</v>
      </c>
      <c r="R76" s="73">
        <v>60</v>
      </c>
      <c r="S76" s="73">
        <v>3</v>
      </c>
      <c r="T76" s="73" t="s">
        <v>170</v>
      </c>
      <c r="U76" s="108">
        <v>24000</v>
      </c>
      <c r="V76" s="108">
        <v>24000</v>
      </c>
      <c r="W76" s="106"/>
      <c r="X76" s="73" t="s">
        <v>175</v>
      </c>
      <c r="Y76" s="73" t="s">
        <v>174</v>
      </c>
      <c r="Z76"/>
    </row>
    <row r="77" spans="1:26" x14ac:dyDescent="0.25">
      <c r="A77" s="46"/>
      <c r="B77" s="68" t="s">
        <v>99</v>
      </c>
      <c r="C77" s="68"/>
      <c r="D77" s="178">
        <v>201.04900000000001</v>
      </c>
      <c r="E77" s="46">
        <v>1</v>
      </c>
      <c r="F77" s="45" t="s">
        <v>24</v>
      </c>
      <c r="G77" s="121">
        <v>71</v>
      </c>
      <c r="H77" s="121">
        <v>10</v>
      </c>
      <c r="I77" s="121">
        <v>14</v>
      </c>
      <c r="J77" s="121" t="s">
        <v>62</v>
      </c>
      <c r="K77" s="73" t="s">
        <v>21</v>
      </c>
      <c r="L77" s="118">
        <v>-102.8</v>
      </c>
      <c r="M77" s="73">
        <v>5</v>
      </c>
      <c r="N77" s="73" t="s">
        <v>42</v>
      </c>
      <c r="O77" s="73"/>
      <c r="P77" s="108" t="s">
        <v>66</v>
      </c>
      <c r="Q77" s="73" t="s">
        <v>307</v>
      </c>
      <c r="R77" s="73">
        <v>60</v>
      </c>
      <c r="S77" s="73">
        <v>3</v>
      </c>
      <c r="T77" s="73" t="s">
        <v>170</v>
      </c>
      <c r="U77" s="108">
        <v>13000</v>
      </c>
      <c r="V77" s="108">
        <v>13000</v>
      </c>
      <c r="W77" s="106"/>
      <c r="X77" s="73" t="s">
        <v>175</v>
      </c>
      <c r="Y77" s="73" t="s">
        <v>174</v>
      </c>
      <c r="Z77"/>
    </row>
    <row r="78" spans="1:26" x14ac:dyDescent="0.25">
      <c r="A78" s="46"/>
      <c r="B78" s="68" t="s">
        <v>99</v>
      </c>
      <c r="C78" s="68"/>
      <c r="D78" s="178">
        <v>201.04900000000001</v>
      </c>
      <c r="E78" s="46">
        <v>1</v>
      </c>
      <c r="F78" s="45" t="s">
        <v>24</v>
      </c>
      <c r="G78" s="121">
        <v>71</v>
      </c>
      <c r="H78" s="121">
        <v>10</v>
      </c>
      <c r="I78" s="121">
        <v>14</v>
      </c>
      <c r="J78" s="121" t="s">
        <v>62</v>
      </c>
      <c r="K78" s="73" t="s">
        <v>21</v>
      </c>
      <c r="L78" s="118">
        <v>-107.8</v>
      </c>
      <c r="M78" s="73">
        <v>0</v>
      </c>
      <c r="N78" s="73" t="s">
        <v>42</v>
      </c>
      <c r="O78" s="73"/>
      <c r="P78" s="108" t="s">
        <v>66</v>
      </c>
      <c r="Q78" s="73" t="s">
        <v>307</v>
      </c>
      <c r="R78" s="73">
        <v>60</v>
      </c>
      <c r="S78" s="73">
        <v>3</v>
      </c>
      <c r="T78" s="73" t="s">
        <v>170</v>
      </c>
      <c r="U78" s="108">
        <v>6000</v>
      </c>
      <c r="V78" s="108">
        <v>6000</v>
      </c>
      <c r="W78" s="106"/>
      <c r="X78" s="73" t="s">
        <v>175</v>
      </c>
      <c r="Y78" s="73" t="s">
        <v>174</v>
      </c>
      <c r="Z78"/>
    </row>
    <row r="79" spans="1:26" x14ac:dyDescent="0.25">
      <c r="A79" s="46"/>
      <c r="B79" s="68" t="s">
        <v>99</v>
      </c>
      <c r="C79" s="68"/>
      <c r="D79" s="178">
        <v>201.04900000000001</v>
      </c>
      <c r="E79" s="46">
        <v>2</v>
      </c>
      <c r="F79" s="45" t="s">
        <v>24</v>
      </c>
      <c r="G79" s="121">
        <v>71</v>
      </c>
      <c r="H79" s="121">
        <v>10</v>
      </c>
      <c r="I79" s="121">
        <v>14</v>
      </c>
      <c r="J79" s="121" t="s">
        <v>62</v>
      </c>
      <c r="K79" s="73" t="s">
        <v>344</v>
      </c>
      <c r="L79" s="118">
        <v>-77.8</v>
      </c>
      <c r="M79" s="73" t="s">
        <v>41</v>
      </c>
      <c r="N79" s="73" t="s">
        <v>47</v>
      </c>
      <c r="O79" s="73"/>
      <c r="P79" s="108" t="s">
        <v>66</v>
      </c>
      <c r="Q79" s="73" t="s">
        <v>307</v>
      </c>
      <c r="R79" s="73">
        <v>60</v>
      </c>
      <c r="S79" s="73">
        <v>3</v>
      </c>
      <c r="T79" s="73" t="s">
        <v>170</v>
      </c>
      <c r="U79" s="108">
        <v>45000</v>
      </c>
      <c r="V79" s="108">
        <v>45000</v>
      </c>
      <c r="W79" s="106"/>
      <c r="X79" s="73" t="s">
        <v>175</v>
      </c>
      <c r="Y79" s="73" t="s">
        <v>174</v>
      </c>
      <c r="Z79"/>
    </row>
    <row r="80" spans="1:26" x14ac:dyDescent="0.25">
      <c r="A80" s="46"/>
      <c r="B80" s="68" t="s">
        <v>99</v>
      </c>
      <c r="C80" s="68"/>
      <c r="D80" s="178">
        <v>201.04900000000001</v>
      </c>
      <c r="E80" s="46">
        <v>2</v>
      </c>
      <c r="F80" s="45" t="s">
        <v>24</v>
      </c>
      <c r="G80" s="121">
        <v>71</v>
      </c>
      <c r="H80" s="121">
        <v>10</v>
      </c>
      <c r="I80" s="121">
        <v>14</v>
      </c>
      <c r="J80" s="121" t="s">
        <v>62</v>
      </c>
      <c r="K80" s="73" t="s">
        <v>344</v>
      </c>
      <c r="L80" s="118">
        <v>-82.8</v>
      </c>
      <c r="M80" s="73">
        <v>25</v>
      </c>
      <c r="N80" s="73" t="s">
        <v>47</v>
      </c>
      <c r="O80" s="73"/>
      <c r="P80" s="108" t="s">
        <v>66</v>
      </c>
      <c r="Q80" s="73" t="s">
        <v>307</v>
      </c>
      <c r="R80" s="73">
        <v>60</v>
      </c>
      <c r="S80" s="73">
        <v>3</v>
      </c>
      <c r="T80" s="73" t="s">
        <v>170</v>
      </c>
      <c r="U80" s="108">
        <v>39000</v>
      </c>
      <c r="V80" s="108">
        <v>39000</v>
      </c>
      <c r="W80" s="106"/>
      <c r="X80" s="73" t="s">
        <v>175</v>
      </c>
      <c r="Y80" s="73" t="s">
        <v>174</v>
      </c>
      <c r="Z80"/>
    </row>
    <row r="81" spans="1:26" x14ac:dyDescent="0.25">
      <c r="A81" s="46"/>
      <c r="B81" s="68" t="s">
        <v>99</v>
      </c>
      <c r="C81" s="68"/>
      <c r="D81" s="178">
        <v>201.04900000000001</v>
      </c>
      <c r="E81" s="46">
        <v>2</v>
      </c>
      <c r="F81" s="45" t="s">
        <v>24</v>
      </c>
      <c r="G81" s="121">
        <v>71</v>
      </c>
      <c r="H81" s="121">
        <v>10</v>
      </c>
      <c r="I81" s="121">
        <v>14</v>
      </c>
      <c r="J81" s="121" t="s">
        <v>62</v>
      </c>
      <c r="K81" s="73" t="s">
        <v>344</v>
      </c>
      <c r="L81" s="118">
        <v>-87.8</v>
      </c>
      <c r="M81" s="73">
        <v>20</v>
      </c>
      <c r="N81" s="73" t="s">
        <v>47</v>
      </c>
      <c r="O81" s="73"/>
      <c r="P81" s="108" t="s">
        <v>66</v>
      </c>
      <c r="Q81" s="73" t="s">
        <v>307</v>
      </c>
      <c r="R81" s="73">
        <v>60</v>
      </c>
      <c r="S81" s="73">
        <v>3</v>
      </c>
      <c r="T81" s="73" t="s">
        <v>170</v>
      </c>
      <c r="U81" s="108">
        <v>31000</v>
      </c>
      <c r="V81" s="108">
        <v>31000</v>
      </c>
      <c r="W81" s="106"/>
      <c r="X81" s="73" t="s">
        <v>175</v>
      </c>
      <c r="Y81" s="73" t="s">
        <v>174</v>
      </c>
      <c r="Z81"/>
    </row>
    <row r="82" spans="1:26" x14ac:dyDescent="0.25">
      <c r="A82" s="46"/>
      <c r="B82" s="68" t="s">
        <v>99</v>
      </c>
      <c r="C82" s="68"/>
      <c r="D82" s="178">
        <v>201.04900000000001</v>
      </c>
      <c r="E82" s="46">
        <v>2</v>
      </c>
      <c r="F82" s="45" t="s">
        <v>24</v>
      </c>
      <c r="G82" s="121">
        <v>71</v>
      </c>
      <c r="H82" s="121">
        <v>10</v>
      </c>
      <c r="I82" s="121">
        <v>14</v>
      </c>
      <c r="J82" s="121" t="s">
        <v>62</v>
      </c>
      <c r="K82" s="73" t="s">
        <v>344</v>
      </c>
      <c r="L82" s="118">
        <v>-92.8</v>
      </c>
      <c r="M82" s="73">
        <v>15</v>
      </c>
      <c r="N82" s="73" t="s">
        <v>47</v>
      </c>
      <c r="O82" s="73"/>
      <c r="P82" s="108" t="s">
        <v>66</v>
      </c>
      <c r="Q82" s="73" t="s">
        <v>307</v>
      </c>
      <c r="R82" s="73">
        <v>60</v>
      </c>
      <c r="S82" s="73">
        <v>3</v>
      </c>
      <c r="T82" s="73" t="s">
        <v>170</v>
      </c>
      <c r="U82" s="108">
        <v>23000</v>
      </c>
      <c r="V82" s="108">
        <v>23000</v>
      </c>
      <c r="W82" s="106"/>
      <c r="X82" s="73" t="s">
        <v>175</v>
      </c>
      <c r="Y82" s="73" t="s">
        <v>174</v>
      </c>
      <c r="Z82"/>
    </row>
    <row r="83" spans="1:26" x14ac:dyDescent="0.25">
      <c r="A83" s="46"/>
      <c r="B83" s="68" t="s">
        <v>99</v>
      </c>
      <c r="C83" s="68"/>
      <c r="D83" s="178">
        <v>201.04900000000001</v>
      </c>
      <c r="E83" s="46">
        <v>2</v>
      </c>
      <c r="F83" s="45" t="s">
        <v>24</v>
      </c>
      <c r="G83" s="121">
        <v>71</v>
      </c>
      <c r="H83" s="121">
        <v>10</v>
      </c>
      <c r="I83" s="121">
        <v>14</v>
      </c>
      <c r="J83" s="121" t="s">
        <v>62</v>
      </c>
      <c r="K83" s="73" t="s">
        <v>344</v>
      </c>
      <c r="L83" s="118">
        <v>-97.8</v>
      </c>
      <c r="M83" s="73">
        <v>10</v>
      </c>
      <c r="N83" s="73" t="s">
        <v>47</v>
      </c>
      <c r="O83" s="73"/>
      <c r="P83" s="108" t="s">
        <v>66</v>
      </c>
      <c r="Q83" s="73" t="s">
        <v>307</v>
      </c>
      <c r="R83" s="73">
        <v>60</v>
      </c>
      <c r="S83" s="73">
        <v>3</v>
      </c>
      <c r="T83" s="73" t="s">
        <v>170</v>
      </c>
      <c r="U83" s="108">
        <v>16000</v>
      </c>
      <c r="V83" s="108">
        <v>16000</v>
      </c>
      <c r="W83" s="106"/>
      <c r="X83" s="73" t="s">
        <v>175</v>
      </c>
      <c r="Y83" s="73" t="s">
        <v>174</v>
      </c>
      <c r="Z83"/>
    </row>
    <row r="84" spans="1:26" x14ac:dyDescent="0.25">
      <c r="A84" s="46"/>
      <c r="B84" s="68" t="s">
        <v>99</v>
      </c>
      <c r="C84" s="68"/>
      <c r="D84" s="178">
        <v>201.04900000000001</v>
      </c>
      <c r="E84" s="46">
        <v>2</v>
      </c>
      <c r="F84" s="45" t="s">
        <v>24</v>
      </c>
      <c r="G84" s="121">
        <v>71</v>
      </c>
      <c r="H84" s="121">
        <v>10</v>
      </c>
      <c r="I84" s="121">
        <v>14</v>
      </c>
      <c r="J84" s="121" t="s">
        <v>62</v>
      </c>
      <c r="K84" s="73" t="s">
        <v>344</v>
      </c>
      <c r="L84" s="118">
        <v>-102.8</v>
      </c>
      <c r="M84" s="73">
        <v>5</v>
      </c>
      <c r="N84" s="73" t="s">
        <v>47</v>
      </c>
      <c r="O84" s="73"/>
      <c r="P84" s="108" t="s">
        <v>66</v>
      </c>
      <c r="Q84" s="73" t="s">
        <v>307</v>
      </c>
      <c r="R84" s="73">
        <v>60</v>
      </c>
      <c r="S84" s="73">
        <v>3</v>
      </c>
      <c r="T84" s="73" t="s">
        <v>170</v>
      </c>
      <c r="U84" s="108">
        <v>9000</v>
      </c>
      <c r="V84" s="108">
        <v>9000</v>
      </c>
      <c r="W84" s="106"/>
      <c r="X84" s="73" t="s">
        <v>175</v>
      </c>
      <c r="Y84" s="73" t="s">
        <v>174</v>
      </c>
      <c r="Z84"/>
    </row>
    <row r="85" spans="1:26" x14ac:dyDescent="0.25">
      <c r="A85" s="46"/>
      <c r="B85" s="68" t="s">
        <v>99</v>
      </c>
      <c r="C85" s="68"/>
      <c r="D85" s="178">
        <v>201.04900000000001</v>
      </c>
      <c r="E85" s="46">
        <v>2</v>
      </c>
      <c r="F85" s="45" t="s">
        <v>24</v>
      </c>
      <c r="G85" s="121">
        <v>71</v>
      </c>
      <c r="H85" s="121">
        <v>10</v>
      </c>
      <c r="I85" s="121">
        <v>14</v>
      </c>
      <c r="J85" s="121" t="s">
        <v>62</v>
      </c>
      <c r="K85" s="73" t="s">
        <v>344</v>
      </c>
      <c r="L85" s="118">
        <v>-107.8</v>
      </c>
      <c r="M85" s="73">
        <v>0</v>
      </c>
      <c r="N85" s="73" t="s">
        <v>47</v>
      </c>
      <c r="O85" s="73"/>
      <c r="P85" s="108" t="s">
        <v>66</v>
      </c>
      <c r="Q85" s="73" t="s">
        <v>307</v>
      </c>
      <c r="R85" s="73">
        <v>60</v>
      </c>
      <c r="S85" s="73">
        <v>3</v>
      </c>
      <c r="T85" s="73" t="s">
        <v>170</v>
      </c>
      <c r="U85" s="108">
        <v>3000</v>
      </c>
      <c r="V85" s="108">
        <v>3000</v>
      </c>
      <c r="W85" s="106"/>
      <c r="X85" s="73" t="s">
        <v>175</v>
      </c>
      <c r="Y85" s="73" t="s">
        <v>174</v>
      </c>
      <c r="Z85"/>
    </row>
    <row r="86" spans="1:26" x14ac:dyDescent="0.25">
      <c r="A86" s="46"/>
      <c r="B86" s="68" t="s">
        <v>99</v>
      </c>
      <c r="C86" s="68"/>
      <c r="D86" s="178">
        <v>201.04900000000001</v>
      </c>
      <c r="E86" s="46">
        <v>3</v>
      </c>
      <c r="F86" s="45" t="s">
        <v>24</v>
      </c>
      <c r="G86" s="121">
        <v>71</v>
      </c>
      <c r="H86" s="121">
        <v>10</v>
      </c>
      <c r="I86" s="121">
        <v>14</v>
      </c>
      <c r="J86" s="121" t="s">
        <v>62</v>
      </c>
      <c r="K86" s="73" t="s">
        <v>344</v>
      </c>
      <c r="L86" s="118">
        <v>-77.8</v>
      </c>
      <c r="M86" s="73" t="s">
        <v>41</v>
      </c>
      <c r="N86" s="73" t="s">
        <v>94</v>
      </c>
      <c r="O86" s="73"/>
      <c r="P86" s="108" t="s">
        <v>66</v>
      </c>
      <c r="Q86" s="73" t="s">
        <v>307</v>
      </c>
      <c r="R86" s="73">
        <v>60</v>
      </c>
      <c r="S86" s="73">
        <v>3</v>
      </c>
      <c r="T86" s="73" t="s">
        <v>170</v>
      </c>
      <c r="U86" s="108">
        <v>44000</v>
      </c>
      <c r="V86" s="108">
        <v>44000</v>
      </c>
      <c r="W86" s="106"/>
      <c r="X86" s="73" t="s">
        <v>175</v>
      </c>
      <c r="Y86" s="73" t="s">
        <v>174</v>
      </c>
      <c r="Z86"/>
    </row>
    <row r="87" spans="1:26" x14ac:dyDescent="0.25">
      <c r="A87" s="46"/>
      <c r="B87" s="68" t="s">
        <v>99</v>
      </c>
      <c r="C87" s="68"/>
      <c r="D87" s="178">
        <v>201.04900000000001</v>
      </c>
      <c r="E87" s="46">
        <v>3</v>
      </c>
      <c r="F87" s="45" t="s">
        <v>24</v>
      </c>
      <c r="G87" s="121">
        <v>71</v>
      </c>
      <c r="H87" s="121">
        <v>10</v>
      </c>
      <c r="I87" s="121">
        <v>14</v>
      </c>
      <c r="J87" s="121" t="s">
        <v>62</v>
      </c>
      <c r="K87" s="73" t="s">
        <v>344</v>
      </c>
      <c r="L87" s="118">
        <v>-82.8</v>
      </c>
      <c r="M87" s="73">
        <v>25</v>
      </c>
      <c r="N87" s="73" t="s">
        <v>94</v>
      </c>
      <c r="O87" s="73"/>
      <c r="P87" s="108" t="s">
        <v>66</v>
      </c>
      <c r="Q87" s="73" t="s">
        <v>307</v>
      </c>
      <c r="R87" s="73">
        <v>60</v>
      </c>
      <c r="S87" s="73">
        <v>3</v>
      </c>
      <c r="T87" s="73" t="s">
        <v>170</v>
      </c>
      <c r="U87" s="108">
        <v>36000</v>
      </c>
      <c r="V87" s="108">
        <v>36000</v>
      </c>
      <c r="W87" s="106"/>
      <c r="X87" s="73" t="s">
        <v>175</v>
      </c>
      <c r="Y87" s="73" t="s">
        <v>174</v>
      </c>
      <c r="Z87"/>
    </row>
    <row r="88" spans="1:26" x14ac:dyDescent="0.25">
      <c r="A88" s="46"/>
      <c r="B88" s="68" t="s">
        <v>99</v>
      </c>
      <c r="C88" s="68"/>
      <c r="D88" s="178">
        <v>201.04900000000001</v>
      </c>
      <c r="E88" s="46">
        <v>3</v>
      </c>
      <c r="F88" s="45" t="s">
        <v>24</v>
      </c>
      <c r="G88" s="121">
        <v>71</v>
      </c>
      <c r="H88" s="121">
        <v>10</v>
      </c>
      <c r="I88" s="121">
        <v>14</v>
      </c>
      <c r="J88" s="121" t="s">
        <v>62</v>
      </c>
      <c r="K88" s="73" t="s">
        <v>344</v>
      </c>
      <c r="L88" s="118">
        <v>-87.8</v>
      </c>
      <c r="M88" s="73">
        <v>20</v>
      </c>
      <c r="N88" s="73" t="s">
        <v>94</v>
      </c>
      <c r="O88" s="73"/>
      <c r="P88" s="108" t="s">
        <v>66</v>
      </c>
      <c r="Q88" s="73" t="s">
        <v>307</v>
      </c>
      <c r="R88" s="73">
        <v>60</v>
      </c>
      <c r="S88" s="73">
        <v>3</v>
      </c>
      <c r="T88" s="73" t="s">
        <v>170</v>
      </c>
      <c r="U88" s="108">
        <v>31000</v>
      </c>
      <c r="V88" s="108">
        <v>31000</v>
      </c>
      <c r="W88" s="106"/>
      <c r="X88" s="73" t="s">
        <v>175</v>
      </c>
      <c r="Y88" s="73" t="s">
        <v>174</v>
      </c>
      <c r="Z88"/>
    </row>
    <row r="89" spans="1:26" x14ac:dyDescent="0.25">
      <c r="A89" s="46"/>
      <c r="B89" s="68" t="s">
        <v>99</v>
      </c>
      <c r="C89" s="68"/>
      <c r="D89" s="178">
        <v>201.04900000000001</v>
      </c>
      <c r="E89" s="46">
        <v>3</v>
      </c>
      <c r="F89" s="45" t="s">
        <v>24</v>
      </c>
      <c r="G89" s="121">
        <v>71</v>
      </c>
      <c r="H89" s="121">
        <v>10</v>
      </c>
      <c r="I89" s="121">
        <v>14</v>
      </c>
      <c r="J89" s="121" t="s">
        <v>62</v>
      </c>
      <c r="K89" s="73" t="s">
        <v>344</v>
      </c>
      <c r="L89" s="118">
        <v>-92.8</v>
      </c>
      <c r="M89" s="73">
        <v>15</v>
      </c>
      <c r="N89" s="73" t="s">
        <v>94</v>
      </c>
      <c r="O89" s="73"/>
      <c r="P89" s="108" t="s">
        <v>66</v>
      </c>
      <c r="Q89" s="73" t="s">
        <v>307</v>
      </c>
      <c r="R89" s="73">
        <v>60</v>
      </c>
      <c r="S89" s="73">
        <v>3</v>
      </c>
      <c r="T89" s="73" t="s">
        <v>170</v>
      </c>
      <c r="U89" s="108">
        <v>23000</v>
      </c>
      <c r="V89" s="108">
        <v>23000</v>
      </c>
      <c r="W89" s="106"/>
      <c r="X89" s="73" t="s">
        <v>175</v>
      </c>
      <c r="Y89" s="73" t="s">
        <v>174</v>
      </c>
      <c r="Z89"/>
    </row>
    <row r="90" spans="1:26" x14ac:dyDescent="0.25">
      <c r="A90" s="46"/>
      <c r="B90" s="68" t="s">
        <v>99</v>
      </c>
      <c r="C90" s="68"/>
      <c r="D90" s="178">
        <v>201.04900000000001</v>
      </c>
      <c r="E90" s="46">
        <v>3</v>
      </c>
      <c r="F90" s="45" t="s">
        <v>24</v>
      </c>
      <c r="G90" s="121">
        <v>71</v>
      </c>
      <c r="H90" s="121">
        <v>10</v>
      </c>
      <c r="I90" s="121">
        <v>14</v>
      </c>
      <c r="J90" s="121" t="s">
        <v>62</v>
      </c>
      <c r="K90" s="73" t="s">
        <v>344</v>
      </c>
      <c r="L90" s="118">
        <v>-97.8</v>
      </c>
      <c r="M90" s="73">
        <v>10</v>
      </c>
      <c r="N90" s="73" t="s">
        <v>94</v>
      </c>
      <c r="O90" s="73"/>
      <c r="P90" s="108" t="s">
        <v>66</v>
      </c>
      <c r="Q90" s="73" t="s">
        <v>307</v>
      </c>
      <c r="R90" s="73">
        <v>60</v>
      </c>
      <c r="S90" s="73">
        <v>3</v>
      </c>
      <c r="T90" s="73" t="s">
        <v>170</v>
      </c>
      <c r="U90" s="108">
        <v>13000</v>
      </c>
      <c r="V90" s="108">
        <v>13000</v>
      </c>
      <c r="W90" s="106"/>
      <c r="X90" s="73" t="s">
        <v>175</v>
      </c>
      <c r="Y90" s="73" t="s">
        <v>174</v>
      </c>
      <c r="Z90"/>
    </row>
    <row r="91" spans="1:26" x14ac:dyDescent="0.25">
      <c r="A91" s="46"/>
      <c r="B91" s="68" t="s">
        <v>99</v>
      </c>
      <c r="C91" s="68"/>
      <c r="D91" s="178">
        <v>201.04900000000001</v>
      </c>
      <c r="E91" s="46">
        <v>3</v>
      </c>
      <c r="F91" s="45" t="s">
        <v>24</v>
      </c>
      <c r="G91" s="121">
        <v>71</v>
      </c>
      <c r="H91" s="121">
        <v>10</v>
      </c>
      <c r="I91" s="121">
        <v>14</v>
      </c>
      <c r="J91" s="121" t="s">
        <v>62</v>
      </c>
      <c r="K91" s="73" t="s">
        <v>344</v>
      </c>
      <c r="L91" s="118">
        <v>-102.8</v>
      </c>
      <c r="M91" s="73">
        <v>5</v>
      </c>
      <c r="N91" s="73" t="s">
        <v>94</v>
      </c>
      <c r="O91" s="73"/>
      <c r="P91" s="108" t="s">
        <v>66</v>
      </c>
      <c r="Q91" s="73" t="s">
        <v>307</v>
      </c>
      <c r="R91" s="73">
        <v>60</v>
      </c>
      <c r="S91" s="73">
        <v>3</v>
      </c>
      <c r="T91" s="73" t="s">
        <v>170</v>
      </c>
      <c r="U91" s="108">
        <v>8000</v>
      </c>
      <c r="V91" s="108">
        <v>8000</v>
      </c>
      <c r="W91" s="106"/>
      <c r="X91" s="73" t="s">
        <v>175</v>
      </c>
      <c r="Y91" s="73" t="s">
        <v>174</v>
      </c>
      <c r="Z91"/>
    </row>
    <row r="92" spans="1:26" x14ac:dyDescent="0.25">
      <c r="A92" s="46"/>
      <c r="B92" s="68" t="s">
        <v>99</v>
      </c>
      <c r="C92" s="68"/>
      <c r="D92" s="178">
        <v>201.04900000000001</v>
      </c>
      <c r="E92" s="46">
        <v>3</v>
      </c>
      <c r="F92" s="45" t="s">
        <v>24</v>
      </c>
      <c r="G92" s="121">
        <v>71</v>
      </c>
      <c r="H92" s="121">
        <v>10</v>
      </c>
      <c r="I92" s="121">
        <v>14</v>
      </c>
      <c r="J92" s="121" t="s">
        <v>62</v>
      </c>
      <c r="K92" s="73" t="s">
        <v>344</v>
      </c>
      <c r="L92" s="118">
        <v>-107.8</v>
      </c>
      <c r="M92" s="73">
        <v>0</v>
      </c>
      <c r="N92" s="73" t="s">
        <v>94</v>
      </c>
      <c r="O92" s="73"/>
      <c r="P92" s="108" t="s">
        <v>66</v>
      </c>
      <c r="Q92" s="73" t="s">
        <v>307</v>
      </c>
      <c r="R92" s="73">
        <v>60</v>
      </c>
      <c r="S92" s="73">
        <v>3</v>
      </c>
      <c r="T92" s="73" t="s">
        <v>170</v>
      </c>
      <c r="U92" s="108">
        <v>3000</v>
      </c>
      <c r="V92" s="108">
        <v>3000</v>
      </c>
      <c r="W92" s="106"/>
      <c r="X92" s="73" t="s">
        <v>175</v>
      </c>
      <c r="Y92" s="73" t="s">
        <v>174</v>
      </c>
      <c r="Z92"/>
    </row>
    <row r="93" spans="1:26" x14ac:dyDescent="0.25">
      <c r="A93" s="46"/>
      <c r="B93" s="46"/>
      <c r="C93" s="121"/>
      <c r="D93" s="178"/>
      <c r="E93" s="46"/>
      <c r="F93" s="45"/>
      <c r="G93" s="121"/>
      <c r="H93" s="121"/>
      <c r="I93" s="121"/>
      <c r="J93" s="121"/>
      <c r="K93" s="73"/>
      <c r="L93" s="118"/>
      <c r="M93" s="73"/>
      <c r="N93" s="73"/>
      <c r="O93" s="73"/>
      <c r="P93" s="108"/>
      <c r="Q93" s="73"/>
      <c r="R93" s="73"/>
      <c r="S93" s="73"/>
      <c r="T93" s="73"/>
      <c r="U93" s="108"/>
      <c r="V93" s="108"/>
      <c r="W93" s="106"/>
      <c r="X93" s="73"/>
      <c r="Y93" s="73"/>
      <c r="Z93"/>
    </row>
    <row r="94" spans="1:26" x14ac:dyDescent="0.25">
      <c r="A94" s="46" t="s">
        <v>190</v>
      </c>
      <c r="B94" s="46" t="s">
        <v>101</v>
      </c>
      <c r="C94" s="46">
        <v>60180</v>
      </c>
      <c r="D94" s="178">
        <v>201.06</v>
      </c>
      <c r="E94" s="46"/>
      <c r="F94" s="45" t="s">
        <v>24</v>
      </c>
      <c r="G94" s="121">
        <v>71</v>
      </c>
      <c r="H94" s="121">
        <v>5</v>
      </c>
      <c r="I94" s="121">
        <v>14</v>
      </c>
      <c r="J94" s="121" t="s">
        <v>40</v>
      </c>
      <c r="K94" s="73" t="s">
        <v>21</v>
      </c>
      <c r="L94" s="118">
        <v>-85</v>
      </c>
      <c r="M94" s="73" t="s">
        <v>41</v>
      </c>
      <c r="N94" s="73" t="s">
        <v>42</v>
      </c>
      <c r="O94" s="73"/>
      <c r="P94" s="73" t="s">
        <v>43</v>
      </c>
      <c r="Q94" s="73" t="s">
        <v>386</v>
      </c>
      <c r="R94" s="73">
        <v>60</v>
      </c>
      <c r="S94" s="73">
        <v>3</v>
      </c>
      <c r="T94" s="73" t="s">
        <v>168</v>
      </c>
      <c r="U94" s="105">
        <v>13750</v>
      </c>
      <c r="V94" s="105">
        <v>13750</v>
      </c>
      <c r="W94" s="3"/>
      <c r="X94" s="107" t="s">
        <v>250</v>
      </c>
      <c r="Y94" s="73" t="s">
        <v>174</v>
      </c>
      <c r="Z94"/>
    </row>
    <row r="95" spans="1:26" x14ac:dyDescent="0.25">
      <c r="A95" s="46" t="s">
        <v>190</v>
      </c>
      <c r="B95" s="46" t="s">
        <v>103</v>
      </c>
      <c r="C95" s="46">
        <v>60179</v>
      </c>
      <c r="D95" s="178">
        <v>201.06100000000001</v>
      </c>
      <c r="E95" s="46"/>
      <c r="F95" s="45" t="s">
        <v>24</v>
      </c>
      <c r="G95" s="121">
        <v>71</v>
      </c>
      <c r="H95" s="121">
        <v>5</v>
      </c>
      <c r="I95" s="121">
        <v>14</v>
      </c>
      <c r="J95" s="121" t="s">
        <v>58</v>
      </c>
      <c r="K95" s="73" t="s">
        <v>21</v>
      </c>
      <c r="L95" s="118">
        <v>-85</v>
      </c>
      <c r="M95" s="73" t="s">
        <v>41</v>
      </c>
      <c r="N95" s="73" t="s">
        <v>42</v>
      </c>
      <c r="O95" s="73"/>
      <c r="P95" s="73" t="s">
        <v>43</v>
      </c>
      <c r="Q95" s="73" t="s">
        <v>386</v>
      </c>
      <c r="R95" s="73">
        <v>60</v>
      </c>
      <c r="S95" s="73">
        <v>3</v>
      </c>
      <c r="T95" s="73" t="s">
        <v>168</v>
      </c>
      <c r="U95" s="105">
        <v>27000</v>
      </c>
      <c r="V95" s="105">
        <v>27000</v>
      </c>
      <c r="W95" s="106" t="s">
        <v>59</v>
      </c>
      <c r="X95" s="107" t="s">
        <v>250</v>
      </c>
      <c r="Y95" s="73" t="s">
        <v>174</v>
      </c>
      <c r="Z95"/>
    </row>
    <row r="96" spans="1:26" x14ac:dyDescent="0.25">
      <c r="A96" s="46" t="s">
        <v>190</v>
      </c>
      <c r="B96" s="46" t="s">
        <v>102</v>
      </c>
      <c r="D96" s="178">
        <v>201.06200000000001</v>
      </c>
      <c r="E96" s="46"/>
      <c r="F96" s="45" t="s">
        <v>24</v>
      </c>
      <c r="G96" s="121">
        <v>71</v>
      </c>
      <c r="H96" s="121">
        <v>5</v>
      </c>
      <c r="I96" s="121">
        <v>14</v>
      </c>
      <c r="J96" s="121" t="s">
        <v>54</v>
      </c>
      <c r="K96" s="73" t="s">
        <v>49</v>
      </c>
      <c r="L96" s="118">
        <v>-98</v>
      </c>
      <c r="M96" s="3">
        <v>0</v>
      </c>
      <c r="N96" s="3" t="s">
        <v>50</v>
      </c>
      <c r="O96" s="3"/>
      <c r="P96" s="73" t="s">
        <v>43</v>
      </c>
      <c r="Q96" s="73" t="s">
        <v>386</v>
      </c>
      <c r="R96" s="73">
        <v>60</v>
      </c>
      <c r="S96" s="73">
        <v>3</v>
      </c>
      <c r="T96" s="73" t="s">
        <v>168</v>
      </c>
      <c r="U96" s="105">
        <v>2000</v>
      </c>
      <c r="V96" s="105">
        <v>2000</v>
      </c>
      <c r="W96" s="106" t="s">
        <v>55</v>
      </c>
      <c r="X96" s="73" t="s">
        <v>175</v>
      </c>
      <c r="Y96" s="73" t="s">
        <v>174</v>
      </c>
      <c r="Z96"/>
    </row>
    <row r="97" spans="1:26" x14ac:dyDescent="0.25">
      <c r="A97" s="46" t="s">
        <v>190</v>
      </c>
      <c r="B97" s="46" t="s">
        <v>103</v>
      </c>
      <c r="D97" s="178">
        <v>201.06299999999999</v>
      </c>
      <c r="E97" s="46"/>
      <c r="F97" s="45" t="s">
        <v>24</v>
      </c>
      <c r="G97" s="121">
        <v>71</v>
      </c>
      <c r="H97" s="121">
        <v>5</v>
      </c>
      <c r="I97" s="121">
        <v>14</v>
      </c>
      <c r="J97" s="121" t="s">
        <v>58</v>
      </c>
      <c r="K97" s="73" t="s">
        <v>46</v>
      </c>
      <c r="L97" s="118">
        <v>-88</v>
      </c>
      <c r="M97" s="3">
        <v>10</v>
      </c>
      <c r="N97" s="3" t="s">
        <v>48</v>
      </c>
      <c r="O97" s="3"/>
      <c r="P97" s="73" t="s">
        <v>43</v>
      </c>
      <c r="Q97" s="73" t="s">
        <v>386</v>
      </c>
      <c r="R97" s="73">
        <v>60</v>
      </c>
      <c r="S97" s="73">
        <v>3</v>
      </c>
      <c r="T97" s="73" t="s">
        <v>168</v>
      </c>
      <c r="U97" s="105">
        <v>6000</v>
      </c>
      <c r="V97" s="105">
        <v>6000</v>
      </c>
      <c r="W97" s="106" t="s">
        <v>59</v>
      </c>
      <c r="X97" s="73" t="s">
        <v>175</v>
      </c>
      <c r="Y97" s="73" t="s">
        <v>174</v>
      </c>
      <c r="Z97"/>
    </row>
    <row r="98" spans="1:26" x14ac:dyDescent="0.25">
      <c r="A98" s="46" t="s">
        <v>190</v>
      </c>
      <c r="B98" s="46" t="s">
        <v>104</v>
      </c>
      <c r="D98" s="178">
        <v>201.06399999999999</v>
      </c>
      <c r="E98" s="46"/>
      <c r="F98" s="45" t="s">
        <v>24</v>
      </c>
      <c r="G98" s="121">
        <v>71</v>
      </c>
      <c r="H98" s="121">
        <v>5</v>
      </c>
      <c r="I98" s="121">
        <v>14</v>
      </c>
      <c r="J98" s="121" t="s">
        <v>62</v>
      </c>
      <c r="K98" s="73" t="s">
        <v>46</v>
      </c>
      <c r="L98" s="118">
        <v>-78</v>
      </c>
      <c r="M98" s="3">
        <v>20</v>
      </c>
      <c r="N98" s="3" t="s">
        <v>47</v>
      </c>
      <c r="O98" s="3"/>
      <c r="P98" s="73" t="s">
        <v>43</v>
      </c>
      <c r="Q98" s="73" t="s">
        <v>386</v>
      </c>
      <c r="R98" s="73">
        <v>60</v>
      </c>
      <c r="S98" s="73">
        <v>3</v>
      </c>
      <c r="T98" s="73" t="s">
        <v>168</v>
      </c>
      <c r="U98" s="105">
        <v>12000</v>
      </c>
      <c r="V98" s="105">
        <v>12000</v>
      </c>
      <c r="W98" s="106" t="s">
        <v>63</v>
      </c>
      <c r="X98" s="73" t="s">
        <v>175</v>
      </c>
      <c r="Y98" s="73" t="s">
        <v>174</v>
      </c>
      <c r="Z98"/>
    </row>
    <row r="99" spans="1:26" x14ac:dyDescent="0.25">
      <c r="A99" s="46" t="s">
        <v>190</v>
      </c>
      <c r="B99" s="46" t="s">
        <v>105</v>
      </c>
      <c r="C99" s="46">
        <v>60181</v>
      </c>
      <c r="D99" s="178">
        <v>201.065</v>
      </c>
      <c r="E99" s="46"/>
      <c r="F99" s="45" t="s">
        <v>24</v>
      </c>
      <c r="G99" s="121">
        <v>71</v>
      </c>
      <c r="H99" s="121">
        <v>5</v>
      </c>
      <c r="I99" s="121">
        <v>14</v>
      </c>
      <c r="J99" s="121" t="s">
        <v>58</v>
      </c>
      <c r="K99" s="73" t="s">
        <v>21</v>
      </c>
      <c r="L99" s="119">
        <v>-85</v>
      </c>
      <c r="M99" s="3" t="s">
        <v>41</v>
      </c>
      <c r="N99" s="3" t="s">
        <v>42</v>
      </c>
      <c r="O99" s="3"/>
      <c r="P99" s="73" t="s">
        <v>66</v>
      </c>
      <c r="Q99" s="73" t="s">
        <v>386</v>
      </c>
      <c r="R99" s="73">
        <v>60</v>
      </c>
      <c r="S99" s="73">
        <v>3</v>
      </c>
      <c r="T99" s="73" t="s">
        <v>168</v>
      </c>
      <c r="U99" s="105">
        <v>27000</v>
      </c>
      <c r="V99" s="105">
        <v>27000</v>
      </c>
      <c r="W99" s="106" t="s">
        <v>76</v>
      </c>
      <c r="X99" s="107" t="s">
        <v>250</v>
      </c>
      <c r="Y99" s="73" t="s">
        <v>174</v>
      </c>
      <c r="Z99"/>
    </row>
    <row r="100" spans="1:26" x14ac:dyDescent="0.25">
      <c r="A100" s="46" t="s">
        <v>190</v>
      </c>
      <c r="B100" s="46" t="s">
        <v>188</v>
      </c>
      <c r="C100" s="46">
        <v>58935</v>
      </c>
      <c r="D100" s="178">
        <v>201.066</v>
      </c>
      <c r="E100" s="46"/>
      <c r="F100" s="45" t="s">
        <v>24</v>
      </c>
      <c r="G100" s="121">
        <v>71</v>
      </c>
      <c r="H100" s="121">
        <v>5</v>
      </c>
      <c r="I100" s="121">
        <v>14</v>
      </c>
      <c r="J100" s="121" t="s">
        <v>78</v>
      </c>
      <c r="K100" s="73" t="s">
        <v>21</v>
      </c>
      <c r="L100" s="118">
        <v>-85</v>
      </c>
      <c r="M100" s="73" t="s">
        <v>41</v>
      </c>
      <c r="N100" s="73" t="s">
        <v>42</v>
      </c>
      <c r="O100" s="73"/>
      <c r="P100" s="73" t="s">
        <v>186</v>
      </c>
      <c r="Q100" s="73" t="s">
        <v>386</v>
      </c>
      <c r="R100" s="73">
        <v>60</v>
      </c>
      <c r="S100" s="73">
        <v>3</v>
      </c>
      <c r="T100" s="73" t="s">
        <v>168</v>
      </c>
      <c r="U100" s="105">
        <v>10000</v>
      </c>
      <c r="V100" s="105">
        <v>10000</v>
      </c>
      <c r="W100" s="106" t="s">
        <v>79</v>
      </c>
      <c r="X100" s="107" t="s">
        <v>250</v>
      </c>
      <c r="Y100" s="107" t="s">
        <v>176</v>
      </c>
      <c r="Z100"/>
    </row>
    <row r="101" spans="1:26" x14ac:dyDescent="0.25">
      <c r="A101" s="46" t="s">
        <v>190</v>
      </c>
      <c r="B101" s="46" t="s">
        <v>189</v>
      </c>
      <c r="C101" s="46">
        <v>58621</v>
      </c>
      <c r="D101" s="178">
        <v>201.06700000000001</v>
      </c>
      <c r="E101" s="46"/>
      <c r="F101" s="45" t="s">
        <v>24</v>
      </c>
      <c r="G101" s="121">
        <v>71</v>
      </c>
      <c r="H101" s="121">
        <v>5</v>
      </c>
      <c r="I101" s="121">
        <v>14</v>
      </c>
      <c r="J101" s="121" t="s">
        <v>78</v>
      </c>
      <c r="K101" s="73" t="s">
        <v>21</v>
      </c>
      <c r="L101" s="118">
        <v>-85</v>
      </c>
      <c r="M101" s="73" t="s">
        <v>41</v>
      </c>
      <c r="N101" s="73" t="s">
        <v>42</v>
      </c>
      <c r="O101" s="73"/>
      <c r="P101" s="73" t="s">
        <v>187</v>
      </c>
      <c r="Q101" s="73" t="s">
        <v>386</v>
      </c>
      <c r="R101" s="73">
        <v>60</v>
      </c>
      <c r="S101" s="73">
        <v>3</v>
      </c>
      <c r="T101" s="73" t="s">
        <v>168</v>
      </c>
      <c r="U101" s="105">
        <v>10000</v>
      </c>
      <c r="V101" s="105">
        <v>10000</v>
      </c>
      <c r="W101" s="106" t="s">
        <v>81</v>
      </c>
      <c r="X101" s="107" t="s">
        <v>250</v>
      </c>
      <c r="Y101" s="107" t="s">
        <v>176</v>
      </c>
      <c r="Z101"/>
    </row>
    <row r="102" spans="1:26" x14ac:dyDescent="0.25">
      <c r="A102" s="46"/>
      <c r="B102" s="46"/>
      <c r="D102" s="178"/>
      <c r="E102" s="46"/>
      <c r="F102" s="45"/>
      <c r="G102" s="121"/>
      <c r="H102" s="121"/>
      <c r="I102" s="121"/>
      <c r="J102" s="121"/>
      <c r="K102" s="73"/>
      <c r="L102" s="118"/>
      <c r="M102" s="73"/>
      <c r="N102" s="73"/>
      <c r="O102" s="73"/>
      <c r="P102" s="73"/>
      <c r="Q102" s="73"/>
      <c r="R102" s="73"/>
      <c r="S102" s="73"/>
      <c r="T102" s="73"/>
      <c r="U102" s="105"/>
      <c r="V102" s="105"/>
      <c r="W102" s="106"/>
      <c r="X102" s="73"/>
      <c r="Y102" s="107"/>
      <c r="Z102"/>
    </row>
    <row r="103" spans="1:26" x14ac:dyDescent="0.25">
      <c r="A103" s="46" t="s">
        <v>191</v>
      </c>
      <c r="B103" s="46" t="s">
        <v>101</v>
      </c>
      <c r="C103" s="46">
        <v>60180</v>
      </c>
      <c r="D103" s="178">
        <v>201.07</v>
      </c>
      <c r="E103" s="46"/>
      <c r="F103" s="45" t="s">
        <v>24</v>
      </c>
      <c r="G103" s="121">
        <v>71</v>
      </c>
      <c r="H103" s="121">
        <v>15</v>
      </c>
      <c r="I103" s="121">
        <v>14</v>
      </c>
      <c r="J103" s="121" t="s">
        <v>40</v>
      </c>
      <c r="K103" s="73" t="s">
        <v>21</v>
      </c>
      <c r="L103" s="118">
        <v>-85</v>
      </c>
      <c r="M103" s="73" t="s">
        <v>41</v>
      </c>
      <c r="N103" s="73" t="s">
        <v>42</v>
      </c>
      <c r="O103" s="73"/>
      <c r="P103" s="73" t="s">
        <v>43</v>
      </c>
      <c r="Q103" s="73" t="s">
        <v>386</v>
      </c>
      <c r="R103" s="73">
        <v>60</v>
      </c>
      <c r="S103" s="73">
        <v>3</v>
      </c>
      <c r="T103" s="73" t="s">
        <v>168</v>
      </c>
      <c r="U103" s="105">
        <v>51000</v>
      </c>
      <c r="V103" s="105">
        <v>51000</v>
      </c>
      <c r="W103" s="3"/>
      <c r="X103" s="107" t="s">
        <v>173</v>
      </c>
      <c r="Y103" s="73" t="s">
        <v>174</v>
      </c>
      <c r="Z103"/>
    </row>
    <row r="104" spans="1:26" x14ac:dyDescent="0.25">
      <c r="A104" s="46" t="s">
        <v>191</v>
      </c>
      <c r="B104" s="46" t="s">
        <v>103</v>
      </c>
      <c r="C104" s="46">
        <v>60179</v>
      </c>
      <c r="D104" s="178">
        <v>201.071</v>
      </c>
      <c r="E104" s="46"/>
      <c r="F104" s="45" t="s">
        <v>24</v>
      </c>
      <c r="G104" s="121">
        <v>71</v>
      </c>
      <c r="H104" s="121">
        <v>15</v>
      </c>
      <c r="I104" s="121">
        <v>14</v>
      </c>
      <c r="J104" s="121" t="s">
        <v>58</v>
      </c>
      <c r="K104" s="73" t="s">
        <v>21</v>
      </c>
      <c r="L104" s="118">
        <v>-85</v>
      </c>
      <c r="M104" s="73" t="s">
        <v>41</v>
      </c>
      <c r="N104" s="73" t="s">
        <v>42</v>
      </c>
      <c r="O104" s="73"/>
      <c r="P104" s="73" t="s">
        <v>43</v>
      </c>
      <c r="Q104" s="73" t="s">
        <v>386</v>
      </c>
      <c r="R104" s="73">
        <v>60</v>
      </c>
      <c r="S104" s="73">
        <v>3</v>
      </c>
      <c r="T104" s="73" t="s">
        <v>168</v>
      </c>
      <c r="U104" s="105" t="s">
        <v>584</v>
      </c>
      <c r="V104" s="105">
        <v>102700</v>
      </c>
      <c r="W104" s="106" t="s">
        <v>59</v>
      </c>
      <c r="X104" s="107" t="s">
        <v>173</v>
      </c>
      <c r="Y104" s="73" t="s">
        <v>174</v>
      </c>
      <c r="Z104"/>
    </row>
    <row r="105" spans="1:26" x14ac:dyDescent="0.25">
      <c r="A105" s="46" t="s">
        <v>191</v>
      </c>
      <c r="B105" s="46" t="s">
        <v>102</v>
      </c>
      <c r="D105" s="178">
        <v>201.072</v>
      </c>
      <c r="E105" s="46"/>
      <c r="F105" s="45" t="s">
        <v>24</v>
      </c>
      <c r="G105" s="121">
        <v>71</v>
      </c>
      <c r="H105" s="121">
        <v>15</v>
      </c>
      <c r="I105" s="121">
        <v>14</v>
      </c>
      <c r="J105" s="121" t="s">
        <v>54</v>
      </c>
      <c r="K105" s="73" t="s">
        <v>49</v>
      </c>
      <c r="L105" s="118">
        <v>-98</v>
      </c>
      <c r="M105" s="3">
        <v>0</v>
      </c>
      <c r="N105" s="3" t="s">
        <v>50</v>
      </c>
      <c r="O105" s="3"/>
      <c r="P105" s="73" t="s">
        <v>43</v>
      </c>
      <c r="Q105" s="73" t="s">
        <v>386</v>
      </c>
      <c r="R105" s="73">
        <v>60</v>
      </c>
      <c r="S105" s="73">
        <v>3</v>
      </c>
      <c r="T105" s="73" t="s">
        <v>168</v>
      </c>
      <c r="U105" s="105">
        <v>7000</v>
      </c>
      <c r="V105" s="105">
        <v>7000</v>
      </c>
      <c r="W105" s="106" t="s">
        <v>55</v>
      </c>
      <c r="X105" s="73" t="s">
        <v>175</v>
      </c>
      <c r="Y105" s="73" t="s">
        <v>174</v>
      </c>
      <c r="Z105"/>
    </row>
    <row r="106" spans="1:26" x14ac:dyDescent="0.25">
      <c r="A106" s="46" t="s">
        <v>191</v>
      </c>
      <c r="B106" s="46" t="s">
        <v>103</v>
      </c>
      <c r="D106" s="178">
        <v>201.07300000000001</v>
      </c>
      <c r="E106" s="46"/>
      <c r="F106" s="45" t="s">
        <v>24</v>
      </c>
      <c r="G106" s="121">
        <v>71</v>
      </c>
      <c r="H106" s="121">
        <v>15</v>
      </c>
      <c r="I106" s="121">
        <v>14</v>
      </c>
      <c r="J106" s="121" t="s">
        <v>58</v>
      </c>
      <c r="K106" s="73" t="s">
        <v>46</v>
      </c>
      <c r="L106" s="118">
        <v>-88</v>
      </c>
      <c r="M106" s="3">
        <v>10</v>
      </c>
      <c r="N106" s="3" t="s">
        <v>48</v>
      </c>
      <c r="O106" s="3"/>
      <c r="P106" s="73" t="s">
        <v>43</v>
      </c>
      <c r="Q106" s="73" t="s">
        <v>386</v>
      </c>
      <c r="R106" s="73">
        <v>60</v>
      </c>
      <c r="S106" s="73">
        <v>3</v>
      </c>
      <c r="T106" s="73" t="s">
        <v>168</v>
      </c>
      <c r="U106" s="105">
        <v>20500</v>
      </c>
      <c r="V106" s="105">
        <v>20500</v>
      </c>
      <c r="W106" s="106" t="s">
        <v>59</v>
      </c>
      <c r="X106" s="73" t="s">
        <v>175</v>
      </c>
      <c r="Y106" s="73" t="s">
        <v>174</v>
      </c>
      <c r="Z106"/>
    </row>
    <row r="107" spans="1:26" x14ac:dyDescent="0.25">
      <c r="A107" s="46" t="s">
        <v>191</v>
      </c>
      <c r="B107" s="46" t="s">
        <v>104</v>
      </c>
      <c r="D107" s="178">
        <v>201.07400000000001</v>
      </c>
      <c r="E107" s="46"/>
      <c r="F107" s="45" t="s">
        <v>24</v>
      </c>
      <c r="G107" s="121">
        <v>71</v>
      </c>
      <c r="H107" s="121">
        <v>15</v>
      </c>
      <c r="I107" s="121">
        <v>14</v>
      </c>
      <c r="J107" s="121" t="s">
        <v>62</v>
      </c>
      <c r="K107" s="73" t="s">
        <v>46</v>
      </c>
      <c r="L107" s="118">
        <v>-78</v>
      </c>
      <c r="M107" s="3">
        <v>20</v>
      </c>
      <c r="N107" s="3" t="s">
        <v>47</v>
      </c>
      <c r="O107" s="3"/>
      <c r="P107" s="73" t="s">
        <v>43</v>
      </c>
      <c r="Q107" s="73" t="s">
        <v>386</v>
      </c>
      <c r="R107" s="73">
        <v>60</v>
      </c>
      <c r="S107" s="73">
        <v>3</v>
      </c>
      <c r="T107" s="73" t="s">
        <v>168</v>
      </c>
      <c r="U107" s="105">
        <v>38500</v>
      </c>
      <c r="V107" s="105">
        <v>38500</v>
      </c>
      <c r="W107" s="106" t="s">
        <v>63</v>
      </c>
      <c r="X107" s="73" t="s">
        <v>175</v>
      </c>
      <c r="Y107" s="73" t="s">
        <v>174</v>
      </c>
      <c r="Z107"/>
    </row>
    <row r="108" spans="1:26" x14ac:dyDescent="0.25">
      <c r="A108" s="46" t="s">
        <v>191</v>
      </c>
      <c r="B108" s="46" t="s">
        <v>105</v>
      </c>
      <c r="C108" s="46">
        <v>60181</v>
      </c>
      <c r="D108" s="178">
        <v>201.07499999999999</v>
      </c>
      <c r="E108" s="46"/>
      <c r="F108" s="45" t="s">
        <v>24</v>
      </c>
      <c r="G108" s="121">
        <v>71</v>
      </c>
      <c r="H108" s="121">
        <v>15</v>
      </c>
      <c r="I108" s="121">
        <v>14</v>
      </c>
      <c r="J108" s="121" t="s">
        <v>58</v>
      </c>
      <c r="K108" s="73" t="s">
        <v>21</v>
      </c>
      <c r="L108" s="118">
        <v>-85</v>
      </c>
      <c r="M108" s="3" t="s">
        <v>41</v>
      </c>
      <c r="N108" s="3" t="s">
        <v>42</v>
      </c>
      <c r="O108" s="3"/>
      <c r="P108" s="73" t="s">
        <v>66</v>
      </c>
      <c r="Q108" s="73" t="s">
        <v>386</v>
      </c>
      <c r="R108" s="73">
        <v>60</v>
      </c>
      <c r="S108" s="73">
        <v>3</v>
      </c>
      <c r="T108" s="73" t="s">
        <v>168</v>
      </c>
      <c r="U108" s="105" t="s">
        <v>584</v>
      </c>
      <c r="V108" s="105">
        <v>103600</v>
      </c>
      <c r="W108" s="106" t="s">
        <v>76</v>
      </c>
      <c r="X108" s="107" t="s">
        <v>173</v>
      </c>
      <c r="Y108" s="73" t="s">
        <v>174</v>
      </c>
      <c r="Z108"/>
    </row>
    <row r="109" spans="1:26" x14ac:dyDescent="0.25">
      <c r="A109" s="46" t="s">
        <v>191</v>
      </c>
      <c r="B109" s="46" t="s">
        <v>188</v>
      </c>
      <c r="C109" s="46">
        <v>58935</v>
      </c>
      <c r="D109" s="178">
        <v>201.07599999999999</v>
      </c>
      <c r="E109" s="46"/>
      <c r="F109" s="45" t="s">
        <v>24</v>
      </c>
      <c r="G109" s="121">
        <v>71</v>
      </c>
      <c r="H109" s="121">
        <v>15</v>
      </c>
      <c r="I109" s="121">
        <v>14</v>
      </c>
      <c r="J109" s="121" t="s">
        <v>78</v>
      </c>
      <c r="K109" s="73" t="s">
        <v>21</v>
      </c>
      <c r="L109" s="118">
        <v>-85</v>
      </c>
      <c r="M109" s="73" t="s">
        <v>41</v>
      </c>
      <c r="N109" s="73" t="s">
        <v>42</v>
      </c>
      <c r="O109" s="73"/>
      <c r="P109" s="73" t="s">
        <v>186</v>
      </c>
      <c r="Q109" s="73" t="s">
        <v>386</v>
      </c>
      <c r="R109" s="73">
        <v>60</v>
      </c>
      <c r="S109" s="73">
        <v>3</v>
      </c>
      <c r="T109" s="73" t="s">
        <v>168</v>
      </c>
      <c r="U109" s="105">
        <v>30000</v>
      </c>
      <c r="V109" s="105">
        <v>30000</v>
      </c>
      <c r="W109" s="106" t="s">
        <v>79</v>
      </c>
      <c r="X109" s="107" t="s">
        <v>175</v>
      </c>
      <c r="Y109" s="107" t="s">
        <v>176</v>
      </c>
      <c r="Z109"/>
    </row>
    <row r="110" spans="1:26" x14ac:dyDescent="0.25">
      <c r="A110" s="46" t="s">
        <v>191</v>
      </c>
      <c r="B110" s="46" t="s">
        <v>189</v>
      </c>
      <c r="C110" s="46">
        <v>58621</v>
      </c>
      <c r="D110" s="178">
        <v>201.077</v>
      </c>
      <c r="E110" s="46"/>
      <c r="F110" s="45" t="s">
        <v>24</v>
      </c>
      <c r="G110" s="121">
        <v>71</v>
      </c>
      <c r="H110" s="121">
        <v>15</v>
      </c>
      <c r="I110" s="121">
        <v>14</v>
      </c>
      <c r="J110" s="121" t="s">
        <v>78</v>
      </c>
      <c r="K110" s="73" t="s">
        <v>21</v>
      </c>
      <c r="L110" s="118">
        <v>-85</v>
      </c>
      <c r="M110" s="73" t="s">
        <v>41</v>
      </c>
      <c r="N110" s="73" t="s">
        <v>42</v>
      </c>
      <c r="O110" s="73"/>
      <c r="P110" s="73" t="s">
        <v>187</v>
      </c>
      <c r="Q110" s="73" t="s">
        <v>386</v>
      </c>
      <c r="R110" s="73">
        <v>60</v>
      </c>
      <c r="S110" s="73">
        <v>3</v>
      </c>
      <c r="T110" s="73" t="s">
        <v>168</v>
      </c>
      <c r="U110" s="105">
        <v>30000</v>
      </c>
      <c r="V110" s="105">
        <v>30000</v>
      </c>
      <c r="W110" s="106" t="s">
        <v>81</v>
      </c>
      <c r="X110" s="73" t="s">
        <v>175</v>
      </c>
      <c r="Y110" s="107" t="s">
        <v>176</v>
      </c>
      <c r="Z110"/>
    </row>
    <row r="111" spans="1:26" x14ac:dyDescent="0.25">
      <c r="A111" s="46"/>
      <c r="B111" s="46"/>
      <c r="D111" s="178"/>
      <c r="E111" s="46"/>
      <c r="F111" s="45"/>
      <c r="G111" s="121"/>
      <c r="H111" s="121"/>
      <c r="I111" s="121"/>
      <c r="J111" s="121"/>
      <c r="K111" s="73"/>
      <c r="L111" s="118" t="s">
        <v>308</v>
      </c>
      <c r="M111" s="3"/>
      <c r="N111" s="3"/>
      <c r="O111" s="3"/>
      <c r="P111" s="73"/>
      <c r="Q111" s="73"/>
      <c r="R111" s="73"/>
      <c r="S111" s="73"/>
      <c r="T111" s="73"/>
      <c r="U111" s="105"/>
      <c r="V111" s="105"/>
      <c r="W111" s="106"/>
      <c r="X111" s="73"/>
      <c r="Y111" s="73"/>
      <c r="Z111"/>
    </row>
    <row r="112" spans="1:26" x14ac:dyDescent="0.25">
      <c r="A112" s="46" t="s">
        <v>192</v>
      </c>
      <c r="B112" s="46" t="s">
        <v>101</v>
      </c>
      <c r="C112" s="46">
        <v>60180</v>
      </c>
      <c r="D112" s="178">
        <v>201.08</v>
      </c>
      <c r="E112" s="46"/>
      <c r="F112" s="45" t="s">
        <v>24</v>
      </c>
      <c r="G112" s="121">
        <v>71</v>
      </c>
      <c r="H112" s="121">
        <v>20</v>
      </c>
      <c r="I112" s="121">
        <v>14</v>
      </c>
      <c r="J112" s="121" t="s">
        <v>40</v>
      </c>
      <c r="K112" s="73" t="s">
        <v>21</v>
      </c>
      <c r="L112" s="118">
        <v>-85</v>
      </c>
      <c r="M112" s="73" t="s">
        <v>41</v>
      </c>
      <c r="N112" s="73" t="s">
        <v>42</v>
      </c>
      <c r="O112" s="73"/>
      <c r="P112" s="73" t="s">
        <v>43</v>
      </c>
      <c r="Q112" s="73" t="s">
        <v>386</v>
      </c>
      <c r="R112" s="73">
        <v>60</v>
      </c>
      <c r="S112" s="73">
        <v>3</v>
      </c>
      <c r="T112" s="73" t="s">
        <v>168</v>
      </c>
      <c r="U112" s="105">
        <v>70000</v>
      </c>
      <c r="V112" s="105">
        <v>70000</v>
      </c>
      <c r="W112" s="3"/>
      <c r="X112" s="107" t="s">
        <v>173</v>
      </c>
      <c r="Y112" s="73" t="s">
        <v>174</v>
      </c>
      <c r="Z112"/>
    </row>
    <row r="113" spans="1:26" x14ac:dyDescent="0.25">
      <c r="A113" s="46" t="s">
        <v>192</v>
      </c>
      <c r="B113" s="46" t="s">
        <v>103</v>
      </c>
      <c r="C113" s="46">
        <v>60179</v>
      </c>
      <c r="D113" s="178">
        <v>201.08099999999999</v>
      </c>
      <c r="E113" s="46"/>
      <c r="F113" s="45" t="s">
        <v>24</v>
      </c>
      <c r="G113" s="121">
        <v>71</v>
      </c>
      <c r="H113" s="121">
        <v>20</v>
      </c>
      <c r="I113" s="121">
        <v>14</v>
      </c>
      <c r="J113" s="121" t="s">
        <v>58</v>
      </c>
      <c r="K113" s="73" t="s">
        <v>21</v>
      </c>
      <c r="L113" s="118">
        <v>-85</v>
      </c>
      <c r="M113" s="73" t="s">
        <v>41</v>
      </c>
      <c r="N113" s="73" t="s">
        <v>42</v>
      </c>
      <c r="O113" s="73"/>
      <c r="P113" s="73" t="s">
        <v>43</v>
      </c>
      <c r="Q113" s="73" t="s">
        <v>386</v>
      </c>
      <c r="R113" s="73">
        <v>60</v>
      </c>
      <c r="S113" s="73">
        <v>3</v>
      </c>
      <c r="T113" s="73" t="s">
        <v>168</v>
      </c>
      <c r="U113" s="105" t="s">
        <v>584</v>
      </c>
      <c r="V113" s="105">
        <v>140000</v>
      </c>
      <c r="W113" s="106" t="s">
        <v>59</v>
      </c>
      <c r="X113" s="107" t="s">
        <v>173</v>
      </c>
      <c r="Y113" s="73" t="s">
        <v>174</v>
      </c>
      <c r="Z113"/>
    </row>
    <row r="114" spans="1:26" x14ac:dyDescent="0.25">
      <c r="A114" s="46" t="s">
        <v>192</v>
      </c>
      <c r="B114" s="46" t="s">
        <v>102</v>
      </c>
      <c r="D114" s="178">
        <v>201.08199999999999</v>
      </c>
      <c r="E114" s="46"/>
      <c r="F114" s="45" t="s">
        <v>24</v>
      </c>
      <c r="G114" s="121">
        <v>71</v>
      </c>
      <c r="H114" s="121">
        <v>20</v>
      </c>
      <c r="I114" s="121">
        <v>14</v>
      </c>
      <c r="J114" s="121" t="s">
        <v>54</v>
      </c>
      <c r="K114" s="73" t="s">
        <v>49</v>
      </c>
      <c r="L114" s="118">
        <v>-98</v>
      </c>
      <c r="M114" s="3">
        <v>0</v>
      </c>
      <c r="N114" s="3" t="s">
        <v>50</v>
      </c>
      <c r="O114" s="3"/>
      <c r="P114" s="73" t="s">
        <v>43</v>
      </c>
      <c r="Q114" s="73" t="s">
        <v>386</v>
      </c>
      <c r="R114" s="73">
        <v>60</v>
      </c>
      <c r="S114" s="73">
        <v>3</v>
      </c>
      <c r="T114" s="73" t="s">
        <v>168</v>
      </c>
      <c r="U114" s="105">
        <v>9000</v>
      </c>
      <c r="V114" s="105">
        <v>9000</v>
      </c>
      <c r="W114" s="106" t="s">
        <v>55</v>
      </c>
      <c r="X114" s="73" t="s">
        <v>175</v>
      </c>
      <c r="Y114" s="73" t="s">
        <v>174</v>
      </c>
      <c r="Z114"/>
    </row>
    <row r="115" spans="1:26" x14ac:dyDescent="0.25">
      <c r="A115" s="46" t="s">
        <v>192</v>
      </c>
      <c r="B115" s="46" t="s">
        <v>103</v>
      </c>
      <c r="D115" s="178">
        <v>201.083</v>
      </c>
      <c r="E115" s="46"/>
      <c r="F115" s="45" t="s">
        <v>24</v>
      </c>
      <c r="G115" s="121">
        <v>71</v>
      </c>
      <c r="H115" s="121">
        <v>20</v>
      </c>
      <c r="I115" s="121">
        <v>14</v>
      </c>
      <c r="J115" s="121" t="s">
        <v>58</v>
      </c>
      <c r="K115" s="73" t="s">
        <v>46</v>
      </c>
      <c r="L115" s="118">
        <v>-88</v>
      </c>
      <c r="M115" s="3">
        <v>10</v>
      </c>
      <c r="N115" s="3" t="s">
        <v>48</v>
      </c>
      <c r="O115" s="3"/>
      <c r="P115" s="73" t="s">
        <v>43</v>
      </c>
      <c r="Q115" s="73" t="s">
        <v>386</v>
      </c>
      <c r="R115" s="73">
        <v>60</v>
      </c>
      <c r="S115" s="73">
        <v>3</v>
      </c>
      <c r="T115" s="73" t="s">
        <v>168</v>
      </c>
      <c r="U115" s="105">
        <v>28000</v>
      </c>
      <c r="V115" s="105">
        <v>28000</v>
      </c>
      <c r="W115" s="106" t="s">
        <v>59</v>
      </c>
      <c r="X115" s="73" t="s">
        <v>175</v>
      </c>
      <c r="Y115" s="73" t="s">
        <v>174</v>
      </c>
      <c r="Z115"/>
    </row>
    <row r="116" spans="1:26" x14ac:dyDescent="0.25">
      <c r="A116" s="46" t="s">
        <v>192</v>
      </c>
      <c r="B116" s="46" t="s">
        <v>104</v>
      </c>
      <c r="D116" s="178">
        <v>201.084</v>
      </c>
      <c r="E116" s="46"/>
      <c r="F116" s="45" t="s">
        <v>24</v>
      </c>
      <c r="G116" s="121">
        <v>71</v>
      </c>
      <c r="H116" s="121">
        <v>20</v>
      </c>
      <c r="I116" s="121">
        <v>14</v>
      </c>
      <c r="J116" s="121" t="s">
        <v>62</v>
      </c>
      <c r="K116" s="73" t="s">
        <v>46</v>
      </c>
      <c r="L116" s="118">
        <v>-78</v>
      </c>
      <c r="M116" s="3">
        <v>20</v>
      </c>
      <c r="N116" s="3" t="s">
        <v>47</v>
      </c>
      <c r="O116" s="3"/>
      <c r="P116" s="73" t="s">
        <v>43</v>
      </c>
      <c r="Q116" s="73" t="s">
        <v>386</v>
      </c>
      <c r="R116" s="73">
        <v>60</v>
      </c>
      <c r="S116" s="73">
        <v>3</v>
      </c>
      <c r="T116" s="73" t="s">
        <v>168</v>
      </c>
      <c r="U116" s="105">
        <v>51000</v>
      </c>
      <c r="V116" s="105">
        <v>51000</v>
      </c>
      <c r="W116" s="106" t="s">
        <v>63</v>
      </c>
      <c r="X116" s="73" t="s">
        <v>175</v>
      </c>
      <c r="Y116" s="73" t="s">
        <v>174</v>
      </c>
      <c r="Z116"/>
    </row>
    <row r="117" spans="1:26" x14ac:dyDescent="0.25">
      <c r="A117" s="46" t="s">
        <v>192</v>
      </c>
      <c r="B117" s="46" t="s">
        <v>105</v>
      </c>
      <c r="C117" s="46">
        <v>60181</v>
      </c>
      <c r="D117" s="178">
        <v>201.08500000000001</v>
      </c>
      <c r="E117" s="46"/>
      <c r="F117" s="45" t="s">
        <v>24</v>
      </c>
      <c r="G117" s="121">
        <v>71</v>
      </c>
      <c r="H117" s="121">
        <v>20</v>
      </c>
      <c r="I117" s="121">
        <v>14</v>
      </c>
      <c r="J117" s="121" t="s">
        <v>58</v>
      </c>
      <c r="K117" s="73" t="s">
        <v>21</v>
      </c>
      <c r="L117" s="118">
        <v>-85</v>
      </c>
      <c r="M117" s="3" t="s">
        <v>41</v>
      </c>
      <c r="N117" s="3" t="s">
        <v>42</v>
      </c>
      <c r="O117" s="3"/>
      <c r="P117" s="73" t="s">
        <v>66</v>
      </c>
      <c r="Q117" s="73" t="s">
        <v>386</v>
      </c>
      <c r="R117" s="73">
        <v>60</v>
      </c>
      <c r="S117" s="73">
        <v>3</v>
      </c>
      <c r="T117" s="73" t="s">
        <v>168</v>
      </c>
      <c r="U117" s="105" t="s">
        <v>584</v>
      </c>
      <c r="V117" s="105">
        <v>140000</v>
      </c>
      <c r="W117" s="106" t="s">
        <v>76</v>
      </c>
      <c r="X117" s="107" t="s">
        <v>173</v>
      </c>
      <c r="Y117" s="73" t="s">
        <v>174</v>
      </c>
      <c r="Z117"/>
    </row>
    <row r="118" spans="1:26" x14ac:dyDescent="0.25">
      <c r="A118" s="46" t="s">
        <v>192</v>
      </c>
      <c r="B118" s="46" t="s">
        <v>188</v>
      </c>
      <c r="C118" s="46">
        <v>58935</v>
      </c>
      <c r="D118" s="178">
        <v>201.08600000000001</v>
      </c>
      <c r="E118" s="46"/>
      <c r="F118" s="45" t="s">
        <v>24</v>
      </c>
      <c r="G118" s="121">
        <v>71</v>
      </c>
      <c r="H118" s="121">
        <v>20</v>
      </c>
      <c r="I118" s="121">
        <v>14</v>
      </c>
      <c r="J118" s="121" t="s">
        <v>78</v>
      </c>
      <c r="K118" s="73" t="s">
        <v>21</v>
      </c>
      <c r="L118" s="118">
        <v>-85</v>
      </c>
      <c r="M118" s="73" t="s">
        <v>41</v>
      </c>
      <c r="N118" s="73" t="s">
        <v>42</v>
      </c>
      <c r="O118" s="73"/>
      <c r="P118" s="73" t="s">
        <v>186</v>
      </c>
      <c r="Q118" s="73" t="s">
        <v>386</v>
      </c>
      <c r="R118" s="73">
        <v>60</v>
      </c>
      <c r="S118" s="73">
        <v>3</v>
      </c>
      <c r="T118" s="73" t="s">
        <v>168</v>
      </c>
      <c r="U118" s="105">
        <v>40000</v>
      </c>
      <c r="V118" s="105">
        <v>40000</v>
      </c>
      <c r="W118" s="106" t="s">
        <v>79</v>
      </c>
      <c r="X118" s="107" t="s">
        <v>175</v>
      </c>
      <c r="Y118" s="107" t="s">
        <v>176</v>
      </c>
      <c r="Z118"/>
    </row>
    <row r="119" spans="1:26" x14ac:dyDescent="0.25">
      <c r="A119" s="46" t="s">
        <v>192</v>
      </c>
      <c r="B119" s="46" t="s">
        <v>189</v>
      </c>
      <c r="C119" s="46">
        <v>58621</v>
      </c>
      <c r="D119" s="178">
        <v>201.08699999999999</v>
      </c>
      <c r="E119" s="46"/>
      <c r="F119" s="45" t="s">
        <v>24</v>
      </c>
      <c r="G119" s="121">
        <v>71</v>
      </c>
      <c r="H119" s="121">
        <v>20</v>
      </c>
      <c r="I119" s="121">
        <v>14</v>
      </c>
      <c r="J119" s="121" t="s">
        <v>78</v>
      </c>
      <c r="K119" s="73" t="s">
        <v>21</v>
      </c>
      <c r="L119" s="118">
        <v>-85</v>
      </c>
      <c r="M119" s="73" t="s">
        <v>41</v>
      </c>
      <c r="N119" s="73" t="s">
        <v>42</v>
      </c>
      <c r="O119" s="73"/>
      <c r="P119" s="73" t="s">
        <v>187</v>
      </c>
      <c r="Q119" s="73" t="s">
        <v>386</v>
      </c>
      <c r="R119" s="73">
        <v>60</v>
      </c>
      <c r="S119" s="73">
        <v>3</v>
      </c>
      <c r="T119" s="73" t="s">
        <v>168</v>
      </c>
      <c r="U119" s="105">
        <v>40000</v>
      </c>
      <c r="V119" s="105">
        <v>40000</v>
      </c>
      <c r="W119" s="106" t="s">
        <v>81</v>
      </c>
      <c r="X119" s="73" t="s">
        <v>175</v>
      </c>
      <c r="Y119" s="107" t="s">
        <v>176</v>
      </c>
      <c r="Z119"/>
    </row>
    <row r="120" spans="1:26" x14ac:dyDescent="0.25">
      <c r="B120" s="134"/>
      <c r="C120" s="151"/>
      <c r="D120" s="179"/>
      <c r="F120" s="48"/>
      <c r="G120" s="38"/>
      <c r="H120" s="38"/>
      <c r="I120" s="38"/>
      <c r="J120" s="38"/>
      <c r="K120" s="101"/>
      <c r="L120" s="122"/>
      <c r="M120" s="101"/>
      <c r="N120" s="101"/>
      <c r="O120" s="101"/>
      <c r="P120" s="101"/>
      <c r="Q120" s="101"/>
      <c r="R120" s="101"/>
      <c r="S120" s="101"/>
      <c r="T120" s="101"/>
      <c r="U120" s="54"/>
      <c r="V120" s="54"/>
      <c r="W120" s="109"/>
      <c r="X120" s="101"/>
      <c r="Y120" s="110"/>
      <c r="Z120"/>
    </row>
    <row r="121" spans="1:26" x14ac:dyDescent="0.25">
      <c r="A121" s="46" t="s">
        <v>213</v>
      </c>
      <c r="B121" s="46" t="s">
        <v>103</v>
      </c>
      <c r="C121" s="46">
        <v>60179</v>
      </c>
      <c r="D121" s="180">
        <v>201.09</v>
      </c>
      <c r="E121" s="46"/>
      <c r="F121" s="45" t="s">
        <v>24</v>
      </c>
      <c r="G121" s="121">
        <v>71</v>
      </c>
      <c r="H121" s="121">
        <v>10</v>
      </c>
      <c r="I121" s="121">
        <v>14</v>
      </c>
      <c r="J121" s="121" t="s">
        <v>58</v>
      </c>
      <c r="K121" s="73" t="s">
        <v>21</v>
      </c>
      <c r="L121" s="118">
        <v>-85</v>
      </c>
      <c r="M121" s="73" t="s">
        <v>41</v>
      </c>
      <c r="N121" s="73" t="s">
        <v>42</v>
      </c>
      <c r="O121" s="73" t="s">
        <v>391</v>
      </c>
      <c r="P121" s="73" t="s">
        <v>43</v>
      </c>
      <c r="Q121" s="73" t="s">
        <v>386</v>
      </c>
      <c r="R121" s="73">
        <v>60</v>
      </c>
      <c r="S121" s="73">
        <v>3</v>
      </c>
      <c r="T121" s="73" t="s">
        <v>168</v>
      </c>
      <c r="U121" s="152" t="s">
        <v>584</v>
      </c>
      <c r="V121" s="152">
        <v>90000</v>
      </c>
      <c r="W121" s="106"/>
      <c r="X121" s="28" t="s">
        <v>394</v>
      </c>
      <c r="Y121" s="73" t="s">
        <v>174</v>
      </c>
      <c r="Z121"/>
    </row>
    <row r="122" spans="1:26" x14ac:dyDescent="0.25">
      <c r="A122" s="46" t="s">
        <v>191</v>
      </c>
      <c r="B122" s="46" t="s">
        <v>103</v>
      </c>
      <c r="C122" s="46">
        <v>60179</v>
      </c>
      <c r="D122" s="180">
        <v>201.09100000000001</v>
      </c>
      <c r="E122" s="46"/>
      <c r="F122" s="45" t="s">
        <v>24</v>
      </c>
      <c r="G122" s="121">
        <v>71</v>
      </c>
      <c r="H122" s="121">
        <v>15</v>
      </c>
      <c r="I122" s="121">
        <v>14</v>
      </c>
      <c r="J122" s="121" t="s">
        <v>58</v>
      </c>
      <c r="K122" s="73" t="s">
        <v>21</v>
      </c>
      <c r="L122" s="118">
        <v>-85</v>
      </c>
      <c r="M122" s="73" t="s">
        <v>41</v>
      </c>
      <c r="N122" s="73" t="s">
        <v>42</v>
      </c>
      <c r="O122" s="73" t="s">
        <v>391</v>
      </c>
      <c r="P122" s="73" t="s">
        <v>43</v>
      </c>
      <c r="Q122" s="73" t="s">
        <v>386</v>
      </c>
      <c r="R122" s="73">
        <v>60</v>
      </c>
      <c r="S122" s="73">
        <v>3</v>
      </c>
      <c r="T122" s="73" t="s">
        <v>168</v>
      </c>
      <c r="U122" s="152" t="s">
        <v>584</v>
      </c>
      <c r="V122" s="152">
        <v>140000</v>
      </c>
      <c r="W122" s="106"/>
      <c r="X122" s="28" t="s">
        <v>394</v>
      </c>
      <c r="Y122" s="73" t="s">
        <v>174</v>
      </c>
      <c r="Z122"/>
    </row>
    <row r="123" spans="1:26" x14ac:dyDescent="0.25">
      <c r="A123" s="46" t="s">
        <v>192</v>
      </c>
      <c r="B123" s="46" t="s">
        <v>101</v>
      </c>
      <c r="C123" s="46">
        <v>60180</v>
      </c>
      <c r="D123" s="180">
        <v>201.09200000000001</v>
      </c>
      <c r="E123" s="46"/>
      <c r="F123" s="45" t="s">
        <v>24</v>
      </c>
      <c r="G123" s="121">
        <v>71</v>
      </c>
      <c r="H123" s="121">
        <v>20</v>
      </c>
      <c r="I123" s="121">
        <v>14</v>
      </c>
      <c r="J123" s="121" t="s">
        <v>40</v>
      </c>
      <c r="K123" s="73" t="s">
        <v>21</v>
      </c>
      <c r="L123" s="118">
        <v>-85</v>
      </c>
      <c r="M123" s="73" t="s">
        <v>41</v>
      </c>
      <c r="N123" s="73" t="s">
        <v>42</v>
      </c>
      <c r="O123" s="73" t="s">
        <v>391</v>
      </c>
      <c r="P123" s="73" t="s">
        <v>43</v>
      </c>
      <c r="Q123" s="73" t="s">
        <v>386</v>
      </c>
      <c r="R123" s="73">
        <v>60</v>
      </c>
      <c r="S123" s="73">
        <v>3</v>
      </c>
      <c r="T123" s="73" t="s">
        <v>168</v>
      </c>
      <c r="U123" s="152" t="s">
        <v>584</v>
      </c>
      <c r="V123" s="152">
        <v>58000</v>
      </c>
      <c r="W123" s="3"/>
      <c r="X123" s="28" t="s">
        <v>394</v>
      </c>
      <c r="Y123" s="73" t="s">
        <v>174</v>
      </c>
      <c r="Z123"/>
    </row>
    <row r="124" spans="1:26" x14ac:dyDescent="0.25">
      <c r="A124" s="46" t="s">
        <v>192</v>
      </c>
      <c r="B124" s="46" t="s">
        <v>103</v>
      </c>
      <c r="C124" s="46">
        <v>60179</v>
      </c>
      <c r="D124" s="180">
        <v>201.09299999999999</v>
      </c>
      <c r="E124" s="46"/>
      <c r="F124" s="45" t="s">
        <v>24</v>
      </c>
      <c r="G124" s="121">
        <v>71</v>
      </c>
      <c r="H124" s="121">
        <v>20</v>
      </c>
      <c r="I124" s="121">
        <v>14</v>
      </c>
      <c r="J124" s="121" t="s">
        <v>58</v>
      </c>
      <c r="K124" s="73" t="s">
        <v>21</v>
      </c>
      <c r="L124" s="118">
        <v>-85</v>
      </c>
      <c r="M124" s="73" t="s">
        <v>41</v>
      </c>
      <c r="N124" s="73" t="s">
        <v>42</v>
      </c>
      <c r="O124" s="73" t="s">
        <v>391</v>
      </c>
      <c r="P124" s="73" t="s">
        <v>43</v>
      </c>
      <c r="Q124" s="73" t="s">
        <v>386</v>
      </c>
      <c r="R124" s="73">
        <v>60</v>
      </c>
      <c r="S124" s="73">
        <v>3</v>
      </c>
      <c r="T124" s="73" t="s">
        <v>168</v>
      </c>
      <c r="U124" s="152" t="s">
        <v>584</v>
      </c>
      <c r="V124" s="152">
        <v>182000</v>
      </c>
      <c r="W124" s="106"/>
      <c r="X124" s="28" t="s">
        <v>394</v>
      </c>
      <c r="Y124" s="73" t="s">
        <v>174</v>
      </c>
      <c r="Z124"/>
    </row>
    <row r="125" spans="1:26" x14ac:dyDescent="0.25">
      <c r="A125" s="46" t="s">
        <v>192</v>
      </c>
      <c r="B125" s="46" t="s">
        <v>102</v>
      </c>
      <c r="D125" s="180">
        <v>201.09399999999999</v>
      </c>
      <c r="E125" s="46"/>
      <c r="F125" s="45" t="s">
        <v>24</v>
      </c>
      <c r="G125" s="121">
        <v>71</v>
      </c>
      <c r="H125" s="121">
        <v>20</v>
      </c>
      <c r="I125" s="121">
        <v>14</v>
      </c>
      <c r="J125" s="121" t="s">
        <v>54</v>
      </c>
      <c r="K125" s="73" t="s">
        <v>49</v>
      </c>
      <c r="L125" s="118">
        <v>-98</v>
      </c>
      <c r="M125" s="3">
        <v>0</v>
      </c>
      <c r="N125" s="3" t="s">
        <v>50</v>
      </c>
      <c r="O125" s="73" t="s">
        <v>391</v>
      </c>
      <c r="P125" s="73" t="s">
        <v>43</v>
      </c>
      <c r="Q125" s="73" t="s">
        <v>386</v>
      </c>
      <c r="R125" s="73">
        <v>60</v>
      </c>
      <c r="S125" s="73">
        <v>3</v>
      </c>
      <c r="T125" s="73" t="s">
        <v>168</v>
      </c>
      <c r="U125" s="152" t="s">
        <v>584</v>
      </c>
      <c r="V125" s="152">
        <v>5000</v>
      </c>
      <c r="W125" s="106"/>
      <c r="X125" s="28" t="s">
        <v>393</v>
      </c>
      <c r="Y125" s="73" t="s">
        <v>174</v>
      </c>
      <c r="Z125"/>
    </row>
    <row r="126" spans="1:26" x14ac:dyDescent="0.25">
      <c r="A126" s="46" t="s">
        <v>192</v>
      </c>
      <c r="B126" s="46" t="s">
        <v>103</v>
      </c>
      <c r="D126" s="180">
        <v>201.095</v>
      </c>
      <c r="E126" s="46"/>
      <c r="F126" s="45" t="s">
        <v>24</v>
      </c>
      <c r="G126" s="121">
        <v>71</v>
      </c>
      <c r="H126" s="121">
        <v>20</v>
      </c>
      <c r="I126" s="121">
        <v>14</v>
      </c>
      <c r="J126" s="121" t="s">
        <v>58</v>
      </c>
      <c r="K126" s="73" t="s">
        <v>46</v>
      </c>
      <c r="L126" s="118">
        <v>-88</v>
      </c>
      <c r="M126" s="3">
        <v>10</v>
      </c>
      <c r="N126" s="3" t="s">
        <v>48</v>
      </c>
      <c r="O126" s="73" t="s">
        <v>391</v>
      </c>
      <c r="P126" s="73" t="s">
        <v>43</v>
      </c>
      <c r="Q126" s="73" t="s">
        <v>386</v>
      </c>
      <c r="R126" s="73">
        <v>60</v>
      </c>
      <c r="S126" s="73">
        <v>3</v>
      </c>
      <c r="T126" s="73" t="s">
        <v>168</v>
      </c>
      <c r="U126" s="152" t="s">
        <v>584</v>
      </c>
      <c r="V126" s="152">
        <v>30000</v>
      </c>
      <c r="W126" s="106"/>
      <c r="X126" s="28" t="s">
        <v>393</v>
      </c>
      <c r="Y126" s="73" t="s">
        <v>174</v>
      </c>
      <c r="Z126"/>
    </row>
    <row r="127" spans="1:26" x14ac:dyDescent="0.25">
      <c r="A127" s="46" t="s">
        <v>192</v>
      </c>
      <c r="B127" s="46" t="s">
        <v>104</v>
      </c>
      <c r="D127" s="180">
        <v>201.096</v>
      </c>
      <c r="E127" s="46"/>
      <c r="F127" s="45" t="s">
        <v>24</v>
      </c>
      <c r="G127" s="121">
        <v>71</v>
      </c>
      <c r="H127" s="121">
        <v>20</v>
      </c>
      <c r="I127" s="121">
        <v>14</v>
      </c>
      <c r="J127" s="121" t="s">
        <v>62</v>
      </c>
      <c r="K127" s="73" t="s">
        <v>46</v>
      </c>
      <c r="L127" s="118">
        <v>-78</v>
      </c>
      <c r="M127" s="3">
        <v>20</v>
      </c>
      <c r="N127" s="3" t="s">
        <v>47</v>
      </c>
      <c r="O127" s="73" t="s">
        <v>391</v>
      </c>
      <c r="P127" s="73" t="s">
        <v>43</v>
      </c>
      <c r="Q127" s="73" t="s">
        <v>386</v>
      </c>
      <c r="R127" s="73">
        <v>60</v>
      </c>
      <c r="S127" s="73">
        <v>3</v>
      </c>
      <c r="T127" s="73" t="s">
        <v>168</v>
      </c>
      <c r="U127" s="152" t="s">
        <v>584</v>
      </c>
      <c r="V127" s="152">
        <v>62000</v>
      </c>
      <c r="W127" s="106"/>
      <c r="X127" s="28" t="s">
        <v>393</v>
      </c>
      <c r="Y127" s="73" t="s">
        <v>174</v>
      </c>
      <c r="Z127"/>
    </row>
    <row r="128" spans="1:26" x14ac:dyDescent="0.25">
      <c r="A128" s="46" t="s">
        <v>192</v>
      </c>
      <c r="B128" s="46" t="s">
        <v>105</v>
      </c>
      <c r="C128" s="46">
        <v>60181</v>
      </c>
      <c r="D128" s="180">
        <v>201.09700000000001</v>
      </c>
      <c r="E128" s="46"/>
      <c r="F128" s="45" t="s">
        <v>24</v>
      </c>
      <c r="G128" s="121">
        <v>71</v>
      </c>
      <c r="H128" s="121">
        <v>20</v>
      </c>
      <c r="I128" s="121">
        <v>14</v>
      </c>
      <c r="J128" s="121" t="s">
        <v>58</v>
      </c>
      <c r="K128" s="73" t="s">
        <v>21</v>
      </c>
      <c r="L128" s="118">
        <v>-85</v>
      </c>
      <c r="M128" s="3" t="s">
        <v>41</v>
      </c>
      <c r="N128" s="3" t="s">
        <v>42</v>
      </c>
      <c r="O128" s="73" t="s">
        <v>391</v>
      </c>
      <c r="P128" s="73" t="s">
        <v>66</v>
      </c>
      <c r="Q128" s="73" t="s">
        <v>386</v>
      </c>
      <c r="R128" s="73">
        <v>60</v>
      </c>
      <c r="S128" s="73">
        <v>3</v>
      </c>
      <c r="T128" s="73" t="s">
        <v>168</v>
      </c>
      <c r="U128" s="152" t="s">
        <v>584</v>
      </c>
      <c r="V128" s="152">
        <v>182000</v>
      </c>
      <c r="W128" s="106"/>
      <c r="X128" s="28" t="s">
        <v>394</v>
      </c>
      <c r="Y128" s="73" t="s">
        <v>174</v>
      </c>
      <c r="Z128"/>
    </row>
    <row r="129" spans="1:26" x14ac:dyDescent="0.25">
      <c r="A129" s="46" t="s">
        <v>192</v>
      </c>
      <c r="B129" s="46" t="s">
        <v>188</v>
      </c>
      <c r="C129" s="46">
        <v>58935</v>
      </c>
      <c r="D129" s="180">
        <v>201.09800000000001</v>
      </c>
      <c r="E129" s="46"/>
      <c r="F129" s="45" t="s">
        <v>24</v>
      </c>
      <c r="G129" s="121">
        <v>71</v>
      </c>
      <c r="H129" s="121">
        <v>20</v>
      </c>
      <c r="I129" s="121">
        <v>14</v>
      </c>
      <c r="J129" s="121" t="s">
        <v>78</v>
      </c>
      <c r="K129" s="73" t="s">
        <v>21</v>
      </c>
      <c r="L129" s="118">
        <v>-85</v>
      </c>
      <c r="M129" s="73" t="s">
        <v>41</v>
      </c>
      <c r="N129" s="73" t="s">
        <v>42</v>
      </c>
      <c r="O129" s="73" t="s">
        <v>395</v>
      </c>
      <c r="P129" s="73" t="s">
        <v>186</v>
      </c>
      <c r="Q129" s="73" t="s">
        <v>386</v>
      </c>
      <c r="R129" s="73">
        <v>60</v>
      </c>
      <c r="S129" s="73">
        <v>3</v>
      </c>
      <c r="T129" s="73" t="s">
        <v>168</v>
      </c>
      <c r="U129" s="152" t="s">
        <v>584</v>
      </c>
      <c r="V129" s="152">
        <v>68000</v>
      </c>
      <c r="W129" s="106"/>
      <c r="X129" s="28" t="s">
        <v>394</v>
      </c>
      <c r="Y129" s="28" t="s">
        <v>426</v>
      </c>
      <c r="Z129"/>
    </row>
    <row r="130" spans="1:26" x14ac:dyDescent="0.25">
      <c r="A130" s="46" t="s">
        <v>192</v>
      </c>
      <c r="B130" s="46" t="s">
        <v>189</v>
      </c>
      <c r="C130" s="46">
        <v>58621</v>
      </c>
      <c r="D130" s="180">
        <v>201.09899999999999</v>
      </c>
      <c r="E130" s="46"/>
      <c r="F130" s="45" t="s">
        <v>24</v>
      </c>
      <c r="G130" s="121">
        <v>71</v>
      </c>
      <c r="H130" s="121">
        <v>20</v>
      </c>
      <c r="I130" s="121">
        <v>14</v>
      </c>
      <c r="J130" s="121" t="s">
        <v>78</v>
      </c>
      <c r="K130" s="73" t="s">
        <v>21</v>
      </c>
      <c r="L130" s="118">
        <v>-85</v>
      </c>
      <c r="M130" s="73" t="s">
        <v>41</v>
      </c>
      <c r="N130" s="73" t="s">
        <v>42</v>
      </c>
      <c r="O130" s="73" t="s">
        <v>396</v>
      </c>
      <c r="P130" s="73" t="s">
        <v>187</v>
      </c>
      <c r="Q130" s="73" t="s">
        <v>386</v>
      </c>
      <c r="R130" s="73">
        <v>60</v>
      </c>
      <c r="S130" s="73">
        <v>3</v>
      </c>
      <c r="T130" s="73" t="s">
        <v>168</v>
      </c>
      <c r="U130" s="152" t="s">
        <v>584</v>
      </c>
      <c r="V130" s="152">
        <v>68000</v>
      </c>
      <c r="W130" s="106"/>
      <c r="X130" s="28" t="s">
        <v>394</v>
      </c>
      <c r="Y130" s="28" t="s">
        <v>426</v>
      </c>
      <c r="Z130"/>
    </row>
    <row r="131" spans="1:26" x14ac:dyDescent="0.25">
      <c r="C131" s="59"/>
      <c r="V131" s="29"/>
      <c r="Z131"/>
    </row>
    <row r="132" spans="1:26" x14ac:dyDescent="0.25">
      <c r="C132" s="37"/>
      <c r="Z132"/>
    </row>
    <row r="133" spans="1:26" x14ac:dyDescent="0.25">
      <c r="A133" s="46"/>
      <c r="B133" s="46" t="s">
        <v>487</v>
      </c>
      <c r="C133" s="121"/>
      <c r="D133" s="173">
        <v>201.12</v>
      </c>
      <c r="E133" s="46">
        <v>1</v>
      </c>
      <c r="F133" s="45" t="s">
        <v>24</v>
      </c>
      <c r="G133" s="121">
        <v>71</v>
      </c>
      <c r="H133" s="121">
        <v>20</v>
      </c>
      <c r="I133" s="121">
        <v>14</v>
      </c>
      <c r="J133" s="121" t="s">
        <v>486</v>
      </c>
      <c r="K133" s="73" t="s">
        <v>46</v>
      </c>
      <c r="L133" s="118">
        <v>-85</v>
      </c>
      <c r="M133" s="73">
        <v>25</v>
      </c>
      <c r="N133" s="3" t="s">
        <v>48</v>
      </c>
      <c r="O133" s="73" t="s">
        <v>391</v>
      </c>
      <c r="P133" s="73" t="s">
        <v>66</v>
      </c>
      <c r="Q133" s="73" t="s">
        <v>307</v>
      </c>
      <c r="R133" s="73">
        <v>180</v>
      </c>
      <c r="S133" s="73">
        <v>1</v>
      </c>
      <c r="T133" s="73" t="s">
        <v>170</v>
      </c>
      <c r="U133" s="108" t="s">
        <v>584</v>
      </c>
      <c r="V133" s="316">
        <v>60000</v>
      </c>
      <c r="W133" s="106"/>
      <c r="X133" s="73" t="s">
        <v>973</v>
      </c>
      <c r="Y133" s="73" t="s">
        <v>174</v>
      </c>
      <c r="Z133"/>
    </row>
    <row r="134" spans="1:26" x14ac:dyDescent="0.25">
      <c r="A134" s="46"/>
      <c r="B134" s="46" t="s">
        <v>487</v>
      </c>
      <c r="C134" s="121"/>
      <c r="D134" s="173">
        <v>201.12</v>
      </c>
      <c r="E134" s="46">
        <v>2</v>
      </c>
      <c r="F134" s="45" t="s">
        <v>24</v>
      </c>
      <c r="G134" s="121">
        <v>71</v>
      </c>
      <c r="H134" s="121">
        <v>20</v>
      </c>
      <c r="I134" s="121">
        <v>14</v>
      </c>
      <c r="J134" s="121" t="s">
        <v>486</v>
      </c>
      <c r="K134" s="73" t="s">
        <v>46</v>
      </c>
      <c r="L134" s="118">
        <v>-87</v>
      </c>
      <c r="M134" s="73">
        <v>25</v>
      </c>
      <c r="N134" s="3" t="s">
        <v>48</v>
      </c>
      <c r="O134" s="73" t="s">
        <v>391</v>
      </c>
      <c r="P134" s="73" t="s">
        <v>66</v>
      </c>
      <c r="Q134" s="73" t="s">
        <v>307</v>
      </c>
      <c r="R134" s="73">
        <v>180</v>
      </c>
      <c r="S134" s="73">
        <v>1</v>
      </c>
      <c r="T134" s="73" t="s">
        <v>170</v>
      </c>
      <c r="U134" s="108" t="s">
        <v>584</v>
      </c>
      <c r="V134" s="316">
        <v>60000</v>
      </c>
      <c r="W134" s="106"/>
      <c r="X134" s="73" t="s">
        <v>973</v>
      </c>
      <c r="Y134" s="73" t="s">
        <v>174</v>
      </c>
      <c r="Z134"/>
    </row>
    <row r="135" spans="1:26" x14ac:dyDescent="0.25">
      <c r="A135" s="46"/>
      <c r="B135" s="46" t="s">
        <v>487</v>
      </c>
      <c r="C135" s="121"/>
      <c r="D135" s="173">
        <v>201.12</v>
      </c>
      <c r="E135" s="46">
        <v>3</v>
      </c>
      <c r="F135" s="45" t="s">
        <v>24</v>
      </c>
      <c r="G135" s="121">
        <v>71</v>
      </c>
      <c r="H135" s="121">
        <v>20</v>
      </c>
      <c r="I135" s="121">
        <v>14</v>
      </c>
      <c r="J135" s="121" t="s">
        <v>486</v>
      </c>
      <c r="K135" s="73" t="s">
        <v>46</v>
      </c>
      <c r="L135" s="118">
        <v>-89</v>
      </c>
      <c r="M135" s="73">
        <v>25</v>
      </c>
      <c r="N135" s="3" t="s">
        <v>48</v>
      </c>
      <c r="O135" s="73" t="s">
        <v>391</v>
      </c>
      <c r="P135" s="73" t="s">
        <v>66</v>
      </c>
      <c r="Q135" s="73" t="s">
        <v>307</v>
      </c>
      <c r="R135" s="73">
        <v>180</v>
      </c>
      <c r="S135" s="73">
        <v>1</v>
      </c>
      <c r="T135" s="73" t="s">
        <v>170</v>
      </c>
      <c r="U135" s="108" t="s">
        <v>584</v>
      </c>
      <c r="V135" s="316">
        <v>59000</v>
      </c>
      <c r="W135" s="106"/>
      <c r="X135" s="73" t="s">
        <v>973</v>
      </c>
      <c r="Y135" s="73" t="s">
        <v>174</v>
      </c>
      <c r="Z135"/>
    </row>
    <row r="136" spans="1:26" x14ac:dyDescent="0.25">
      <c r="A136" s="46"/>
      <c r="B136" s="46" t="s">
        <v>487</v>
      </c>
      <c r="C136" s="121"/>
      <c r="D136" s="173">
        <v>201.12</v>
      </c>
      <c r="E136" s="46">
        <v>4</v>
      </c>
      <c r="F136" s="45" t="s">
        <v>24</v>
      </c>
      <c r="G136" s="121">
        <v>71</v>
      </c>
      <c r="H136" s="121">
        <v>20</v>
      </c>
      <c r="I136" s="121">
        <v>14</v>
      </c>
      <c r="J136" s="121" t="s">
        <v>486</v>
      </c>
      <c r="K136" s="73" t="s">
        <v>46</v>
      </c>
      <c r="L136" s="118">
        <v>-91</v>
      </c>
      <c r="M136" s="73">
        <v>25</v>
      </c>
      <c r="N136" s="3" t="s">
        <v>48</v>
      </c>
      <c r="O136" s="73" t="s">
        <v>391</v>
      </c>
      <c r="P136" s="73" t="s">
        <v>66</v>
      </c>
      <c r="Q136" s="73" t="s">
        <v>307</v>
      </c>
      <c r="R136" s="73">
        <v>180</v>
      </c>
      <c r="S136" s="73">
        <v>1</v>
      </c>
      <c r="T136" s="73" t="s">
        <v>170</v>
      </c>
      <c r="U136" s="108" t="s">
        <v>584</v>
      </c>
      <c r="V136" s="316">
        <v>55000</v>
      </c>
      <c r="W136" s="106"/>
      <c r="X136" s="73" t="s">
        <v>973</v>
      </c>
      <c r="Y136" s="73" t="s">
        <v>174</v>
      </c>
      <c r="Z136"/>
    </row>
    <row r="137" spans="1:26" x14ac:dyDescent="0.25">
      <c r="A137" s="46"/>
      <c r="B137" s="46" t="s">
        <v>487</v>
      </c>
      <c r="C137" s="121"/>
      <c r="D137" s="173">
        <v>201.12</v>
      </c>
      <c r="E137" s="46">
        <v>5</v>
      </c>
      <c r="F137" s="45" t="s">
        <v>24</v>
      </c>
      <c r="G137" s="121">
        <v>71</v>
      </c>
      <c r="H137" s="121">
        <v>20</v>
      </c>
      <c r="I137" s="121">
        <v>14</v>
      </c>
      <c r="J137" s="121" t="s">
        <v>486</v>
      </c>
      <c r="K137" s="73" t="s">
        <v>46</v>
      </c>
      <c r="L137" s="118">
        <v>-93</v>
      </c>
      <c r="M137" s="73">
        <v>25</v>
      </c>
      <c r="N137" s="3" t="s">
        <v>48</v>
      </c>
      <c r="O137" s="73" t="s">
        <v>391</v>
      </c>
      <c r="P137" s="73" t="s">
        <v>66</v>
      </c>
      <c r="Q137" s="73" t="s">
        <v>307</v>
      </c>
      <c r="R137" s="73">
        <v>180</v>
      </c>
      <c r="S137" s="73">
        <v>1</v>
      </c>
      <c r="T137" s="73" t="s">
        <v>170</v>
      </c>
      <c r="U137" s="108" t="s">
        <v>584</v>
      </c>
      <c r="V137" s="316">
        <v>55000</v>
      </c>
      <c r="W137" s="106"/>
      <c r="X137" s="73" t="s">
        <v>973</v>
      </c>
      <c r="Y137" s="73" t="s">
        <v>174</v>
      </c>
      <c r="Z137"/>
    </row>
    <row r="138" spans="1:26" x14ac:dyDescent="0.25">
      <c r="A138" s="46"/>
      <c r="B138" s="46" t="s">
        <v>487</v>
      </c>
      <c r="C138" s="121"/>
      <c r="D138" s="173">
        <v>201.12</v>
      </c>
      <c r="E138" s="46">
        <v>6</v>
      </c>
      <c r="F138" s="45" t="s">
        <v>24</v>
      </c>
      <c r="G138" s="121">
        <v>71</v>
      </c>
      <c r="H138" s="121">
        <v>20</v>
      </c>
      <c r="I138" s="121">
        <v>14</v>
      </c>
      <c r="J138" s="121" t="s">
        <v>486</v>
      </c>
      <c r="K138" s="73" t="s">
        <v>46</v>
      </c>
      <c r="L138" s="118">
        <v>-95</v>
      </c>
      <c r="M138" s="73">
        <v>25</v>
      </c>
      <c r="N138" s="3" t="s">
        <v>48</v>
      </c>
      <c r="O138" s="73" t="s">
        <v>391</v>
      </c>
      <c r="P138" s="73" t="s">
        <v>66</v>
      </c>
      <c r="Q138" s="73" t="s">
        <v>307</v>
      </c>
      <c r="R138" s="73">
        <v>180</v>
      </c>
      <c r="S138" s="73">
        <v>1</v>
      </c>
      <c r="T138" s="73" t="s">
        <v>170</v>
      </c>
      <c r="U138" s="108" t="s">
        <v>584</v>
      </c>
      <c r="V138" s="316">
        <v>55000</v>
      </c>
      <c r="W138" s="106"/>
      <c r="X138" s="73" t="s">
        <v>973</v>
      </c>
      <c r="Y138" s="73" t="s">
        <v>174</v>
      </c>
      <c r="Z138"/>
    </row>
    <row r="139" spans="1:26" x14ac:dyDescent="0.25">
      <c r="A139" s="46"/>
      <c r="B139" s="46" t="s">
        <v>487</v>
      </c>
      <c r="C139" s="121"/>
      <c r="D139" s="173">
        <v>201.12</v>
      </c>
      <c r="E139" s="46">
        <v>7</v>
      </c>
      <c r="F139" s="45" t="s">
        <v>24</v>
      </c>
      <c r="G139" s="121">
        <v>71</v>
      </c>
      <c r="H139" s="121">
        <v>20</v>
      </c>
      <c r="I139" s="121">
        <v>14</v>
      </c>
      <c r="J139" s="121" t="s">
        <v>486</v>
      </c>
      <c r="K139" s="73" t="s">
        <v>46</v>
      </c>
      <c r="L139" s="118">
        <v>-97</v>
      </c>
      <c r="M139" s="73">
        <v>25</v>
      </c>
      <c r="N139" s="3" t="s">
        <v>48</v>
      </c>
      <c r="O139" s="73" t="s">
        <v>391</v>
      </c>
      <c r="P139" s="73" t="s">
        <v>66</v>
      </c>
      <c r="Q139" s="73" t="s">
        <v>307</v>
      </c>
      <c r="R139" s="73">
        <v>180</v>
      </c>
      <c r="S139" s="73">
        <v>1</v>
      </c>
      <c r="T139" s="73" t="s">
        <v>170</v>
      </c>
      <c r="U139" s="108" t="s">
        <v>584</v>
      </c>
      <c r="V139" s="316">
        <v>50000</v>
      </c>
      <c r="W139" s="106"/>
      <c r="X139" s="73" t="s">
        <v>973</v>
      </c>
      <c r="Y139" s="73" t="s">
        <v>174</v>
      </c>
      <c r="Z139"/>
    </row>
    <row r="140" spans="1:26" x14ac:dyDescent="0.25">
      <c r="A140" s="46"/>
      <c r="B140" s="46" t="s">
        <v>487</v>
      </c>
      <c r="C140" s="121"/>
      <c r="D140" s="173">
        <v>201.12</v>
      </c>
      <c r="E140" s="46">
        <v>8</v>
      </c>
      <c r="F140" s="45" t="s">
        <v>24</v>
      </c>
      <c r="G140" s="121">
        <v>71</v>
      </c>
      <c r="H140" s="121">
        <v>20</v>
      </c>
      <c r="I140" s="121">
        <v>14</v>
      </c>
      <c r="J140" s="121" t="s">
        <v>486</v>
      </c>
      <c r="K140" s="73" t="s">
        <v>46</v>
      </c>
      <c r="L140" s="118">
        <v>-99</v>
      </c>
      <c r="M140" s="73">
        <v>25</v>
      </c>
      <c r="N140" s="3" t="s">
        <v>48</v>
      </c>
      <c r="O140" s="73" t="s">
        <v>391</v>
      </c>
      <c r="P140" s="73" t="s">
        <v>66</v>
      </c>
      <c r="Q140" s="73" t="s">
        <v>307</v>
      </c>
      <c r="R140" s="73">
        <v>180</v>
      </c>
      <c r="S140" s="73">
        <v>1</v>
      </c>
      <c r="T140" s="73" t="s">
        <v>170</v>
      </c>
      <c r="U140" s="108" t="s">
        <v>584</v>
      </c>
      <c r="V140" s="316">
        <v>40000</v>
      </c>
      <c r="W140" s="106"/>
      <c r="X140" s="73" t="s">
        <v>973</v>
      </c>
      <c r="Y140" s="73" t="s">
        <v>174</v>
      </c>
      <c r="Z140"/>
    </row>
    <row r="141" spans="1:26" x14ac:dyDescent="0.25">
      <c r="A141" s="46"/>
      <c r="B141" s="46" t="s">
        <v>487</v>
      </c>
      <c r="C141" s="121"/>
      <c r="D141" s="173">
        <v>201.12</v>
      </c>
      <c r="E141" s="46">
        <v>9</v>
      </c>
      <c r="F141" s="45" t="s">
        <v>24</v>
      </c>
      <c r="G141" s="121">
        <v>71</v>
      </c>
      <c r="H141" s="121">
        <v>20</v>
      </c>
      <c r="I141" s="121">
        <v>14</v>
      </c>
      <c r="J141" s="121" t="s">
        <v>486</v>
      </c>
      <c r="K141" s="73" t="s">
        <v>46</v>
      </c>
      <c r="L141" s="118">
        <v>-101</v>
      </c>
      <c r="M141" s="73">
        <v>24</v>
      </c>
      <c r="N141" s="3" t="s">
        <v>48</v>
      </c>
      <c r="O141" s="73" t="s">
        <v>391</v>
      </c>
      <c r="P141" s="73" t="s">
        <v>66</v>
      </c>
      <c r="Q141" s="73" t="s">
        <v>307</v>
      </c>
      <c r="R141" s="73">
        <v>180</v>
      </c>
      <c r="S141" s="73">
        <v>1</v>
      </c>
      <c r="T141" s="73" t="s">
        <v>170</v>
      </c>
      <c r="U141" s="108" t="s">
        <v>584</v>
      </c>
      <c r="V141" s="316">
        <v>32000</v>
      </c>
      <c r="W141" s="106"/>
      <c r="X141" s="73" t="s">
        <v>973</v>
      </c>
      <c r="Y141" s="73" t="s">
        <v>174</v>
      </c>
      <c r="Z141"/>
    </row>
    <row r="142" spans="1:26" x14ac:dyDescent="0.25">
      <c r="A142" s="46"/>
      <c r="B142" s="46" t="s">
        <v>487</v>
      </c>
      <c r="C142" s="121"/>
      <c r="D142" s="173">
        <v>201.12</v>
      </c>
      <c r="E142" s="46">
        <v>10</v>
      </c>
      <c r="F142" s="45" t="s">
        <v>24</v>
      </c>
      <c r="G142" s="121">
        <v>71</v>
      </c>
      <c r="H142" s="121">
        <v>20</v>
      </c>
      <c r="I142" s="121">
        <v>14</v>
      </c>
      <c r="J142" s="121" t="s">
        <v>486</v>
      </c>
      <c r="K142" s="73" t="s">
        <v>46</v>
      </c>
      <c r="L142" s="118">
        <v>-103</v>
      </c>
      <c r="M142" s="73">
        <v>22</v>
      </c>
      <c r="N142" s="3" t="s">
        <v>48</v>
      </c>
      <c r="O142" s="73" t="s">
        <v>391</v>
      </c>
      <c r="P142" s="73" t="s">
        <v>66</v>
      </c>
      <c r="Q142" s="73" t="s">
        <v>307</v>
      </c>
      <c r="R142" s="73">
        <v>180</v>
      </c>
      <c r="S142" s="73">
        <v>1</v>
      </c>
      <c r="T142" s="73" t="s">
        <v>170</v>
      </c>
      <c r="U142" s="108" t="s">
        <v>584</v>
      </c>
      <c r="V142" s="316">
        <v>30000</v>
      </c>
      <c r="W142" s="106"/>
      <c r="X142" s="73" t="s">
        <v>973</v>
      </c>
      <c r="Y142" s="73" t="s">
        <v>174</v>
      </c>
      <c r="Z142"/>
    </row>
    <row r="143" spans="1:26" x14ac:dyDescent="0.25">
      <c r="B143" s="46" t="s">
        <v>487</v>
      </c>
      <c r="C143" s="121"/>
      <c r="D143" s="173">
        <v>201.12</v>
      </c>
      <c r="E143" s="46">
        <v>11</v>
      </c>
      <c r="F143" s="45" t="s">
        <v>24</v>
      </c>
      <c r="G143" s="121">
        <v>71</v>
      </c>
      <c r="H143" s="121">
        <v>20</v>
      </c>
      <c r="I143" s="121">
        <v>14</v>
      </c>
      <c r="J143" s="121" t="s">
        <v>486</v>
      </c>
      <c r="K143" s="73" t="s">
        <v>46</v>
      </c>
      <c r="L143" s="118">
        <v>-105</v>
      </c>
      <c r="M143" s="73">
        <v>20</v>
      </c>
      <c r="N143" s="3" t="s">
        <v>48</v>
      </c>
      <c r="O143" s="73" t="s">
        <v>391</v>
      </c>
      <c r="P143" s="108" t="s">
        <v>66</v>
      </c>
      <c r="Q143" s="73" t="s">
        <v>307</v>
      </c>
      <c r="R143" s="73">
        <v>180</v>
      </c>
      <c r="S143" s="73">
        <v>1</v>
      </c>
      <c r="T143" s="73" t="s">
        <v>170</v>
      </c>
      <c r="U143" s="108" t="s">
        <v>584</v>
      </c>
      <c r="V143" s="316">
        <v>25000</v>
      </c>
      <c r="W143" s="106"/>
      <c r="X143" s="73" t="s">
        <v>973</v>
      </c>
      <c r="Y143" s="73" t="s">
        <v>174</v>
      </c>
      <c r="Z143"/>
    </row>
    <row r="144" spans="1:26" x14ac:dyDescent="0.25">
      <c r="A144" s="46"/>
      <c r="B144" s="46" t="s">
        <v>487</v>
      </c>
      <c r="C144" s="121"/>
      <c r="D144" s="173">
        <v>201.12</v>
      </c>
      <c r="E144" s="46">
        <v>12</v>
      </c>
      <c r="F144" s="45" t="s">
        <v>24</v>
      </c>
      <c r="G144" s="121">
        <v>71</v>
      </c>
      <c r="H144" s="121">
        <v>20</v>
      </c>
      <c r="I144" s="121">
        <v>14</v>
      </c>
      <c r="J144" s="121" t="s">
        <v>486</v>
      </c>
      <c r="K144" s="73" t="s">
        <v>46</v>
      </c>
      <c r="L144" s="118">
        <v>-107</v>
      </c>
      <c r="M144" s="73">
        <v>18</v>
      </c>
      <c r="N144" s="3" t="s">
        <v>48</v>
      </c>
      <c r="O144" s="73" t="s">
        <v>391</v>
      </c>
      <c r="P144" s="108" t="s">
        <v>66</v>
      </c>
      <c r="Q144" s="73" t="s">
        <v>307</v>
      </c>
      <c r="R144" s="73">
        <v>180</v>
      </c>
      <c r="S144" s="73">
        <v>1</v>
      </c>
      <c r="T144" s="73" t="s">
        <v>170</v>
      </c>
      <c r="U144" s="108" t="s">
        <v>584</v>
      </c>
      <c r="V144" s="316">
        <v>20000</v>
      </c>
      <c r="W144" s="106"/>
      <c r="X144" s="73" t="s">
        <v>973</v>
      </c>
      <c r="Y144" s="73" t="s">
        <v>174</v>
      </c>
      <c r="Z144"/>
    </row>
    <row r="145" spans="1:26" x14ac:dyDescent="0.25">
      <c r="A145" s="46"/>
      <c r="B145" s="46" t="s">
        <v>487</v>
      </c>
      <c r="C145" s="121"/>
      <c r="D145" s="173">
        <v>201.12</v>
      </c>
      <c r="E145" s="46">
        <v>13</v>
      </c>
      <c r="F145" s="45" t="s">
        <v>24</v>
      </c>
      <c r="G145" s="121">
        <v>71</v>
      </c>
      <c r="H145" s="121">
        <v>20</v>
      </c>
      <c r="I145" s="121">
        <v>14</v>
      </c>
      <c r="J145" s="121" t="s">
        <v>486</v>
      </c>
      <c r="K145" s="73" t="s">
        <v>46</v>
      </c>
      <c r="L145" s="118">
        <v>-109</v>
      </c>
      <c r="M145" s="73">
        <v>16</v>
      </c>
      <c r="N145" s="3" t="s">
        <v>48</v>
      </c>
      <c r="O145" s="73" t="s">
        <v>391</v>
      </c>
      <c r="P145" s="108" t="s">
        <v>66</v>
      </c>
      <c r="Q145" s="73" t="s">
        <v>307</v>
      </c>
      <c r="R145" s="73">
        <v>180</v>
      </c>
      <c r="S145" s="73">
        <v>1</v>
      </c>
      <c r="T145" s="73" t="s">
        <v>170</v>
      </c>
      <c r="U145" s="108" t="s">
        <v>584</v>
      </c>
      <c r="V145" s="316">
        <v>18000</v>
      </c>
      <c r="W145" s="106"/>
      <c r="X145" s="73" t="s">
        <v>973</v>
      </c>
      <c r="Y145" s="73" t="s">
        <v>174</v>
      </c>
      <c r="Z145"/>
    </row>
    <row r="146" spans="1:26" x14ac:dyDescent="0.25">
      <c r="A146" s="46"/>
      <c r="B146" s="46" t="s">
        <v>487</v>
      </c>
      <c r="C146" s="121"/>
      <c r="D146" s="173">
        <v>201.12</v>
      </c>
      <c r="E146" s="46">
        <v>14</v>
      </c>
      <c r="F146" s="45" t="s">
        <v>24</v>
      </c>
      <c r="G146" s="121">
        <v>71</v>
      </c>
      <c r="H146" s="121">
        <v>20</v>
      </c>
      <c r="I146" s="121">
        <v>14</v>
      </c>
      <c r="J146" s="121" t="s">
        <v>486</v>
      </c>
      <c r="K146" s="73" t="s">
        <v>46</v>
      </c>
      <c r="L146" s="118">
        <v>-111</v>
      </c>
      <c r="M146" s="73">
        <v>14</v>
      </c>
      <c r="N146" s="3" t="s">
        <v>48</v>
      </c>
      <c r="O146" s="73" t="s">
        <v>391</v>
      </c>
      <c r="P146" s="108" t="s">
        <v>66</v>
      </c>
      <c r="Q146" s="73" t="s">
        <v>307</v>
      </c>
      <c r="R146" s="73">
        <v>180</v>
      </c>
      <c r="S146" s="73">
        <v>1</v>
      </c>
      <c r="T146" s="73" t="s">
        <v>170</v>
      </c>
      <c r="U146" s="108" t="s">
        <v>584</v>
      </c>
      <c r="V146" s="316">
        <v>14000</v>
      </c>
      <c r="W146" s="106"/>
      <c r="X146" s="73" t="s">
        <v>973</v>
      </c>
      <c r="Y146" s="73" t="s">
        <v>174</v>
      </c>
      <c r="Z146"/>
    </row>
    <row r="147" spans="1:26" x14ac:dyDescent="0.25">
      <c r="A147" s="46"/>
      <c r="B147" s="46" t="s">
        <v>487</v>
      </c>
      <c r="C147" s="121"/>
      <c r="D147" s="173">
        <v>201.12</v>
      </c>
      <c r="E147" s="46">
        <v>15</v>
      </c>
      <c r="F147" s="45" t="s">
        <v>24</v>
      </c>
      <c r="G147" s="121">
        <v>71</v>
      </c>
      <c r="H147" s="121">
        <v>20</v>
      </c>
      <c r="I147" s="121">
        <v>14</v>
      </c>
      <c r="J147" s="121" t="s">
        <v>486</v>
      </c>
      <c r="K147" s="73" t="s">
        <v>46</v>
      </c>
      <c r="L147" s="118">
        <v>-113</v>
      </c>
      <c r="M147" s="73">
        <v>12</v>
      </c>
      <c r="N147" s="3" t="s">
        <v>48</v>
      </c>
      <c r="O147" s="73" t="s">
        <v>391</v>
      </c>
      <c r="P147" s="108" t="s">
        <v>66</v>
      </c>
      <c r="Q147" s="73" t="s">
        <v>307</v>
      </c>
      <c r="R147" s="73">
        <v>180</v>
      </c>
      <c r="S147" s="73">
        <v>1</v>
      </c>
      <c r="T147" s="73" t="s">
        <v>170</v>
      </c>
      <c r="U147" s="108" t="s">
        <v>584</v>
      </c>
      <c r="V147" s="316">
        <v>12000</v>
      </c>
      <c r="W147" s="106"/>
      <c r="X147" s="73" t="s">
        <v>973</v>
      </c>
      <c r="Y147" s="73" t="s">
        <v>174</v>
      </c>
      <c r="Z147"/>
    </row>
    <row r="148" spans="1:26" x14ac:dyDescent="0.25">
      <c r="A148" s="46"/>
      <c r="B148" s="46" t="s">
        <v>487</v>
      </c>
      <c r="C148" s="121"/>
      <c r="D148" s="173">
        <v>201.12</v>
      </c>
      <c r="E148" s="46">
        <v>16</v>
      </c>
      <c r="F148" s="45" t="s">
        <v>24</v>
      </c>
      <c r="G148" s="121">
        <v>71</v>
      </c>
      <c r="H148" s="121">
        <v>20</v>
      </c>
      <c r="I148" s="121">
        <v>14</v>
      </c>
      <c r="J148" s="121" t="s">
        <v>486</v>
      </c>
      <c r="K148" s="73" t="s">
        <v>46</v>
      </c>
      <c r="L148" s="118">
        <v>-115</v>
      </c>
      <c r="M148" s="73">
        <v>10</v>
      </c>
      <c r="N148" s="3" t="s">
        <v>48</v>
      </c>
      <c r="O148" s="73" t="s">
        <v>391</v>
      </c>
      <c r="P148" s="108" t="s">
        <v>66</v>
      </c>
      <c r="Q148" s="73" t="s">
        <v>307</v>
      </c>
      <c r="R148" s="73">
        <v>180</v>
      </c>
      <c r="S148" s="73">
        <v>1</v>
      </c>
      <c r="T148" s="73" t="s">
        <v>170</v>
      </c>
      <c r="U148" s="108" t="s">
        <v>584</v>
      </c>
      <c r="V148" s="316">
        <v>10000</v>
      </c>
      <c r="W148" s="106"/>
      <c r="X148" s="73" t="s">
        <v>973</v>
      </c>
      <c r="Y148" s="73" t="s">
        <v>174</v>
      </c>
      <c r="Z148"/>
    </row>
    <row r="149" spans="1:26" x14ac:dyDescent="0.25">
      <c r="A149" s="46"/>
      <c r="B149" s="46" t="s">
        <v>487</v>
      </c>
      <c r="C149" s="121"/>
      <c r="D149" s="173">
        <v>201.12</v>
      </c>
      <c r="E149" s="46">
        <v>17</v>
      </c>
      <c r="F149" s="45" t="s">
        <v>24</v>
      </c>
      <c r="G149" s="121">
        <v>71</v>
      </c>
      <c r="H149" s="121">
        <v>20</v>
      </c>
      <c r="I149" s="121">
        <v>14</v>
      </c>
      <c r="J149" s="121" t="s">
        <v>486</v>
      </c>
      <c r="K149" s="73" t="s">
        <v>46</v>
      </c>
      <c r="L149" s="118">
        <v>-117</v>
      </c>
      <c r="M149" s="73">
        <v>8</v>
      </c>
      <c r="N149" s="3" t="s">
        <v>48</v>
      </c>
      <c r="O149" s="73" t="s">
        <v>391</v>
      </c>
      <c r="P149" s="108" t="s">
        <v>66</v>
      </c>
      <c r="Q149" s="73" t="s">
        <v>307</v>
      </c>
      <c r="R149" s="73">
        <v>180</v>
      </c>
      <c r="S149" s="73">
        <v>1</v>
      </c>
      <c r="T149" s="73" t="s">
        <v>170</v>
      </c>
      <c r="U149" s="108" t="s">
        <v>584</v>
      </c>
      <c r="V149" s="316">
        <v>10000</v>
      </c>
      <c r="W149" s="106"/>
      <c r="X149" s="73" t="s">
        <v>973</v>
      </c>
      <c r="Y149" s="73" t="s">
        <v>174</v>
      </c>
      <c r="Z149"/>
    </row>
    <row r="150" spans="1:26" x14ac:dyDescent="0.25">
      <c r="A150" s="46"/>
      <c r="B150" s="46" t="s">
        <v>487</v>
      </c>
      <c r="C150" s="121"/>
      <c r="D150" s="173">
        <v>201.12</v>
      </c>
      <c r="E150" s="46">
        <v>18</v>
      </c>
      <c r="F150" s="45" t="s">
        <v>24</v>
      </c>
      <c r="G150" s="121">
        <v>71</v>
      </c>
      <c r="H150" s="121">
        <v>20</v>
      </c>
      <c r="I150" s="121">
        <v>14</v>
      </c>
      <c r="J150" s="121" t="s">
        <v>486</v>
      </c>
      <c r="K150" s="73" t="s">
        <v>46</v>
      </c>
      <c r="L150" s="118">
        <v>-119</v>
      </c>
      <c r="M150" s="73">
        <v>6</v>
      </c>
      <c r="N150" s="3" t="s">
        <v>48</v>
      </c>
      <c r="O150" s="73" t="s">
        <v>391</v>
      </c>
      <c r="P150" s="108" t="s">
        <v>66</v>
      </c>
      <c r="Q150" s="73" t="s">
        <v>307</v>
      </c>
      <c r="R150" s="73">
        <v>180</v>
      </c>
      <c r="S150" s="73">
        <v>1</v>
      </c>
      <c r="T150" s="73" t="s">
        <v>170</v>
      </c>
      <c r="U150" s="108" t="s">
        <v>584</v>
      </c>
      <c r="V150" s="316">
        <v>8000</v>
      </c>
      <c r="W150" s="106"/>
      <c r="X150" s="73" t="s">
        <v>973</v>
      </c>
      <c r="Y150" s="73" t="s">
        <v>174</v>
      </c>
      <c r="Z150"/>
    </row>
    <row r="151" spans="1:26" x14ac:dyDescent="0.25">
      <c r="A151" s="46"/>
      <c r="B151" s="46" t="s">
        <v>487</v>
      </c>
      <c r="C151" s="121"/>
      <c r="D151" s="173">
        <v>201.12</v>
      </c>
      <c r="E151" s="46">
        <v>19</v>
      </c>
      <c r="F151" s="45" t="s">
        <v>24</v>
      </c>
      <c r="G151" s="121">
        <v>71</v>
      </c>
      <c r="H151" s="121">
        <v>20</v>
      </c>
      <c r="I151" s="121">
        <v>14</v>
      </c>
      <c r="J151" s="121" t="s">
        <v>486</v>
      </c>
      <c r="K151" s="73" t="s">
        <v>46</v>
      </c>
      <c r="L151" s="118">
        <v>-121</v>
      </c>
      <c r="M151" s="73">
        <v>4</v>
      </c>
      <c r="N151" s="3" t="s">
        <v>48</v>
      </c>
      <c r="O151" s="73" t="s">
        <v>391</v>
      </c>
      <c r="P151" s="108" t="s">
        <v>66</v>
      </c>
      <c r="Q151" s="73" t="s">
        <v>307</v>
      </c>
      <c r="R151" s="73">
        <v>180</v>
      </c>
      <c r="S151" s="73">
        <v>1</v>
      </c>
      <c r="T151" s="73" t="s">
        <v>170</v>
      </c>
      <c r="U151" s="108" t="s">
        <v>584</v>
      </c>
      <c r="V151" s="316">
        <v>5000</v>
      </c>
      <c r="W151" s="106"/>
      <c r="X151" s="73" t="s">
        <v>973</v>
      </c>
      <c r="Y151" s="73" t="s">
        <v>174</v>
      </c>
      <c r="Z151"/>
    </row>
    <row r="152" spans="1:26" x14ac:dyDescent="0.25">
      <c r="C152" s="37"/>
      <c r="Z152"/>
    </row>
    <row r="153" spans="1:26" x14ac:dyDescent="0.25">
      <c r="A153" s="46" t="s">
        <v>213</v>
      </c>
      <c r="B153" s="46" t="s">
        <v>103</v>
      </c>
      <c r="C153" s="46">
        <v>60179</v>
      </c>
      <c r="D153" s="148">
        <v>201.12100000000001</v>
      </c>
      <c r="E153" s="46"/>
      <c r="F153" s="45" t="s">
        <v>24</v>
      </c>
      <c r="G153" s="121">
        <v>71</v>
      </c>
      <c r="H153" s="121">
        <v>10</v>
      </c>
      <c r="I153" s="121">
        <v>8</v>
      </c>
      <c r="J153" s="121" t="s">
        <v>486</v>
      </c>
      <c r="K153" s="73" t="s">
        <v>21</v>
      </c>
      <c r="L153" s="118">
        <v>-85</v>
      </c>
      <c r="M153" s="73" t="s">
        <v>41</v>
      </c>
      <c r="N153" s="73" t="s">
        <v>42</v>
      </c>
      <c r="O153" s="73" t="s">
        <v>391</v>
      </c>
      <c r="P153" s="73" t="s">
        <v>43</v>
      </c>
      <c r="Q153" s="73" t="s">
        <v>386</v>
      </c>
      <c r="R153" s="73">
        <v>60</v>
      </c>
      <c r="S153" s="73">
        <v>3</v>
      </c>
      <c r="T153" s="73" t="s">
        <v>168</v>
      </c>
      <c r="U153" s="152" t="s">
        <v>584</v>
      </c>
      <c r="V153" s="152">
        <v>80000</v>
      </c>
      <c r="W153" s="106"/>
      <c r="X153" s="28" t="s">
        <v>549</v>
      </c>
      <c r="Y153" s="73" t="s">
        <v>174</v>
      </c>
      <c r="Z153"/>
    </row>
    <row r="154" spans="1:26" x14ac:dyDescent="0.25">
      <c r="A154" s="46" t="s">
        <v>191</v>
      </c>
      <c r="B154" s="46" t="s">
        <v>103</v>
      </c>
      <c r="C154" s="46">
        <v>60179</v>
      </c>
      <c r="D154" s="148">
        <v>201.12200000000001</v>
      </c>
      <c r="E154" s="46"/>
      <c r="F154" s="45" t="s">
        <v>24</v>
      </c>
      <c r="G154" s="121">
        <v>71</v>
      </c>
      <c r="H154" s="121">
        <v>15</v>
      </c>
      <c r="I154" s="121">
        <v>8</v>
      </c>
      <c r="J154" s="121" t="s">
        <v>486</v>
      </c>
      <c r="K154" s="73" t="s">
        <v>21</v>
      </c>
      <c r="L154" s="118">
        <v>-85</v>
      </c>
      <c r="M154" s="73" t="s">
        <v>41</v>
      </c>
      <c r="N154" s="73" t="s">
        <v>42</v>
      </c>
      <c r="O154" s="73" t="s">
        <v>391</v>
      </c>
      <c r="P154" s="73" t="s">
        <v>43</v>
      </c>
      <c r="Q154" s="73" t="s">
        <v>386</v>
      </c>
      <c r="R154" s="73">
        <v>60</v>
      </c>
      <c r="S154" s="73">
        <v>3</v>
      </c>
      <c r="T154" s="73" t="s">
        <v>168</v>
      </c>
      <c r="U154" s="152" t="s">
        <v>584</v>
      </c>
      <c r="V154" s="152">
        <v>110000</v>
      </c>
      <c r="W154" s="106"/>
      <c r="X154" s="28" t="s">
        <v>550</v>
      </c>
      <c r="Y154" s="73" t="s">
        <v>174</v>
      </c>
      <c r="Z154"/>
    </row>
    <row r="155" spans="1:26" x14ac:dyDescent="0.25">
      <c r="A155" s="46" t="s">
        <v>192</v>
      </c>
      <c r="B155" s="46" t="s">
        <v>101</v>
      </c>
      <c r="C155" s="46">
        <v>60180</v>
      </c>
      <c r="D155" s="148">
        <v>201.12299999999999</v>
      </c>
      <c r="E155" s="46"/>
      <c r="F155" s="45" t="s">
        <v>24</v>
      </c>
      <c r="G155" s="121">
        <v>71</v>
      </c>
      <c r="H155" s="121">
        <v>20</v>
      </c>
      <c r="I155" s="121">
        <v>8</v>
      </c>
      <c r="J155" s="121" t="s">
        <v>486</v>
      </c>
      <c r="K155" s="73" t="s">
        <v>21</v>
      </c>
      <c r="L155" s="118">
        <v>-85</v>
      </c>
      <c r="M155" s="73" t="s">
        <v>41</v>
      </c>
      <c r="N155" s="73" t="s">
        <v>42</v>
      </c>
      <c r="O155" s="73" t="s">
        <v>391</v>
      </c>
      <c r="P155" s="73" t="s">
        <v>43</v>
      </c>
      <c r="Q155" s="73" t="s">
        <v>386</v>
      </c>
      <c r="R155" s="73">
        <v>60</v>
      </c>
      <c r="S155" s="73">
        <v>3</v>
      </c>
      <c r="T155" s="73" t="s">
        <v>168</v>
      </c>
      <c r="U155" s="152" t="s">
        <v>584</v>
      </c>
      <c r="V155" s="152">
        <v>165000</v>
      </c>
      <c r="W155" s="3"/>
      <c r="X155" s="28" t="s">
        <v>551</v>
      </c>
      <c r="Y155" s="73" t="s">
        <v>174</v>
      </c>
      <c r="Z155"/>
    </row>
    <row r="156" spans="1:26" x14ac:dyDescent="0.25">
      <c r="A156" s="46" t="s">
        <v>192</v>
      </c>
      <c r="B156" s="46" t="s">
        <v>103</v>
      </c>
      <c r="C156" s="46">
        <v>60179</v>
      </c>
      <c r="D156" s="148">
        <v>201.124</v>
      </c>
      <c r="E156" s="46"/>
      <c r="F156" s="45" t="s">
        <v>24</v>
      </c>
      <c r="G156" s="121">
        <v>71</v>
      </c>
      <c r="H156" s="121">
        <v>5</v>
      </c>
      <c r="I156" s="121">
        <v>8</v>
      </c>
      <c r="J156" s="121" t="s">
        <v>486</v>
      </c>
      <c r="K156" s="73" t="s">
        <v>21</v>
      </c>
      <c r="L156" s="118">
        <v>-85</v>
      </c>
      <c r="M156" s="73" t="s">
        <v>41</v>
      </c>
      <c r="N156" s="73" t="s">
        <v>42</v>
      </c>
      <c r="O156" s="73" t="s">
        <v>391</v>
      </c>
      <c r="P156" s="73" t="s">
        <v>43</v>
      </c>
      <c r="Q156" s="73" t="s">
        <v>386</v>
      </c>
      <c r="R156" s="73">
        <v>60</v>
      </c>
      <c r="S156" s="73">
        <v>3</v>
      </c>
      <c r="T156" s="73" t="s">
        <v>168</v>
      </c>
      <c r="U156" s="152" t="s">
        <v>584</v>
      </c>
      <c r="V156" s="152">
        <v>32000</v>
      </c>
      <c r="W156" s="106"/>
      <c r="X156" s="28" t="s">
        <v>552</v>
      </c>
      <c r="Y156" s="73" t="s">
        <v>174</v>
      </c>
    </row>
    <row r="157" spans="1:26" x14ac:dyDescent="0.25">
      <c r="A157" s="46" t="s">
        <v>192</v>
      </c>
      <c r="B157" s="46" t="s">
        <v>102</v>
      </c>
      <c r="D157" s="148">
        <v>201.125</v>
      </c>
      <c r="E157" s="46"/>
      <c r="F157" s="45" t="s">
        <v>24</v>
      </c>
      <c r="G157" s="121">
        <v>71</v>
      </c>
      <c r="H157" s="121">
        <v>20</v>
      </c>
      <c r="I157" s="121">
        <v>8</v>
      </c>
      <c r="J157" s="121" t="s">
        <v>486</v>
      </c>
      <c r="K157" s="73" t="s">
        <v>49</v>
      </c>
      <c r="L157" s="118">
        <v>-98</v>
      </c>
      <c r="M157" s="3">
        <v>0</v>
      </c>
      <c r="N157" s="3" t="s">
        <v>50</v>
      </c>
      <c r="O157" s="73" t="s">
        <v>391</v>
      </c>
      <c r="P157" s="73" t="s">
        <v>43</v>
      </c>
      <c r="Q157" s="73" t="s">
        <v>386</v>
      </c>
      <c r="R157" s="73">
        <v>60</v>
      </c>
      <c r="S157" s="73">
        <v>3</v>
      </c>
      <c r="T157" s="73" t="s">
        <v>168</v>
      </c>
      <c r="U157" s="152" t="s">
        <v>584</v>
      </c>
      <c r="V157" s="152">
        <v>4500</v>
      </c>
      <c r="W157" s="106"/>
      <c r="X157" s="28" t="s">
        <v>973</v>
      </c>
      <c r="Y157" s="73" t="s">
        <v>174</v>
      </c>
    </row>
    <row r="158" spans="1:26" x14ac:dyDescent="0.25">
      <c r="A158" s="46" t="s">
        <v>192</v>
      </c>
      <c r="B158" s="46" t="s">
        <v>103</v>
      </c>
      <c r="D158" s="148">
        <v>201.126</v>
      </c>
      <c r="E158" s="46"/>
      <c r="F158" s="45" t="s">
        <v>24</v>
      </c>
      <c r="G158" s="121">
        <v>71</v>
      </c>
      <c r="H158" s="121">
        <v>20</v>
      </c>
      <c r="I158" s="121">
        <v>8</v>
      </c>
      <c r="J158" s="121" t="s">
        <v>486</v>
      </c>
      <c r="K158" s="73" t="s">
        <v>46</v>
      </c>
      <c r="L158" s="118">
        <v>-88</v>
      </c>
      <c r="M158" s="3">
        <v>10</v>
      </c>
      <c r="N158" s="3" t="s">
        <v>48</v>
      </c>
      <c r="O158" s="73" t="s">
        <v>391</v>
      </c>
      <c r="P158" s="73" t="s">
        <v>43</v>
      </c>
      <c r="Q158" s="73" t="s">
        <v>386</v>
      </c>
      <c r="R158" s="73">
        <v>60</v>
      </c>
      <c r="S158" s="73">
        <v>3</v>
      </c>
      <c r="T158" s="73" t="s">
        <v>168</v>
      </c>
      <c r="U158" s="152" t="s">
        <v>584</v>
      </c>
      <c r="V158" s="152">
        <v>15000</v>
      </c>
      <c r="W158" s="106"/>
      <c r="X158" s="28" t="s">
        <v>973</v>
      </c>
      <c r="Y158" s="73" t="s">
        <v>174</v>
      </c>
    </row>
    <row r="159" spans="1:26" x14ac:dyDescent="0.25">
      <c r="A159" s="46" t="s">
        <v>192</v>
      </c>
      <c r="B159" s="46" t="s">
        <v>104</v>
      </c>
      <c r="D159" s="148">
        <v>201.12700000000001</v>
      </c>
      <c r="E159" s="46"/>
      <c r="F159" s="45" t="s">
        <v>24</v>
      </c>
      <c r="G159" s="121">
        <v>71</v>
      </c>
      <c r="H159" s="121">
        <v>20</v>
      </c>
      <c r="I159" s="121">
        <v>8</v>
      </c>
      <c r="J159" s="121" t="s">
        <v>486</v>
      </c>
      <c r="K159" s="73" t="s">
        <v>46</v>
      </c>
      <c r="L159" s="118">
        <v>-78</v>
      </c>
      <c r="M159" s="3">
        <v>20</v>
      </c>
      <c r="N159" s="3" t="s">
        <v>47</v>
      </c>
      <c r="O159" s="73" t="s">
        <v>391</v>
      </c>
      <c r="P159" s="73" t="s">
        <v>43</v>
      </c>
      <c r="Q159" s="73" t="s">
        <v>386</v>
      </c>
      <c r="R159" s="73">
        <v>60</v>
      </c>
      <c r="S159" s="73">
        <v>3</v>
      </c>
      <c r="T159" s="73" t="s">
        <v>168</v>
      </c>
      <c r="U159" s="152" t="s">
        <v>584</v>
      </c>
      <c r="V159" s="152">
        <v>35000</v>
      </c>
      <c r="W159" s="106"/>
      <c r="X159" s="28" t="s">
        <v>973</v>
      </c>
      <c r="Y159" s="73" t="s">
        <v>174</v>
      </c>
    </row>
    <row r="160" spans="1:26" x14ac:dyDescent="0.25">
      <c r="A160" s="46" t="s">
        <v>192</v>
      </c>
      <c r="B160" s="46" t="s">
        <v>105</v>
      </c>
      <c r="C160" s="46">
        <v>60181</v>
      </c>
      <c r="D160" s="148">
        <v>201.12799999999999</v>
      </c>
      <c r="E160" s="46"/>
      <c r="F160" s="45" t="s">
        <v>24</v>
      </c>
      <c r="G160" s="121">
        <v>71</v>
      </c>
      <c r="H160" s="121">
        <v>20</v>
      </c>
      <c r="I160" s="121">
        <v>8</v>
      </c>
      <c r="J160" s="121" t="s">
        <v>486</v>
      </c>
      <c r="K160" s="73" t="s">
        <v>21</v>
      </c>
      <c r="L160" s="118">
        <v>-85</v>
      </c>
      <c r="M160" s="3" t="s">
        <v>41</v>
      </c>
      <c r="N160" s="3" t="s">
        <v>42</v>
      </c>
      <c r="O160" s="73" t="s">
        <v>391</v>
      </c>
      <c r="P160" s="73" t="s">
        <v>66</v>
      </c>
      <c r="Q160" s="73" t="s">
        <v>386</v>
      </c>
      <c r="R160" s="73">
        <v>60</v>
      </c>
      <c r="S160" s="73">
        <v>3</v>
      </c>
      <c r="T160" s="73" t="s">
        <v>168</v>
      </c>
      <c r="U160" s="152" t="s">
        <v>584</v>
      </c>
      <c r="V160" s="152">
        <v>165000</v>
      </c>
      <c r="W160" s="106"/>
      <c r="X160" s="28" t="s">
        <v>551</v>
      </c>
      <c r="Y160" s="73" t="s">
        <v>174</v>
      </c>
    </row>
    <row r="161" spans="1:25" x14ac:dyDescent="0.25">
      <c r="C161" s="37"/>
    </row>
    <row r="162" spans="1:25" x14ac:dyDescent="0.25">
      <c r="C162" s="37"/>
    </row>
    <row r="163" spans="1:25" x14ac:dyDescent="0.25">
      <c r="A163" s="46"/>
      <c r="B163" s="46" t="s">
        <v>598</v>
      </c>
      <c r="C163" s="121"/>
      <c r="D163" s="173">
        <v>201.12899999999999</v>
      </c>
      <c r="E163" s="46">
        <v>1</v>
      </c>
      <c r="F163" s="45" t="s">
        <v>24</v>
      </c>
      <c r="G163" s="121">
        <v>71</v>
      </c>
      <c r="H163" s="121">
        <v>20</v>
      </c>
      <c r="I163" s="121">
        <v>14</v>
      </c>
      <c r="J163" s="121" t="s">
        <v>597</v>
      </c>
      <c r="K163" s="73" t="s">
        <v>46</v>
      </c>
      <c r="L163" s="118">
        <v>-85</v>
      </c>
      <c r="M163" s="73">
        <v>25</v>
      </c>
      <c r="N163" s="3" t="s">
        <v>48</v>
      </c>
      <c r="O163" s="73" t="s">
        <v>391</v>
      </c>
      <c r="P163" s="73" t="s">
        <v>66</v>
      </c>
      <c r="Q163" s="73" t="s">
        <v>307</v>
      </c>
      <c r="R163" s="73">
        <v>180</v>
      </c>
      <c r="S163" s="73">
        <v>1</v>
      </c>
      <c r="T163" s="73" t="s">
        <v>170</v>
      </c>
      <c r="U163" s="108"/>
      <c r="V163" s="108"/>
      <c r="W163" s="106"/>
      <c r="X163" s="73" t="s">
        <v>175</v>
      </c>
      <c r="Y163" s="73" t="s">
        <v>174</v>
      </c>
    </row>
    <row r="164" spans="1:25" x14ac:dyDescent="0.25">
      <c r="A164" s="46"/>
      <c r="B164" s="46" t="s">
        <v>598</v>
      </c>
      <c r="C164" s="121"/>
      <c r="D164" s="173">
        <v>201.12899999999999</v>
      </c>
      <c r="E164" s="46">
        <v>2</v>
      </c>
      <c r="F164" s="45" t="s">
        <v>24</v>
      </c>
      <c r="G164" s="121">
        <v>71</v>
      </c>
      <c r="H164" s="121">
        <v>20</v>
      </c>
      <c r="I164" s="121">
        <v>14</v>
      </c>
      <c r="J164" s="121" t="s">
        <v>597</v>
      </c>
      <c r="K164" s="73" t="s">
        <v>46</v>
      </c>
      <c r="L164" s="118">
        <v>-87</v>
      </c>
      <c r="M164" s="73">
        <v>25</v>
      </c>
      <c r="N164" s="3" t="s">
        <v>48</v>
      </c>
      <c r="O164" s="73" t="s">
        <v>391</v>
      </c>
      <c r="P164" s="73" t="s">
        <v>66</v>
      </c>
      <c r="Q164" s="73" t="s">
        <v>307</v>
      </c>
      <c r="R164" s="73">
        <v>180</v>
      </c>
      <c r="S164" s="73">
        <v>1</v>
      </c>
      <c r="T164" s="73" t="s">
        <v>170</v>
      </c>
      <c r="U164" s="108"/>
      <c r="V164" s="108"/>
      <c r="W164" s="106"/>
      <c r="X164" s="73" t="s">
        <v>175</v>
      </c>
      <c r="Y164" s="73" t="s">
        <v>174</v>
      </c>
    </row>
    <row r="165" spans="1:25" x14ac:dyDescent="0.25">
      <c r="A165" s="46"/>
      <c r="B165" s="46" t="s">
        <v>598</v>
      </c>
      <c r="C165" s="121"/>
      <c r="D165" s="173">
        <v>201.12899999999999</v>
      </c>
      <c r="E165" s="46">
        <v>3</v>
      </c>
      <c r="F165" s="45" t="s">
        <v>24</v>
      </c>
      <c r="G165" s="121">
        <v>71</v>
      </c>
      <c r="H165" s="121">
        <v>20</v>
      </c>
      <c r="I165" s="121">
        <v>14</v>
      </c>
      <c r="J165" s="121" t="s">
        <v>597</v>
      </c>
      <c r="K165" s="73" t="s">
        <v>46</v>
      </c>
      <c r="L165" s="118">
        <v>-89</v>
      </c>
      <c r="M165" s="73">
        <v>25</v>
      </c>
      <c r="N165" s="3" t="s">
        <v>48</v>
      </c>
      <c r="O165" s="73" t="s">
        <v>391</v>
      </c>
      <c r="P165" s="73" t="s">
        <v>66</v>
      </c>
      <c r="Q165" s="73" t="s">
        <v>307</v>
      </c>
      <c r="R165" s="73">
        <v>180</v>
      </c>
      <c r="S165" s="73">
        <v>1</v>
      </c>
      <c r="T165" s="73" t="s">
        <v>170</v>
      </c>
      <c r="U165" s="108"/>
      <c r="V165" s="108"/>
      <c r="W165" s="106"/>
      <c r="X165" s="73" t="s">
        <v>175</v>
      </c>
      <c r="Y165" s="73" t="s">
        <v>174</v>
      </c>
    </row>
    <row r="166" spans="1:25" x14ac:dyDescent="0.25">
      <c r="A166" s="46"/>
      <c r="B166" s="46" t="s">
        <v>598</v>
      </c>
      <c r="C166" s="121"/>
      <c r="D166" s="173">
        <v>201.12899999999999</v>
      </c>
      <c r="E166" s="46">
        <v>4</v>
      </c>
      <c r="F166" s="45" t="s">
        <v>24</v>
      </c>
      <c r="G166" s="121">
        <v>71</v>
      </c>
      <c r="H166" s="121">
        <v>20</v>
      </c>
      <c r="I166" s="121">
        <v>14</v>
      </c>
      <c r="J166" s="121" t="s">
        <v>597</v>
      </c>
      <c r="K166" s="73" t="s">
        <v>46</v>
      </c>
      <c r="L166" s="118">
        <v>-91</v>
      </c>
      <c r="M166" s="73">
        <v>25</v>
      </c>
      <c r="N166" s="3" t="s">
        <v>48</v>
      </c>
      <c r="O166" s="73" t="s">
        <v>391</v>
      </c>
      <c r="P166" s="73" t="s">
        <v>66</v>
      </c>
      <c r="Q166" s="73" t="s">
        <v>307</v>
      </c>
      <c r="R166" s="73">
        <v>180</v>
      </c>
      <c r="S166" s="73">
        <v>1</v>
      </c>
      <c r="T166" s="73" t="s">
        <v>170</v>
      </c>
      <c r="U166" s="108"/>
      <c r="V166" s="108"/>
      <c r="W166" s="106"/>
      <c r="X166" s="73" t="s">
        <v>175</v>
      </c>
      <c r="Y166" s="73" t="s">
        <v>174</v>
      </c>
    </row>
    <row r="167" spans="1:25" x14ac:dyDescent="0.25">
      <c r="A167" s="46"/>
      <c r="B167" s="46" t="s">
        <v>598</v>
      </c>
      <c r="C167" s="121"/>
      <c r="D167" s="173">
        <v>201.12899999999999</v>
      </c>
      <c r="E167" s="46">
        <v>5</v>
      </c>
      <c r="F167" s="45" t="s">
        <v>24</v>
      </c>
      <c r="G167" s="121">
        <v>71</v>
      </c>
      <c r="H167" s="121">
        <v>20</v>
      </c>
      <c r="I167" s="121">
        <v>14</v>
      </c>
      <c r="J167" s="121" t="s">
        <v>597</v>
      </c>
      <c r="K167" s="73" t="s">
        <v>46</v>
      </c>
      <c r="L167" s="118">
        <v>-93</v>
      </c>
      <c r="M167" s="73">
        <v>25</v>
      </c>
      <c r="N167" s="3" t="s">
        <v>48</v>
      </c>
      <c r="O167" s="73" t="s">
        <v>391</v>
      </c>
      <c r="P167" s="73" t="s">
        <v>66</v>
      </c>
      <c r="Q167" s="73" t="s">
        <v>307</v>
      </c>
      <c r="R167" s="73">
        <v>180</v>
      </c>
      <c r="S167" s="73">
        <v>1</v>
      </c>
      <c r="T167" s="73" t="s">
        <v>170</v>
      </c>
      <c r="U167" s="108"/>
      <c r="V167" s="108"/>
      <c r="W167" s="106"/>
      <c r="X167" s="73" t="s">
        <v>175</v>
      </c>
      <c r="Y167" s="73" t="s">
        <v>174</v>
      </c>
    </row>
    <row r="168" spans="1:25" x14ac:dyDescent="0.25">
      <c r="A168" s="46"/>
      <c r="B168" s="46" t="s">
        <v>598</v>
      </c>
      <c r="C168" s="121"/>
      <c r="D168" s="173">
        <v>201.12899999999999</v>
      </c>
      <c r="E168" s="46">
        <v>6</v>
      </c>
      <c r="F168" s="45" t="s">
        <v>24</v>
      </c>
      <c r="G168" s="121">
        <v>71</v>
      </c>
      <c r="H168" s="121">
        <v>20</v>
      </c>
      <c r="I168" s="121">
        <v>14</v>
      </c>
      <c r="J168" s="121" t="s">
        <v>597</v>
      </c>
      <c r="K168" s="73" t="s">
        <v>46</v>
      </c>
      <c r="L168" s="118">
        <v>-95</v>
      </c>
      <c r="M168" s="73">
        <v>25</v>
      </c>
      <c r="N168" s="3" t="s">
        <v>48</v>
      </c>
      <c r="O168" s="73" t="s">
        <v>391</v>
      </c>
      <c r="P168" s="73" t="s">
        <v>66</v>
      </c>
      <c r="Q168" s="73" t="s">
        <v>307</v>
      </c>
      <c r="R168" s="73">
        <v>180</v>
      </c>
      <c r="S168" s="73">
        <v>1</v>
      </c>
      <c r="T168" s="73" t="s">
        <v>170</v>
      </c>
      <c r="U168" s="108"/>
      <c r="V168" s="108"/>
      <c r="W168" s="106"/>
      <c r="X168" s="73" t="s">
        <v>175</v>
      </c>
      <c r="Y168" s="73" t="s">
        <v>174</v>
      </c>
    </row>
    <row r="169" spans="1:25" x14ac:dyDescent="0.25">
      <c r="A169" s="46"/>
      <c r="B169" s="46" t="s">
        <v>598</v>
      </c>
      <c r="C169" s="121"/>
      <c r="D169" s="173">
        <v>201.12899999999999</v>
      </c>
      <c r="E169" s="46">
        <v>7</v>
      </c>
      <c r="F169" s="45" t="s">
        <v>24</v>
      </c>
      <c r="G169" s="121">
        <v>71</v>
      </c>
      <c r="H169" s="121">
        <v>20</v>
      </c>
      <c r="I169" s="121">
        <v>14</v>
      </c>
      <c r="J169" s="121" t="s">
        <v>597</v>
      </c>
      <c r="K169" s="73" t="s">
        <v>46</v>
      </c>
      <c r="L169" s="118">
        <v>-97</v>
      </c>
      <c r="M169" s="73">
        <v>25</v>
      </c>
      <c r="N169" s="3" t="s">
        <v>48</v>
      </c>
      <c r="O169" s="73" t="s">
        <v>391</v>
      </c>
      <c r="P169" s="73" t="s">
        <v>66</v>
      </c>
      <c r="Q169" s="73" t="s">
        <v>307</v>
      </c>
      <c r="R169" s="73">
        <v>180</v>
      </c>
      <c r="S169" s="73">
        <v>1</v>
      </c>
      <c r="T169" s="73" t="s">
        <v>170</v>
      </c>
      <c r="U169" s="108"/>
      <c r="V169" s="108"/>
      <c r="W169" s="106"/>
      <c r="X169" s="73" t="s">
        <v>175</v>
      </c>
      <c r="Y169" s="73" t="s">
        <v>174</v>
      </c>
    </row>
    <row r="170" spans="1:25" x14ac:dyDescent="0.25">
      <c r="A170" s="46"/>
      <c r="B170" s="46" t="s">
        <v>598</v>
      </c>
      <c r="C170" s="121"/>
      <c r="D170" s="173">
        <v>201.12899999999999</v>
      </c>
      <c r="E170" s="46">
        <v>8</v>
      </c>
      <c r="F170" s="45" t="s">
        <v>24</v>
      </c>
      <c r="G170" s="121">
        <v>71</v>
      </c>
      <c r="H170" s="121">
        <v>20</v>
      </c>
      <c r="I170" s="121">
        <v>14</v>
      </c>
      <c r="J170" s="121" t="s">
        <v>597</v>
      </c>
      <c r="K170" s="73" t="s">
        <v>46</v>
      </c>
      <c r="L170" s="118">
        <v>-99</v>
      </c>
      <c r="M170" s="73">
        <v>25</v>
      </c>
      <c r="N170" s="3" t="s">
        <v>48</v>
      </c>
      <c r="O170" s="73" t="s">
        <v>391</v>
      </c>
      <c r="P170" s="73" t="s">
        <v>66</v>
      </c>
      <c r="Q170" s="73" t="s">
        <v>307</v>
      </c>
      <c r="R170" s="73">
        <v>180</v>
      </c>
      <c r="S170" s="73">
        <v>1</v>
      </c>
      <c r="T170" s="73" t="s">
        <v>170</v>
      </c>
      <c r="U170" s="108"/>
      <c r="V170" s="108"/>
      <c r="W170" s="106"/>
      <c r="X170" s="73" t="s">
        <v>175</v>
      </c>
      <c r="Y170" s="73" t="s">
        <v>174</v>
      </c>
    </row>
    <row r="171" spans="1:25" x14ac:dyDescent="0.25">
      <c r="A171" s="46"/>
      <c r="B171" s="46" t="s">
        <v>598</v>
      </c>
      <c r="C171" s="121"/>
      <c r="D171" s="173">
        <v>201.12899999999999</v>
      </c>
      <c r="E171" s="46">
        <v>9</v>
      </c>
      <c r="F171" s="45" t="s">
        <v>24</v>
      </c>
      <c r="G171" s="121">
        <v>71</v>
      </c>
      <c r="H171" s="121">
        <v>20</v>
      </c>
      <c r="I171" s="121">
        <v>14</v>
      </c>
      <c r="J171" s="121" t="s">
        <v>597</v>
      </c>
      <c r="K171" s="73" t="s">
        <v>46</v>
      </c>
      <c r="L171" s="118">
        <v>-101</v>
      </c>
      <c r="M171" s="73">
        <v>24</v>
      </c>
      <c r="N171" s="3" t="s">
        <v>48</v>
      </c>
      <c r="O171" s="73" t="s">
        <v>391</v>
      </c>
      <c r="P171" s="73" t="s">
        <v>66</v>
      </c>
      <c r="Q171" s="73" t="s">
        <v>307</v>
      </c>
      <c r="R171" s="73">
        <v>180</v>
      </c>
      <c r="S171" s="73">
        <v>1</v>
      </c>
      <c r="T171" s="73" t="s">
        <v>170</v>
      </c>
      <c r="U171" s="108"/>
      <c r="V171" s="108"/>
      <c r="W171" s="106"/>
      <c r="X171" s="73" t="s">
        <v>175</v>
      </c>
      <c r="Y171" s="73" t="s">
        <v>174</v>
      </c>
    </row>
    <row r="172" spans="1:25" x14ac:dyDescent="0.25">
      <c r="A172" s="46"/>
      <c r="B172" s="46" t="s">
        <v>598</v>
      </c>
      <c r="C172" s="121"/>
      <c r="D172" s="173">
        <v>201.12899999999999</v>
      </c>
      <c r="E172" s="46">
        <v>10</v>
      </c>
      <c r="F172" s="45" t="s">
        <v>24</v>
      </c>
      <c r="G172" s="121">
        <v>71</v>
      </c>
      <c r="H172" s="121">
        <v>20</v>
      </c>
      <c r="I172" s="121">
        <v>14</v>
      </c>
      <c r="J172" s="121" t="s">
        <v>597</v>
      </c>
      <c r="K172" s="73" t="s">
        <v>46</v>
      </c>
      <c r="L172" s="118">
        <v>-103</v>
      </c>
      <c r="M172" s="73">
        <v>22</v>
      </c>
      <c r="N172" s="3" t="s">
        <v>48</v>
      </c>
      <c r="O172" s="73" t="s">
        <v>391</v>
      </c>
      <c r="P172" s="73" t="s">
        <v>66</v>
      </c>
      <c r="Q172" s="73" t="s">
        <v>307</v>
      </c>
      <c r="R172" s="73">
        <v>180</v>
      </c>
      <c r="S172" s="73">
        <v>1</v>
      </c>
      <c r="T172" s="73" t="s">
        <v>170</v>
      </c>
      <c r="U172" s="108"/>
      <c r="V172" s="108"/>
      <c r="W172" s="106"/>
      <c r="X172" s="73" t="s">
        <v>175</v>
      </c>
      <c r="Y172" s="73" t="s">
        <v>174</v>
      </c>
    </row>
    <row r="173" spans="1:25" x14ac:dyDescent="0.25">
      <c r="B173" s="46" t="s">
        <v>598</v>
      </c>
      <c r="C173" s="121"/>
      <c r="D173" s="173">
        <v>201.12899999999999</v>
      </c>
      <c r="E173" s="46">
        <v>11</v>
      </c>
      <c r="F173" s="45" t="s">
        <v>24</v>
      </c>
      <c r="G173" s="121">
        <v>71</v>
      </c>
      <c r="H173" s="121">
        <v>20</v>
      </c>
      <c r="I173" s="121">
        <v>14</v>
      </c>
      <c r="J173" s="121" t="s">
        <v>597</v>
      </c>
      <c r="K173" s="73" t="s">
        <v>46</v>
      </c>
      <c r="L173" s="118">
        <v>-105</v>
      </c>
      <c r="M173" s="73">
        <v>20</v>
      </c>
      <c r="N173" s="3" t="s">
        <v>48</v>
      </c>
      <c r="O173" s="73" t="s">
        <v>391</v>
      </c>
      <c r="P173" s="108" t="s">
        <v>66</v>
      </c>
      <c r="Q173" s="73" t="s">
        <v>307</v>
      </c>
      <c r="R173" s="73">
        <v>180</v>
      </c>
      <c r="S173" s="73">
        <v>1</v>
      </c>
      <c r="T173" s="73" t="s">
        <v>170</v>
      </c>
      <c r="U173" s="108"/>
      <c r="V173" s="108"/>
      <c r="W173" s="106"/>
      <c r="X173" s="73" t="s">
        <v>175</v>
      </c>
      <c r="Y173" s="73" t="s">
        <v>174</v>
      </c>
    </row>
    <row r="174" spans="1:25" x14ac:dyDescent="0.25">
      <c r="A174" s="46"/>
      <c r="B174" s="46" t="s">
        <v>598</v>
      </c>
      <c r="C174" s="121"/>
      <c r="D174" s="173">
        <v>201.12899999999999</v>
      </c>
      <c r="E174" s="46">
        <v>12</v>
      </c>
      <c r="F174" s="45" t="s">
        <v>24</v>
      </c>
      <c r="G174" s="121">
        <v>71</v>
      </c>
      <c r="H174" s="121">
        <v>20</v>
      </c>
      <c r="I174" s="121">
        <v>14</v>
      </c>
      <c r="J174" s="121" t="s">
        <v>597</v>
      </c>
      <c r="K174" s="73" t="s">
        <v>46</v>
      </c>
      <c r="L174" s="118">
        <v>-107</v>
      </c>
      <c r="M174" s="73">
        <v>18</v>
      </c>
      <c r="N174" s="3" t="s">
        <v>48</v>
      </c>
      <c r="O174" s="73" t="s">
        <v>391</v>
      </c>
      <c r="P174" s="108" t="s">
        <v>66</v>
      </c>
      <c r="Q174" s="73" t="s">
        <v>307</v>
      </c>
      <c r="R174" s="73">
        <v>180</v>
      </c>
      <c r="S174" s="73">
        <v>1</v>
      </c>
      <c r="T174" s="73" t="s">
        <v>170</v>
      </c>
      <c r="U174" s="108"/>
      <c r="V174" s="108"/>
      <c r="W174" s="106"/>
      <c r="X174" s="73" t="s">
        <v>175</v>
      </c>
      <c r="Y174" s="73" t="s">
        <v>174</v>
      </c>
    </row>
    <row r="175" spans="1:25" x14ac:dyDescent="0.25">
      <c r="A175" s="46"/>
      <c r="B175" s="46" t="s">
        <v>598</v>
      </c>
      <c r="C175" s="121"/>
      <c r="D175" s="173">
        <v>201.12899999999999</v>
      </c>
      <c r="E175" s="46">
        <v>13</v>
      </c>
      <c r="F175" s="45" t="s">
        <v>24</v>
      </c>
      <c r="G175" s="121">
        <v>71</v>
      </c>
      <c r="H175" s="121">
        <v>20</v>
      </c>
      <c r="I175" s="121">
        <v>14</v>
      </c>
      <c r="J175" s="121" t="s">
        <v>597</v>
      </c>
      <c r="K175" s="73" t="s">
        <v>46</v>
      </c>
      <c r="L175" s="118">
        <v>-109</v>
      </c>
      <c r="M175" s="73">
        <v>16</v>
      </c>
      <c r="N175" s="3" t="s">
        <v>48</v>
      </c>
      <c r="O175" s="73" t="s">
        <v>391</v>
      </c>
      <c r="P175" s="108" t="s">
        <v>66</v>
      </c>
      <c r="Q175" s="73" t="s">
        <v>307</v>
      </c>
      <c r="R175" s="73">
        <v>180</v>
      </c>
      <c r="S175" s="73">
        <v>1</v>
      </c>
      <c r="T175" s="73" t="s">
        <v>170</v>
      </c>
      <c r="U175" s="108"/>
      <c r="V175" s="108"/>
      <c r="W175" s="106"/>
      <c r="X175" s="73" t="s">
        <v>175</v>
      </c>
      <c r="Y175" s="73" t="s">
        <v>174</v>
      </c>
    </row>
    <row r="176" spans="1:25" x14ac:dyDescent="0.25">
      <c r="A176" s="46"/>
      <c r="B176" s="46" t="s">
        <v>598</v>
      </c>
      <c r="C176" s="121"/>
      <c r="D176" s="173">
        <v>201.12899999999999</v>
      </c>
      <c r="E176" s="46">
        <v>14</v>
      </c>
      <c r="F176" s="45" t="s">
        <v>24</v>
      </c>
      <c r="G176" s="121">
        <v>71</v>
      </c>
      <c r="H176" s="121">
        <v>20</v>
      </c>
      <c r="I176" s="121">
        <v>14</v>
      </c>
      <c r="J176" s="121" t="s">
        <v>597</v>
      </c>
      <c r="K176" s="73" t="s">
        <v>46</v>
      </c>
      <c r="L176" s="118">
        <v>-111</v>
      </c>
      <c r="M176" s="73">
        <v>14</v>
      </c>
      <c r="N176" s="3" t="s">
        <v>48</v>
      </c>
      <c r="O176" s="73" t="s">
        <v>391</v>
      </c>
      <c r="P176" s="108" t="s">
        <v>66</v>
      </c>
      <c r="Q176" s="73" t="s">
        <v>307</v>
      </c>
      <c r="R176" s="73">
        <v>180</v>
      </c>
      <c r="S176" s="73">
        <v>1</v>
      </c>
      <c r="T176" s="73" t="s">
        <v>170</v>
      </c>
      <c r="U176" s="108"/>
      <c r="V176" s="108"/>
      <c r="W176" s="106"/>
      <c r="X176" s="73" t="s">
        <v>175</v>
      </c>
      <c r="Y176" s="73" t="s">
        <v>174</v>
      </c>
    </row>
    <row r="177" spans="1:25" x14ac:dyDescent="0.25">
      <c r="A177" s="46"/>
      <c r="B177" s="46" t="s">
        <v>598</v>
      </c>
      <c r="C177" s="121"/>
      <c r="D177" s="173">
        <v>201.12899999999999</v>
      </c>
      <c r="E177" s="46">
        <v>15</v>
      </c>
      <c r="F177" s="45" t="s">
        <v>24</v>
      </c>
      <c r="G177" s="121">
        <v>71</v>
      </c>
      <c r="H177" s="121">
        <v>20</v>
      </c>
      <c r="I177" s="121">
        <v>14</v>
      </c>
      <c r="J177" s="121" t="s">
        <v>597</v>
      </c>
      <c r="K177" s="73" t="s">
        <v>46</v>
      </c>
      <c r="L177" s="118">
        <v>-113</v>
      </c>
      <c r="M177" s="73">
        <v>12</v>
      </c>
      <c r="N177" s="3" t="s">
        <v>48</v>
      </c>
      <c r="O177" s="73" t="s">
        <v>391</v>
      </c>
      <c r="P177" s="108" t="s">
        <v>66</v>
      </c>
      <c r="Q177" s="73" t="s">
        <v>307</v>
      </c>
      <c r="R177" s="73">
        <v>180</v>
      </c>
      <c r="S177" s="73">
        <v>1</v>
      </c>
      <c r="T177" s="73" t="s">
        <v>170</v>
      </c>
      <c r="U177" s="108"/>
      <c r="V177" s="108"/>
      <c r="W177" s="106"/>
      <c r="X177" s="73" t="s">
        <v>175</v>
      </c>
      <c r="Y177" s="73" t="s">
        <v>174</v>
      </c>
    </row>
    <row r="178" spans="1:25" x14ac:dyDescent="0.25">
      <c r="A178" s="46"/>
      <c r="B178" s="46" t="s">
        <v>598</v>
      </c>
      <c r="C178" s="121"/>
      <c r="D178" s="173">
        <v>201.12899999999999</v>
      </c>
      <c r="E178" s="46">
        <v>16</v>
      </c>
      <c r="F178" s="45" t="s">
        <v>24</v>
      </c>
      <c r="G178" s="121">
        <v>71</v>
      </c>
      <c r="H178" s="121">
        <v>20</v>
      </c>
      <c r="I178" s="121">
        <v>14</v>
      </c>
      <c r="J178" s="121" t="s">
        <v>597</v>
      </c>
      <c r="K178" s="73" t="s">
        <v>46</v>
      </c>
      <c r="L178" s="118">
        <v>-115</v>
      </c>
      <c r="M178" s="73">
        <v>10</v>
      </c>
      <c r="N178" s="3" t="s">
        <v>48</v>
      </c>
      <c r="O178" s="73" t="s">
        <v>391</v>
      </c>
      <c r="P178" s="108" t="s">
        <v>66</v>
      </c>
      <c r="Q178" s="73" t="s">
        <v>307</v>
      </c>
      <c r="R178" s="73">
        <v>180</v>
      </c>
      <c r="S178" s="73">
        <v>1</v>
      </c>
      <c r="T178" s="73" t="s">
        <v>170</v>
      </c>
      <c r="U178" s="108"/>
      <c r="V178" s="108"/>
      <c r="W178" s="106"/>
      <c r="X178" s="73" t="s">
        <v>175</v>
      </c>
      <c r="Y178" s="73" t="s">
        <v>174</v>
      </c>
    </row>
    <row r="179" spans="1:25" x14ac:dyDescent="0.25">
      <c r="A179" s="46"/>
      <c r="B179" s="46" t="s">
        <v>598</v>
      </c>
      <c r="C179" s="121"/>
      <c r="D179" s="173">
        <v>201.12899999999999</v>
      </c>
      <c r="E179" s="46">
        <v>17</v>
      </c>
      <c r="F179" s="45" t="s">
        <v>24</v>
      </c>
      <c r="G179" s="121">
        <v>71</v>
      </c>
      <c r="H179" s="121">
        <v>20</v>
      </c>
      <c r="I179" s="121">
        <v>14</v>
      </c>
      <c r="J179" s="121" t="s">
        <v>597</v>
      </c>
      <c r="K179" s="73" t="s">
        <v>46</v>
      </c>
      <c r="L179" s="118">
        <v>-117</v>
      </c>
      <c r="M179" s="73">
        <v>8</v>
      </c>
      <c r="N179" s="3" t="s">
        <v>48</v>
      </c>
      <c r="O179" s="73" t="s">
        <v>391</v>
      </c>
      <c r="P179" s="108" t="s">
        <v>66</v>
      </c>
      <c r="Q179" s="73" t="s">
        <v>307</v>
      </c>
      <c r="R179" s="73">
        <v>180</v>
      </c>
      <c r="S179" s="73">
        <v>1</v>
      </c>
      <c r="T179" s="73" t="s">
        <v>170</v>
      </c>
      <c r="U179" s="108"/>
      <c r="V179" s="108"/>
      <c r="W179" s="106"/>
      <c r="X179" s="73" t="s">
        <v>175</v>
      </c>
      <c r="Y179" s="73" t="s">
        <v>174</v>
      </c>
    </row>
    <row r="180" spans="1:25" x14ac:dyDescent="0.25">
      <c r="A180" s="46"/>
      <c r="B180" s="46" t="s">
        <v>598</v>
      </c>
      <c r="C180" s="121"/>
      <c r="D180" s="173">
        <v>201.12899999999999</v>
      </c>
      <c r="E180" s="46">
        <v>18</v>
      </c>
      <c r="F180" s="45" t="s">
        <v>24</v>
      </c>
      <c r="G180" s="121">
        <v>71</v>
      </c>
      <c r="H180" s="121">
        <v>20</v>
      </c>
      <c r="I180" s="121">
        <v>14</v>
      </c>
      <c r="J180" s="121" t="s">
        <v>597</v>
      </c>
      <c r="K180" s="73" t="s">
        <v>46</v>
      </c>
      <c r="L180" s="118">
        <v>-119</v>
      </c>
      <c r="M180" s="73">
        <v>6</v>
      </c>
      <c r="N180" s="3" t="s">
        <v>48</v>
      </c>
      <c r="O180" s="73" t="s">
        <v>391</v>
      </c>
      <c r="P180" s="108" t="s">
        <v>66</v>
      </c>
      <c r="Q180" s="73" t="s">
        <v>307</v>
      </c>
      <c r="R180" s="73">
        <v>180</v>
      </c>
      <c r="S180" s="73">
        <v>1</v>
      </c>
      <c r="T180" s="73" t="s">
        <v>170</v>
      </c>
      <c r="U180" s="108"/>
      <c r="V180" s="108"/>
      <c r="W180" s="106"/>
      <c r="X180" s="73" t="s">
        <v>175</v>
      </c>
      <c r="Y180" s="73" t="s">
        <v>174</v>
      </c>
    </row>
    <row r="181" spans="1:25" x14ac:dyDescent="0.25">
      <c r="A181" s="46"/>
      <c r="B181" s="46" t="s">
        <v>598</v>
      </c>
      <c r="C181" s="121"/>
      <c r="D181" s="173">
        <v>201.12899999999999</v>
      </c>
      <c r="E181" s="46">
        <v>19</v>
      </c>
      <c r="F181" s="45" t="s">
        <v>24</v>
      </c>
      <c r="G181" s="121">
        <v>71</v>
      </c>
      <c r="H181" s="121">
        <v>20</v>
      </c>
      <c r="I181" s="121">
        <v>14</v>
      </c>
      <c r="J181" s="121" t="s">
        <v>597</v>
      </c>
      <c r="K181" s="73" t="s">
        <v>46</v>
      </c>
      <c r="L181" s="118">
        <v>-121</v>
      </c>
      <c r="M181" s="73">
        <v>4</v>
      </c>
      <c r="N181" s="3" t="s">
        <v>48</v>
      </c>
      <c r="O181" s="73" t="s">
        <v>391</v>
      </c>
      <c r="P181" s="108" t="s">
        <v>66</v>
      </c>
      <c r="Q181" s="73" t="s">
        <v>307</v>
      </c>
      <c r="R181" s="73">
        <v>180</v>
      </c>
      <c r="S181" s="73">
        <v>1</v>
      </c>
      <c r="T181" s="73" t="s">
        <v>170</v>
      </c>
      <c r="U181" s="108"/>
      <c r="V181" s="108"/>
      <c r="W181" s="106"/>
      <c r="X181" s="73" t="s">
        <v>175</v>
      </c>
      <c r="Y181" s="73" t="s">
        <v>174</v>
      </c>
    </row>
    <row r="182" spans="1:25" x14ac:dyDescent="0.25">
      <c r="C182" s="37"/>
      <c r="J182" s="121"/>
    </row>
    <row r="183" spans="1:25" x14ac:dyDescent="0.25">
      <c r="A183" s="600" t="s">
        <v>213</v>
      </c>
      <c r="B183" s="600" t="s">
        <v>103</v>
      </c>
      <c r="C183" s="600"/>
      <c r="D183" s="612">
        <v>201.13</v>
      </c>
      <c r="E183" s="600"/>
      <c r="F183" s="602" t="s">
        <v>24</v>
      </c>
      <c r="G183" s="232">
        <v>71</v>
      </c>
      <c r="H183" s="232">
        <v>10</v>
      </c>
      <c r="I183" s="232">
        <v>8</v>
      </c>
      <c r="J183" s="232" t="s">
        <v>597</v>
      </c>
      <c r="K183" s="603" t="s">
        <v>21</v>
      </c>
      <c r="L183" s="604">
        <v>-85</v>
      </c>
      <c r="M183" s="603" t="s">
        <v>41</v>
      </c>
      <c r="N183" s="603" t="s">
        <v>42</v>
      </c>
      <c r="O183" s="603" t="s">
        <v>391</v>
      </c>
      <c r="P183" s="603" t="s">
        <v>43</v>
      </c>
      <c r="Q183" s="603" t="s">
        <v>386</v>
      </c>
      <c r="R183" s="603">
        <v>60</v>
      </c>
      <c r="S183" s="603">
        <v>3</v>
      </c>
      <c r="T183" s="603" t="s">
        <v>168</v>
      </c>
      <c r="U183" s="620"/>
      <c r="V183" s="620"/>
      <c r="W183" s="607"/>
      <c r="X183" s="596" t="s">
        <v>549</v>
      </c>
      <c r="Y183" s="603" t="s">
        <v>174</v>
      </c>
    </row>
    <row r="184" spans="1:25" x14ac:dyDescent="0.25">
      <c r="A184" s="600" t="s">
        <v>191</v>
      </c>
      <c r="B184" s="600" t="s">
        <v>103</v>
      </c>
      <c r="C184" s="600"/>
      <c r="D184" s="612">
        <v>201.131</v>
      </c>
      <c r="E184" s="600"/>
      <c r="F184" s="602" t="s">
        <v>24</v>
      </c>
      <c r="G184" s="232">
        <v>71</v>
      </c>
      <c r="H184" s="232">
        <v>15</v>
      </c>
      <c r="I184" s="232">
        <v>8</v>
      </c>
      <c r="J184" s="232" t="s">
        <v>597</v>
      </c>
      <c r="K184" s="603" t="s">
        <v>21</v>
      </c>
      <c r="L184" s="604">
        <v>-85</v>
      </c>
      <c r="M184" s="603" t="s">
        <v>41</v>
      </c>
      <c r="N184" s="603" t="s">
        <v>42</v>
      </c>
      <c r="O184" s="603" t="s">
        <v>391</v>
      </c>
      <c r="P184" s="603" t="s">
        <v>43</v>
      </c>
      <c r="Q184" s="603" t="s">
        <v>386</v>
      </c>
      <c r="R184" s="603">
        <v>60</v>
      </c>
      <c r="S184" s="603">
        <v>3</v>
      </c>
      <c r="T184" s="603" t="s">
        <v>168</v>
      </c>
      <c r="U184" s="620"/>
      <c r="V184" s="620"/>
      <c r="W184" s="607"/>
      <c r="X184" s="596" t="s">
        <v>550</v>
      </c>
      <c r="Y184" s="603" t="s">
        <v>174</v>
      </c>
    </row>
    <row r="185" spans="1:25" x14ac:dyDescent="0.25">
      <c r="A185" s="600" t="s">
        <v>192</v>
      </c>
      <c r="B185" s="600" t="s">
        <v>101</v>
      </c>
      <c r="C185" s="600"/>
      <c r="D185" s="612">
        <v>201.13200000000001</v>
      </c>
      <c r="E185" s="600"/>
      <c r="F185" s="602" t="s">
        <v>24</v>
      </c>
      <c r="G185" s="232">
        <v>71</v>
      </c>
      <c r="H185" s="232">
        <v>20</v>
      </c>
      <c r="I185" s="232">
        <v>8</v>
      </c>
      <c r="J185" s="232" t="s">
        <v>597</v>
      </c>
      <c r="K185" s="603" t="s">
        <v>21</v>
      </c>
      <c r="L185" s="604">
        <v>-85</v>
      </c>
      <c r="M185" s="603" t="s">
        <v>41</v>
      </c>
      <c r="N185" s="603" t="s">
        <v>42</v>
      </c>
      <c r="O185" s="603" t="s">
        <v>391</v>
      </c>
      <c r="P185" s="603" t="s">
        <v>43</v>
      </c>
      <c r="Q185" s="603" t="s">
        <v>386</v>
      </c>
      <c r="R185" s="603">
        <v>60</v>
      </c>
      <c r="S185" s="603">
        <v>3</v>
      </c>
      <c r="T185" s="603" t="s">
        <v>168</v>
      </c>
      <c r="U185" s="620"/>
      <c r="V185" s="620"/>
      <c r="W185" s="605"/>
      <c r="X185" s="596" t="s">
        <v>551</v>
      </c>
      <c r="Y185" s="603" t="s">
        <v>174</v>
      </c>
    </row>
    <row r="186" spans="1:25" x14ac:dyDescent="0.25">
      <c r="A186" s="600" t="s">
        <v>192</v>
      </c>
      <c r="B186" s="600" t="s">
        <v>103</v>
      </c>
      <c r="C186" s="600"/>
      <c r="D186" s="612">
        <v>201.13300000000001</v>
      </c>
      <c r="E186" s="600"/>
      <c r="F186" s="602" t="s">
        <v>24</v>
      </c>
      <c r="G186" s="232">
        <v>71</v>
      </c>
      <c r="H186" s="232">
        <v>5</v>
      </c>
      <c r="I186" s="232">
        <v>8</v>
      </c>
      <c r="J186" s="232" t="s">
        <v>597</v>
      </c>
      <c r="K186" s="603" t="s">
        <v>21</v>
      </c>
      <c r="L186" s="604">
        <v>-85</v>
      </c>
      <c r="M186" s="603" t="s">
        <v>41</v>
      </c>
      <c r="N186" s="603" t="s">
        <v>42</v>
      </c>
      <c r="O186" s="603" t="s">
        <v>391</v>
      </c>
      <c r="P186" s="603" t="s">
        <v>43</v>
      </c>
      <c r="Q186" s="603" t="s">
        <v>386</v>
      </c>
      <c r="R186" s="603">
        <v>60</v>
      </c>
      <c r="S186" s="603">
        <v>3</v>
      </c>
      <c r="T186" s="603" t="s">
        <v>168</v>
      </c>
      <c r="U186" s="620"/>
      <c r="V186" s="620"/>
      <c r="W186" s="607"/>
      <c r="X186" s="596" t="s">
        <v>552</v>
      </c>
      <c r="Y186" s="603" t="s">
        <v>174</v>
      </c>
    </row>
    <row r="187" spans="1:25" x14ac:dyDescent="0.25">
      <c r="A187" s="600" t="s">
        <v>192</v>
      </c>
      <c r="B187" s="600" t="s">
        <v>102</v>
      </c>
      <c r="C187" s="600"/>
      <c r="D187" s="612">
        <v>201.13399999999999</v>
      </c>
      <c r="E187" s="600"/>
      <c r="F187" s="602" t="s">
        <v>24</v>
      </c>
      <c r="G187" s="232">
        <v>71</v>
      </c>
      <c r="H187" s="232">
        <v>20</v>
      </c>
      <c r="I187" s="232">
        <v>8</v>
      </c>
      <c r="J187" s="232" t="s">
        <v>597</v>
      </c>
      <c r="K187" s="603" t="s">
        <v>49</v>
      </c>
      <c r="L187" s="604">
        <v>-98</v>
      </c>
      <c r="M187" s="605">
        <v>0</v>
      </c>
      <c r="N187" s="605" t="s">
        <v>50</v>
      </c>
      <c r="O187" s="603" t="s">
        <v>391</v>
      </c>
      <c r="P187" s="603" t="s">
        <v>43</v>
      </c>
      <c r="Q187" s="603" t="s">
        <v>386</v>
      </c>
      <c r="R187" s="603">
        <v>60</v>
      </c>
      <c r="S187" s="603">
        <v>3</v>
      </c>
      <c r="T187" s="603" t="s">
        <v>168</v>
      </c>
      <c r="U187" s="620"/>
      <c r="V187" s="620"/>
      <c r="W187" s="607"/>
      <c r="X187" s="596" t="s">
        <v>393</v>
      </c>
      <c r="Y187" s="603" t="s">
        <v>174</v>
      </c>
    </row>
    <row r="188" spans="1:25" x14ac:dyDescent="0.25">
      <c r="A188" s="600" t="s">
        <v>192</v>
      </c>
      <c r="B188" s="600" t="s">
        <v>103</v>
      </c>
      <c r="C188" s="600"/>
      <c r="D188" s="612">
        <v>201.13499999999999</v>
      </c>
      <c r="E188" s="600"/>
      <c r="F188" s="602" t="s">
        <v>24</v>
      </c>
      <c r="G188" s="232">
        <v>71</v>
      </c>
      <c r="H188" s="232">
        <v>20</v>
      </c>
      <c r="I188" s="232">
        <v>8</v>
      </c>
      <c r="J188" s="232" t="s">
        <v>597</v>
      </c>
      <c r="K188" s="603" t="s">
        <v>46</v>
      </c>
      <c r="L188" s="604">
        <v>-88</v>
      </c>
      <c r="M188" s="605">
        <v>10</v>
      </c>
      <c r="N188" s="605" t="s">
        <v>48</v>
      </c>
      <c r="O188" s="603" t="s">
        <v>391</v>
      </c>
      <c r="P188" s="603" t="s">
        <v>43</v>
      </c>
      <c r="Q188" s="603" t="s">
        <v>386</v>
      </c>
      <c r="R188" s="603">
        <v>60</v>
      </c>
      <c r="S188" s="603">
        <v>3</v>
      </c>
      <c r="T188" s="603" t="s">
        <v>168</v>
      </c>
      <c r="U188" s="620"/>
      <c r="V188" s="620"/>
      <c r="W188" s="607"/>
      <c r="X188" s="596" t="s">
        <v>393</v>
      </c>
      <c r="Y188" s="603" t="s">
        <v>174</v>
      </c>
    </row>
    <row r="189" spans="1:25" x14ac:dyDescent="0.25">
      <c r="A189" s="600" t="s">
        <v>192</v>
      </c>
      <c r="B189" s="600" t="s">
        <v>104</v>
      </c>
      <c r="C189" s="600"/>
      <c r="D189" s="612">
        <v>201.136</v>
      </c>
      <c r="E189" s="600"/>
      <c r="F189" s="602" t="s">
        <v>24</v>
      </c>
      <c r="G189" s="232">
        <v>71</v>
      </c>
      <c r="H189" s="232">
        <v>20</v>
      </c>
      <c r="I189" s="232">
        <v>8</v>
      </c>
      <c r="J189" s="232" t="s">
        <v>597</v>
      </c>
      <c r="K189" s="603" t="s">
        <v>46</v>
      </c>
      <c r="L189" s="604">
        <v>-78</v>
      </c>
      <c r="M189" s="605">
        <v>20</v>
      </c>
      <c r="N189" s="605" t="s">
        <v>47</v>
      </c>
      <c r="O189" s="603" t="s">
        <v>391</v>
      </c>
      <c r="P189" s="603" t="s">
        <v>43</v>
      </c>
      <c r="Q189" s="603" t="s">
        <v>386</v>
      </c>
      <c r="R189" s="603">
        <v>60</v>
      </c>
      <c r="S189" s="603">
        <v>3</v>
      </c>
      <c r="T189" s="603" t="s">
        <v>168</v>
      </c>
      <c r="U189" s="620"/>
      <c r="V189" s="620"/>
      <c r="W189" s="607"/>
      <c r="X189" s="596" t="s">
        <v>393</v>
      </c>
      <c r="Y189" s="603" t="s">
        <v>174</v>
      </c>
    </row>
    <row r="190" spans="1:25" x14ac:dyDescent="0.25">
      <c r="A190" s="600" t="s">
        <v>192</v>
      </c>
      <c r="B190" s="600" t="s">
        <v>105</v>
      </c>
      <c r="C190" s="600"/>
      <c r="D190" s="612">
        <v>201.137</v>
      </c>
      <c r="E190" s="600"/>
      <c r="F190" s="602" t="s">
        <v>24</v>
      </c>
      <c r="G190" s="232">
        <v>71</v>
      </c>
      <c r="H190" s="232">
        <v>20</v>
      </c>
      <c r="I190" s="232">
        <v>8</v>
      </c>
      <c r="J190" s="232" t="s">
        <v>597</v>
      </c>
      <c r="K190" s="603" t="s">
        <v>21</v>
      </c>
      <c r="L190" s="604">
        <v>-85</v>
      </c>
      <c r="M190" s="605" t="s">
        <v>41</v>
      </c>
      <c r="N190" s="605" t="s">
        <v>42</v>
      </c>
      <c r="O190" s="603" t="s">
        <v>391</v>
      </c>
      <c r="P190" s="603" t="s">
        <v>66</v>
      </c>
      <c r="Q190" s="603" t="s">
        <v>386</v>
      </c>
      <c r="R190" s="603">
        <v>60</v>
      </c>
      <c r="S190" s="603">
        <v>3</v>
      </c>
      <c r="T190" s="603" t="s">
        <v>168</v>
      </c>
      <c r="U190" s="620"/>
      <c r="V190" s="620"/>
      <c r="W190" s="607"/>
      <c r="X190" s="596" t="s">
        <v>551</v>
      </c>
      <c r="Y190" s="603" t="s">
        <v>174</v>
      </c>
    </row>
    <row r="191" spans="1:25" x14ac:dyDescent="0.25">
      <c r="C191" s="37"/>
    </row>
    <row r="192" spans="1:25" x14ac:dyDescent="0.25">
      <c r="C192" s="37"/>
    </row>
    <row r="193" spans="3:3" x14ac:dyDescent="0.25">
      <c r="C193" s="37"/>
    </row>
    <row r="194" spans="3:3" x14ac:dyDescent="0.25">
      <c r="C194" s="37"/>
    </row>
    <row r="195" spans="3:3" x14ac:dyDescent="0.25">
      <c r="C195" s="37"/>
    </row>
    <row r="196" spans="3:3" x14ac:dyDescent="0.25">
      <c r="C196" s="37"/>
    </row>
    <row r="197" spans="3:3" x14ac:dyDescent="0.25">
      <c r="C197" s="37"/>
    </row>
    <row r="198" spans="3:3" x14ac:dyDescent="0.25">
      <c r="C198" s="37"/>
    </row>
    <row r="199" spans="3:3" x14ac:dyDescent="0.25">
      <c r="C199" s="37"/>
    </row>
    <row r="200" spans="3:3" x14ac:dyDescent="0.25">
      <c r="C200" s="37"/>
    </row>
    <row r="201" spans="3:3" x14ac:dyDescent="0.25">
      <c r="C201" s="37"/>
    </row>
    <row r="202" spans="3:3" x14ac:dyDescent="0.25">
      <c r="C202" s="37"/>
    </row>
    <row r="203" spans="3:3" x14ac:dyDescent="0.25">
      <c r="C203" s="37"/>
    </row>
    <row r="204" spans="3:3" x14ac:dyDescent="0.25">
      <c r="C204" s="37"/>
    </row>
    <row r="205" spans="3:3" x14ac:dyDescent="0.25">
      <c r="C205" s="37"/>
    </row>
    <row r="206" spans="3:3" x14ac:dyDescent="0.25">
      <c r="C206" s="37"/>
    </row>
    <row r="207" spans="3:3" x14ac:dyDescent="0.25">
      <c r="C207" s="37"/>
    </row>
    <row r="208" spans="3:3" x14ac:dyDescent="0.25">
      <c r="C208" s="37"/>
    </row>
    <row r="209" spans="1:3" x14ac:dyDescent="0.25">
      <c r="C209" s="37"/>
    </row>
    <row r="210" spans="1:3" x14ac:dyDescent="0.25">
      <c r="C210" s="37"/>
    </row>
    <row r="211" spans="1:3" x14ac:dyDescent="0.25">
      <c r="C211" s="37"/>
    </row>
    <row r="212" spans="1:3" x14ac:dyDescent="0.25">
      <c r="C212" s="37"/>
    </row>
    <row r="213" spans="1:3" x14ac:dyDescent="0.25">
      <c r="C213" s="37"/>
    </row>
    <row r="214" spans="1:3" x14ac:dyDescent="0.25">
      <c r="C214" s="37"/>
    </row>
    <row r="215" spans="1:3" x14ac:dyDescent="0.25">
      <c r="C215" s="37"/>
    </row>
    <row r="216" spans="1:3" x14ac:dyDescent="0.25">
      <c r="C216" s="37"/>
    </row>
    <row r="217" spans="1:3" x14ac:dyDescent="0.25">
      <c r="A217" s="49" t="s">
        <v>108</v>
      </c>
      <c r="B217" s="46"/>
      <c r="C217" s="37"/>
    </row>
    <row r="218" spans="1:3" x14ac:dyDescent="0.25">
      <c r="A218" s="46" t="s">
        <v>109</v>
      </c>
      <c r="B218" s="46" t="s">
        <v>110</v>
      </c>
      <c r="C218" s="37"/>
    </row>
    <row r="219" spans="1:3" x14ac:dyDescent="0.25">
      <c r="A219" s="46" t="s">
        <v>111</v>
      </c>
      <c r="B219" s="46" t="s">
        <v>110</v>
      </c>
      <c r="C219" s="37"/>
    </row>
    <row r="220" spans="1:3" x14ac:dyDescent="0.25">
      <c r="A220" s="46" t="s">
        <v>112</v>
      </c>
      <c r="B220" s="46" t="s">
        <v>113</v>
      </c>
      <c r="C220" s="37"/>
    </row>
    <row r="221" spans="1:3" x14ac:dyDescent="0.25">
      <c r="A221" s="46" t="s">
        <v>114</v>
      </c>
      <c r="B221" s="46" t="s">
        <v>115</v>
      </c>
      <c r="C221" s="37"/>
    </row>
    <row r="222" spans="1:3" x14ac:dyDescent="0.25">
      <c r="A222" s="46" t="s">
        <v>116</v>
      </c>
      <c r="B222" s="46" t="s">
        <v>117</v>
      </c>
      <c r="C222" s="37"/>
    </row>
    <row r="223" spans="1:3" x14ac:dyDescent="0.25">
      <c r="A223" s="46" t="s">
        <v>118</v>
      </c>
      <c r="B223" s="46" t="s">
        <v>119</v>
      </c>
      <c r="C223" s="37"/>
    </row>
    <row r="224" spans="1:3" x14ac:dyDescent="0.25">
      <c r="A224" s="46" t="s">
        <v>120</v>
      </c>
      <c r="B224" s="46" t="s">
        <v>121</v>
      </c>
      <c r="C224" s="37"/>
    </row>
    <row r="225" spans="1:3" x14ac:dyDescent="0.25">
      <c r="A225" s="49" t="s">
        <v>122</v>
      </c>
      <c r="B225" s="49"/>
      <c r="C225" s="37"/>
    </row>
    <row r="226" spans="1:3" x14ac:dyDescent="0.25">
      <c r="A226" s="46" t="s">
        <v>123</v>
      </c>
      <c r="B226" s="46" t="s">
        <v>124</v>
      </c>
      <c r="C226" s="37"/>
    </row>
    <row r="227" spans="1:3" x14ac:dyDescent="0.25">
      <c r="A227" s="46" t="s">
        <v>125</v>
      </c>
      <c r="B227" s="46" t="s">
        <v>126</v>
      </c>
      <c r="C227" s="37"/>
    </row>
    <row r="228" spans="1:3" x14ac:dyDescent="0.25">
      <c r="C228" s="37"/>
    </row>
    <row r="229" spans="1:3" x14ac:dyDescent="0.25">
      <c r="C229" s="37"/>
    </row>
    <row r="230" spans="1:3" x14ac:dyDescent="0.25">
      <c r="C230" s="37"/>
    </row>
    <row r="231" spans="1:3" x14ac:dyDescent="0.25">
      <c r="C231" s="37"/>
    </row>
    <row r="232" spans="1:3" x14ac:dyDescent="0.25">
      <c r="C232" s="37"/>
    </row>
    <row r="233" spans="1:3" x14ac:dyDescent="0.25">
      <c r="C233" s="37"/>
    </row>
    <row r="234" spans="1:3" x14ac:dyDescent="0.25">
      <c r="C234" s="37"/>
    </row>
    <row r="235" spans="1:3" x14ac:dyDescent="0.25">
      <c r="C235" s="37"/>
    </row>
    <row r="236" spans="1:3" x14ac:dyDescent="0.25">
      <c r="C236" s="37"/>
    </row>
    <row r="237" spans="1:3" x14ac:dyDescent="0.25">
      <c r="C237" s="37"/>
    </row>
    <row r="238" spans="1:3" x14ac:dyDescent="0.25">
      <c r="C238" s="37"/>
    </row>
    <row r="239" spans="1:3" x14ac:dyDescent="0.25">
      <c r="C239" s="37"/>
    </row>
    <row r="240" spans="1:3" x14ac:dyDescent="0.25">
      <c r="C240" s="37"/>
    </row>
    <row r="241" spans="3:3" x14ac:dyDescent="0.25">
      <c r="C241" s="37"/>
    </row>
    <row r="242" spans="3:3" x14ac:dyDescent="0.25">
      <c r="C242" s="37"/>
    </row>
    <row r="243" spans="3:3" x14ac:dyDescent="0.25">
      <c r="C243" s="37"/>
    </row>
    <row r="244" spans="3:3" x14ac:dyDescent="0.25">
      <c r="C244" s="37"/>
    </row>
    <row r="245" spans="3:3" x14ac:dyDescent="0.25">
      <c r="C245" s="37"/>
    </row>
    <row r="246" spans="3:3" x14ac:dyDescent="0.25">
      <c r="C246" s="37"/>
    </row>
    <row r="247" spans="3:3" x14ac:dyDescent="0.25">
      <c r="C247" s="37"/>
    </row>
    <row r="248" spans="3:3" x14ac:dyDescent="0.25">
      <c r="C248" s="37"/>
    </row>
    <row r="249" spans="3:3" x14ac:dyDescent="0.25">
      <c r="C249" s="37"/>
    </row>
    <row r="250" spans="3:3" x14ac:dyDescent="0.25">
      <c r="C250" s="37"/>
    </row>
    <row r="251" spans="3:3" x14ac:dyDescent="0.25">
      <c r="C251" s="37"/>
    </row>
    <row r="252" spans="3:3" x14ac:dyDescent="0.25">
      <c r="C252" s="37"/>
    </row>
    <row r="253" spans="3:3" x14ac:dyDescent="0.25">
      <c r="C253" s="37"/>
    </row>
    <row r="254" spans="3:3" x14ac:dyDescent="0.25">
      <c r="C254" s="37"/>
    </row>
    <row r="255" spans="3:3" x14ac:dyDescent="0.25">
      <c r="C255" s="37"/>
    </row>
    <row r="256" spans="3:3" x14ac:dyDescent="0.25">
      <c r="C256" s="37"/>
    </row>
    <row r="257" spans="3:3" x14ac:dyDescent="0.25">
      <c r="C257" s="37"/>
    </row>
    <row r="258" spans="3:3" x14ac:dyDescent="0.25">
      <c r="C258" s="37"/>
    </row>
    <row r="259" spans="3:3" x14ac:dyDescent="0.25">
      <c r="C259" s="37"/>
    </row>
    <row r="260" spans="3:3" x14ac:dyDescent="0.25">
      <c r="C260" s="37"/>
    </row>
    <row r="261" spans="3:3" x14ac:dyDescent="0.25">
      <c r="C261" s="37"/>
    </row>
    <row r="262" spans="3:3" x14ac:dyDescent="0.25">
      <c r="C262" s="37"/>
    </row>
    <row r="263" spans="3:3" x14ac:dyDescent="0.25">
      <c r="C263" s="37"/>
    </row>
    <row r="264" spans="3:3" x14ac:dyDescent="0.25">
      <c r="C264" s="37"/>
    </row>
    <row r="265" spans="3:3" x14ac:dyDescent="0.25">
      <c r="C265" s="37"/>
    </row>
    <row r="266" spans="3:3" x14ac:dyDescent="0.25">
      <c r="C266" s="37"/>
    </row>
    <row r="267" spans="3:3" x14ac:dyDescent="0.25">
      <c r="C267" s="37"/>
    </row>
    <row r="268" spans="3:3" x14ac:dyDescent="0.25">
      <c r="C268" s="37"/>
    </row>
    <row r="269" spans="3:3" x14ac:dyDescent="0.25">
      <c r="C269" s="37"/>
    </row>
    <row r="270" spans="3:3" x14ac:dyDescent="0.25">
      <c r="C270" s="37"/>
    </row>
    <row r="271" spans="3:3" x14ac:dyDescent="0.25">
      <c r="C271" s="37"/>
    </row>
    <row r="272" spans="3:3" x14ac:dyDescent="0.25">
      <c r="C272" s="37"/>
    </row>
    <row r="273" spans="3:3" x14ac:dyDescent="0.25">
      <c r="C273" s="37"/>
    </row>
    <row r="274" spans="3:3" x14ac:dyDescent="0.25">
      <c r="C274" s="37"/>
    </row>
    <row r="275" spans="3:3" x14ac:dyDescent="0.25">
      <c r="C275" s="37"/>
    </row>
    <row r="276" spans="3:3" x14ac:dyDescent="0.25">
      <c r="C276" s="37"/>
    </row>
    <row r="277" spans="3:3" x14ac:dyDescent="0.25">
      <c r="C277" s="37"/>
    </row>
    <row r="278" spans="3:3" x14ac:dyDescent="0.25">
      <c r="C278" s="37"/>
    </row>
    <row r="279" spans="3:3" x14ac:dyDescent="0.25">
      <c r="C279" s="37"/>
    </row>
    <row r="280" spans="3:3" x14ac:dyDescent="0.25">
      <c r="C280" s="37"/>
    </row>
    <row r="281" spans="3:3" x14ac:dyDescent="0.25">
      <c r="C281" s="37"/>
    </row>
    <row r="282" spans="3:3" x14ac:dyDescent="0.25">
      <c r="C282" s="37"/>
    </row>
    <row r="283" spans="3:3" x14ac:dyDescent="0.25">
      <c r="C283" s="37"/>
    </row>
    <row r="284" spans="3:3" x14ac:dyDescent="0.25">
      <c r="C284" s="37"/>
    </row>
    <row r="285" spans="3:3" x14ac:dyDescent="0.25">
      <c r="C285" s="37"/>
    </row>
    <row r="286" spans="3:3" x14ac:dyDescent="0.25">
      <c r="C286" s="37"/>
    </row>
    <row r="287" spans="3:3" x14ac:dyDescent="0.25">
      <c r="C287" s="37"/>
    </row>
    <row r="288" spans="3:3" x14ac:dyDescent="0.25">
      <c r="C288" s="37"/>
    </row>
    <row r="289" spans="3:3" x14ac:dyDescent="0.25">
      <c r="C289" s="37"/>
    </row>
    <row r="290" spans="3:3" x14ac:dyDescent="0.25">
      <c r="C290" s="37"/>
    </row>
    <row r="291" spans="3:3" x14ac:dyDescent="0.25">
      <c r="C291" s="37"/>
    </row>
    <row r="292" spans="3:3" x14ac:dyDescent="0.25">
      <c r="C292" s="37"/>
    </row>
    <row r="293" spans="3:3" x14ac:dyDescent="0.25">
      <c r="C293" s="37"/>
    </row>
    <row r="294" spans="3:3" x14ac:dyDescent="0.25">
      <c r="C294" s="37"/>
    </row>
    <row r="295" spans="3:3" x14ac:dyDescent="0.25">
      <c r="C295" s="37"/>
    </row>
    <row r="296" spans="3:3" x14ac:dyDescent="0.25">
      <c r="C296" s="37"/>
    </row>
    <row r="297" spans="3:3" x14ac:dyDescent="0.25">
      <c r="C297" s="37"/>
    </row>
    <row r="298" spans="3:3" x14ac:dyDescent="0.25">
      <c r="C298" s="37"/>
    </row>
    <row r="299" spans="3:3" x14ac:dyDescent="0.25">
      <c r="C299" s="37"/>
    </row>
    <row r="300" spans="3:3" x14ac:dyDescent="0.25">
      <c r="C300" s="37"/>
    </row>
    <row r="301" spans="3:3" x14ac:dyDescent="0.25">
      <c r="C301" s="37"/>
    </row>
    <row r="302" spans="3:3" x14ac:dyDescent="0.25">
      <c r="C302" s="37"/>
    </row>
    <row r="303" spans="3:3" x14ac:dyDescent="0.25">
      <c r="C303" s="37"/>
    </row>
    <row r="304" spans="3:3" x14ac:dyDescent="0.25">
      <c r="C304" s="37"/>
    </row>
    <row r="305" spans="3:3" x14ac:dyDescent="0.25">
      <c r="C305" s="37"/>
    </row>
    <row r="306" spans="3:3" x14ac:dyDescent="0.25">
      <c r="C306" s="37"/>
    </row>
    <row r="307" spans="3:3" x14ac:dyDescent="0.25">
      <c r="C307" s="37"/>
    </row>
    <row r="308" spans="3:3" x14ac:dyDescent="0.25">
      <c r="C308" s="37"/>
    </row>
    <row r="309" spans="3:3" x14ac:dyDescent="0.25">
      <c r="C309" s="37"/>
    </row>
    <row r="310" spans="3:3" x14ac:dyDescent="0.25">
      <c r="C310" s="37"/>
    </row>
    <row r="311" spans="3:3" x14ac:dyDescent="0.25">
      <c r="C311" s="37"/>
    </row>
    <row r="312" spans="3:3" x14ac:dyDescent="0.25">
      <c r="C312" s="37"/>
    </row>
    <row r="313" spans="3:3" x14ac:dyDescent="0.25">
      <c r="C313" s="37"/>
    </row>
    <row r="314" spans="3:3" x14ac:dyDescent="0.25">
      <c r="C314" s="37"/>
    </row>
    <row r="315" spans="3:3" x14ac:dyDescent="0.25">
      <c r="C315" s="37"/>
    </row>
    <row r="316" spans="3:3" x14ac:dyDescent="0.25">
      <c r="C316" s="37"/>
    </row>
    <row r="317" spans="3:3" x14ac:dyDescent="0.25">
      <c r="C317" s="37"/>
    </row>
    <row r="318" spans="3:3" x14ac:dyDescent="0.25">
      <c r="C318" s="37"/>
    </row>
    <row r="319" spans="3:3" x14ac:dyDescent="0.25">
      <c r="C319" s="37"/>
    </row>
    <row r="320" spans="3:3" x14ac:dyDescent="0.25">
      <c r="C320" s="37"/>
    </row>
    <row r="321" spans="3:3" x14ac:dyDescent="0.25">
      <c r="C321" s="37"/>
    </row>
    <row r="322" spans="3:3" x14ac:dyDescent="0.25">
      <c r="C322" s="37"/>
    </row>
    <row r="323" spans="3:3" x14ac:dyDescent="0.25">
      <c r="C323" s="37"/>
    </row>
    <row r="324" spans="3:3" x14ac:dyDescent="0.25">
      <c r="C324" s="37"/>
    </row>
    <row r="325" spans="3:3" x14ac:dyDescent="0.25">
      <c r="C325" s="37"/>
    </row>
    <row r="326" spans="3:3" x14ac:dyDescent="0.25">
      <c r="C326" s="37"/>
    </row>
    <row r="327" spans="3:3" x14ac:dyDescent="0.25">
      <c r="C327" s="37"/>
    </row>
    <row r="328" spans="3:3" x14ac:dyDescent="0.25">
      <c r="C328" s="37"/>
    </row>
    <row r="329" spans="3:3" x14ac:dyDescent="0.25">
      <c r="C329" s="37"/>
    </row>
    <row r="330" spans="3:3" x14ac:dyDescent="0.25">
      <c r="C330" s="37"/>
    </row>
    <row r="331" spans="3:3" x14ac:dyDescent="0.25">
      <c r="C331" s="37"/>
    </row>
    <row r="332" spans="3:3" x14ac:dyDescent="0.25">
      <c r="C332" s="37"/>
    </row>
    <row r="333" spans="3:3" x14ac:dyDescent="0.25">
      <c r="C333" s="37"/>
    </row>
    <row r="334" spans="3:3" x14ac:dyDescent="0.25">
      <c r="C334" s="37"/>
    </row>
    <row r="335" spans="3:3" x14ac:dyDescent="0.25">
      <c r="C335" s="37"/>
    </row>
    <row r="336" spans="3:3" x14ac:dyDescent="0.25">
      <c r="C336" s="37"/>
    </row>
    <row r="337" spans="3:3" x14ac:dyDescent="0.25">
      <c r="C337" s="37"/>
    </row>
    <row r="338" spans="3:3" x14ac:dyDescent="0.25">
      <c r="C338" s="37"/>
    </row>
    <row r="339" spans="3:3" x14ac:dyDescent="0.25">
      <c r="C339" s="37"/>
    </row>
    <row r="340" spans="3:3" x14ac:dyDescent="0.25">
      <c r="C340" s="37"/>
    </row>
    <row r="341" spans="3:3" x14ac:dyDescent="0.25">
      <c r="C341" s="37"/>
    </row>
    <row r="342" spans="3:3" x14ac:dyDescent="0.25">
      <c r="C342" s="37"/>
    </row>
    <row r="343" spans="3:3" x14ac:dyDescent="0.25">
      <c r="C343" s="37"/>
    </row>
    <row r="344" spans="3:3" x14ac:dyDescent="0.25">
      <c r="C344" s="37"/>
    </row>
    <row r="345" spans="3:3" x14ac:dyDescent="0.25">
      <c r="C345" s="37"/>
    </row>
    <row r="346" spans="3:3" x14ac:dyDescent="0.25">
      <c r="C346" s="37"/>
    </row>
    <row r="347" spans="3:3" x14ac:dyDescent="0.25">
      <c r="C347" s="37"/>
    </row>
    <row r="348" spans="3:3" x14ac:dyDescent="0.25">
      <c r="C348" s="37"/>
    </row>
    <row r="349" spans="3:3" x14ac:dyDescent="0.25">
      <c r="C349" s="37"/>
    </row>
    <row r="350" spans="3:3" x14ac:dyDescent="0.25">
      <c r="C350" s="37"/>
    </row>
    <row r="351" spans="3:3" x14ac:dyDescent="0.25">
      <c r="C351" s="37"/>
    </row>
    <row r="352" spans="3:3" x14ac:dyDescent="0.25">
      <c r="C352" s="37"/>
    </row>
    <row r="353" spans="3:3" x14ac:dyDescent="0.25">
      <c r="C353" s="37"/>
    </row>
    <row r="354" spans="3:3" x14ac:dyDescent="0.25">
      <c r="C354" s="37"/>
    </row>
    <row r="355" spans="3:3" x14ac:dyDescent="0.25">
      <c r="C355" s="37"/>
    </row>
    <row r="356" spans="3:3" x14ac:dyDescent="0.25">
      <c r="C356" s="37"/>
    </row>
    <row r="357" spans="3:3" x14ac:dyDescent="0.25">
      <c r="C357" s="37"/>
    </row>
    <row r="358" spans="3:3" x14ac:dyDescent="0.25">
      <c r="C358" s="37"/>
    </row>
    <row r="359" spans="3:3" x14ac:dyDescent="0.25">
      <c r="C359" s="37"/>
    </row>
    <row r="360" spans="3:3" x14ac:dyDescent="0.25">
      <c r="C360" s="37"/>
    </row>
    <row r="361" spans="3:3" x14ac:dyDescent="0.25">
      <c r="C361" s="37"/>
    </row>
    <row r="362" spans="3:3" x14ac:dyDescent="0.25">
      <c r="C362" s="37"/>
    </row>
    <row r="363" spans="3:3" x14ac:dyDescent="0.25">
      <c r="C363" s="37"/>
    </row>
    <row r="364" spans="3:3" x14ac:dyDescent="0.25">
      <c r="C364" s="37"/>
    </row>
    <row r="365" spans="3:3" x14ac:dyDescent="0.25">
      <c r="C365" s="37"/>
    </row>
    <row r="366" spans="3:3" x14ac:dyDescent="0.25">
      <c r="C366" s="37"/>
    </row>
    <row r="367" spans="3:3" x14ac:dyDescent="0.25">
      <c r="C367" s="37"/>
    </row>
    <row r="368" spans="3:3" x14ac:dyDescent="0.25">
      <c r="C368" s="37"/>
    </row>
    <row r="369" spans="3:3" x14ac:dyDescent="0.25">
      <c r="C369" s="37"/>
    </row>
    <row r="370" spans="3:3" x14ac:dyDescent="0.25">
      <c r="C370" s="37"/>
    </row>
    <row r="371" spans="3:3" x14ac:dyDescent="0.25">
      <c r="C371" s="37"/>
    </row>
    <row r="372" spans="3:3" x14ac:dyDescent="0.25">
      <c r="C372" s="37"/>
    </row>
    <row r="373" spans="3:3" x14ac:dyDescent="0.25">
      <c r="C373" s="37"/>
    </row>
    <row r="374" spans="3:3" x14ac:dyDescent="0.25">
      <c r="C374" s="37"/>
    </row>
    <row r="375" spans="3:3" x14ac:dyDescent="0.25">
      <c r="C375" s="37"/>
    </row>
    <row r="376" spans="3:3" x14ac:dyDescent="0.25">
      <c r="C376" s="37"/>
    </row>
    <row r="377" spans="3:3" x14ac:dyDescent="0.25">
      <c r="C377" s="37"/>
    </row>
    <row r="378" spans="3:3" x14ac:dyDescent="0.25">
      <c r="C378" s="37"/>
    </row>
    <row r="379" spans="3:3" x14ac:dyDescent="0.25">
      <c r="C379" s="37"/>
    </row>
    <row r="380" spans="3:3" x14ac:dyDescent="0.25">
      <c r="C380" s="37"/>
    </row>
    <row r="381" spans="3:3" x14ac:dyDescent="0.25">
      <c r="C381" s="37"/>
    </row>
    <row r="382" spans="3:3" x14ac:dyDescent="0.25">
      <c r="C382" s="37"/>
    </row>
    <row r="383" spans="3:3" x14ac:dyDescent="0.25">
      <c r="C383" s="37"/>
    </row>
    <row r="384" spans="3:3" x14ac:dyDescent="0.25">
      <c r="C384" s="37"/>
    </row>
    <row r="385" spans="3:3" x14ac:dyDescent="0.25">
      <c r="C385" s="37"/>
    </row>
    <row r="386" spans="3:3" x14ac:dyDescent="0.25">
      <c r="C386" s="37"/>
    </row>
    <row r="387" spans="3:3" x14ac:dyDescent="0.25">
      <c r="C387" s="37"/>
    </row>
    <row r="388" spans="3:3" x14ac:dyDescent="0.25">
      <c r="C388" s="37"/>
    </row>
    <row r="389" spans="3:3" x14ac:dyDescent="0.25">
      <c r="C389" s="37"/>
    </row>
    <row r="390" spans="3:3" x14ac:dyDescent="0.25">
      <c r="C390" s="37"/>
    </row>
    <row r="391" spans="3:3" x14ac:dyDescent="0.25">
      <c r="C391" s="37"/>
    </row>
    <row r="392" spans="3:3" x14ac:dyDescent="0.25">
      <c r="C392" s="37"/>
    </row>
    <row r="393" spans="3:3" x14ac:dyDescent="0.25">
      <c r="C393" s="37"/>
    </row>
    <row r="394" spans="3:3" x14ac:dyDescent="0.25">
      <c r="C394" s="37"/>
    </row>
    <row r="395" spans="3:3" x14ac:dyDescent="0.25">
      <c r="C395" s="37"/>
    </row>
    <row r="396" spans="3:3" x14ac:dyDescent="0.25">
      <c r="C396" s="37"/>
    </row>
    <row r="397" spans="3:3" x14ac:dyDescent="0.25">
      <c r="C397" s="37"/>
    </row>
    <row r="398" spans="3:3" x14ac:dyDescent="0.25">
      <c r="C398" s="37"/>
    </row>
    <row r="399" spans="3:3" x14ac:dyDescent="0.25">
      <c r="C399" s="37"/>
    </row>
    <row r="400" spans="3:3" x14ac:dyDescent="0.25">
      <c r="C400" s="37"/>
    </row>
    <row r="401" spans="3:3" x14ac:dyDescent="0.25">
      <c r="C401" s="37"/>
    </row>
    <row r="402" spans="3:3" x14ac:dyDescent="0.25">
      <c r="C402" s="37"/>
    </row>
    <row r="403" spans="3:3" x14ac:dyDescent="0.25">
      <c r="C403" s="37"/>
    </row>
    <row r="404" spans="3:3" x14ac:dyDescent="0.25">
      <c r="C404" s="37"/>
    </row>
    <row r="405" spans="3:3" x14ac:dyDescent="0.25">
      <c r="C405" s="37"/>
    </row>
    <row r="406" spans="3:3" x14ac:dyDescent="0.25">
      <c r="C406" s="37"/>
    </row>
    <row r="407" spans="3:3" x14ac:dyDescent="0.25">
      <c r="C407" s="37"/>
    </row>
    <row r="408" spans="3:3" x14ac:dyDescent="0.25">
      <c r="C408" s="37"/>
    </row>
    <row r="409" spans="3:3" x14ac:dyDescent="0.25">
      <c r="C409" s="37"/>
    </row>
    <row r="410" spans="3:3" x14ac:dyDescent="0.25">
      <c r="C410" s="37"/>
    </row>
    <row r="411" spans="3:3" x14ac:dyDescent="0.25">
      <c r="C411" s="37"/>
    </row>
    <row r="412" spans="3:3" x14ac:dyDescent="0.25">
      <c r="C412" s="37"/>
    </row>
    <row r="413" spans="3:3" x14ac:dyDescent="0.25">
      <c r="C413" s="37"/>
    </row>
    <row r="414" spans="3:3" x14ac:dyDescent="0.25">
      <c r="C414" s="37"/>
    </row>
    <row r="415" spans="3:3" x14ac:dyDescent="0.25">
      <c r="C415" s="37"/>
    </row>
    <row r="416" spans="3:3" x14ac:dyDescent="0.25">
      <c r="C416" s="37"/>
    </row>
    <row r="417" spans="3:3" x14ac:dyDescent="0.25">
      <c r="C417" s="37"/>
    </row>
    <row r="418" spans="3:3" x14ac:dyDescent="0.25">
      <c r="C418" s="37"/>
    </row>
    <row r="419" spans="3:3" x14ac:dyDescent="0.25">
      <c r="C419" s="37"/>
    </row>
    <row r="420" spans="3:3" x14ac:dyDescent="0.25">
      <c r="C420" s="37"/>
    </row>
    <row r="421" spans="3:3" x14ac:dyDescent="0.25">
      <c r="C421" s="37"/>
    </row>
    <row r="422" spans="3:3" x14ac:dyDescent="0.25">
      <c r="C422" s="37"/>
    </row>
    <row r="423" spans="3:3" x14ac:dyDescent="0.25">
      <c r="C423" s="37"/>
    </row>
    <row r="424" spans="3:3" x14ac:dyDescent="0.25">
      <c r="C424" s="37"/>
    </row>
    <row r="425" spans="3:3" x14ac:dyDescent="0.25">
      <c r="C425" s="37"/>
    </row>
    <row r="426" spans="3:3" x14ac:dyDescent="0.25">
      <c r="C426" s="37"/>
    </row>
    <row r="427" spans="3:3" x14ac:dyDescent="0.25">
      <c r="C427" s="37"/>
    </row>
    <row r="428" spans="3:3" x14ac:dyDescent="0.25">
      <c r="C428" s="37"/>
    </row>
    <row r="429" spans="3:3" x14ac:dyDescent="0.25">
      <c r="C429" s="37"/>
    </row>
    <row r="430" spans="3:3" x14ac:dyDescent="0.25">
      <c r="C430" s="37"/>
    </row>
    <row r="431" spans="3:3" x14ac:dyDescent="0.25">
      <c r="C431" s="37"/>
    </row>
    <row r="432" spans="3:3" x14ac:dyDescent="0.25">
      <c r="C432" s="37"/>
    </row>
    <row r="433" spans="3:3" x14ac:dyDescent="0.25">
      <c r="C433" s="37"/>
    </row>
    <row r="434" spans="3:3" x14ac:dyDescent="0.25">
      <c r="C434" s="37"/>
    </row>
    <row r="435" spans="3:3" x14ac:dyDescent="0.25">
      <c r="C435" s="37"/>
    </row>
    <row r="436" spans="3:3" x14ac:dyDescent="0.25">
      <c r="C436" s="37"/>
    </row>
    <row r="437" spans="3:3" x14ac:dyDescent="0.25">
      <c r="C437" s="37"/>
    </row>
    <row r="438" spans="3:3" x14ac:dyDescent="0.25">
      <c r="C438" s="37"/>
    </row>
    <row r="439" spans="3:3" x14ac:dyDescent="0.25">
      <c r="C439" s="37"/>
    </row>
    <row r="440" spans="3:3" x14ac:dyDescent="0.25">
      <c r="C440" s="37"/>
    </row>
    <row r="441" spans="3:3" x14ac:dyDescent="0.25">
      <c r="C441" s="37"/>
    </row>
    <row r="442" spans="3:3" x14ac:dyDescent="0.25">
      <c r="C442" s="37"/>
    </row>
    <row r="443" spans="3:3" x14ac:dyDescent="0.25">
      <c r="C443" s="37"/>
    </row>
    <row r="444" spans="3:3" x14ac:dyDescent="0.25">
      <c r="C444" s="37"/>
    </row>
    <row r="445" spans="3:3" x14ac:dyDescent="0.25">
      <c r="C445" s="37"/>
    </row>
    <row r="446" spans="3:3" x14ac:dyDescent="0.25">
      <c r="C446" s="37"/>
    </row>
    <row r="447" spans="3:3" x14ac:dyDescent="0.25">
      <c r="C447" s="37"/>
    </row>
    <row r="448" spans="3:3" x14ac:dyDescent="0.25">
      <c r="C448" s="37"/>
    </row>
    <row r="449" spans="3:3" x14ac:dyDescent="0.25">
      <c r="C449" s="37"/>
    </row>
    <row r="450" spans="3:3" x14ac:dyDescent="0.25">
      <c r="C450" s="37"/>
    </row>
    <row r="451" spans="3:3" x14ac:dyDescent="0.25">
      <c r="C451" s="37"/>
    </row>
    <row r="452" spans="3:3" x14ac:dyDescent="0.25">
      <c r="C452" s="37"/>
    </row>
    <row r="453" spans="3:3" x14ac:dyDescent="0.25">
      <c r="C453" s="37"/>
    </row>
    <row r="454" spans="3:3" x14ac:dyDescent="0.25">
      <c r="C454" s="37"/>
    </row>
    <row r="455" spans="3:3" x14ac:dyDescent="0.25">
      <c r="C455" s="37"/>
    </row>
    <row r="456" spans="3:3" x14ac:dyDescent="0.25">
      <c r="C456" s="37"/>
    </row>
    <row r="457" spans="3:3" x14ac:dyDescent="0.25">
      <c r="C457" s="37"/>
    </row>
    <row r="458" spans="3:3" x14ac:dyDescent="0.25">
      <c r="C458" s="37"/>
    </row>
    <row r="459" spans="3:3" x14ac:dyDescent="0.25">
      <c r="C459" s="37"/>
    </row>
    <row r="460" spans="3:3" x14ac:dyDescent="0.25">
      <c r="C460" s="37"/>
    </row>
    <row r="461" spans="3:3" x14ac:dyDescent="0.25">
      <c r="C461" s="37"/>
    </row>
    <row r="462" spans="3:3" x14ac:dyDescent="0.25">
      <c r="C462" s="37"/>
    </row>
    <row r="463" spans="3:3" x14ac:dyDescent="0.25">
      <c r="C463" s="37"/>
    </row>
    <row r="464" spans="3:3" x14ac:dyDescent="0.25">
      <c r="C464" s="37"/>
    </row>
    <row r="465" spans="3:3" x14ac:dyDescent="0.25">
      <c r="C465" s="37"/>
    </row>
    <row r="466" spans="3:3" x14ac:dyDescent="0.25">
      <c r="C466" s="37"/>
    </row>
    <row r="467" spans="3:3" x14ac:dyDescent="0.25">
      <c r="C467" s="37"/>
    </row>
    <row r="468" spans="3:3" x14ac:dyDescent="0.25">
      <c r="C468" s="37"/>
    </row>
    <row r="469" spans="3:3" x14ac:dyDescent="0.25">
      <c r="C469" s="37"/>
    </row>
    <row r="470" spans="3:3" x14ac:dyDescent="0.25">
      <c r="C470" s="37"/>
    </row>
    <row r="471" spans="3:3" x14ac:dyDescent="0.25">
      <c r="C471" s="37"/>
    </row>
    <row r="472" spans="3:3" x14ac:dyDescent="0.25">
      <c r="C472" s="37"/>
    </row>
    <row r="473" spans="3:3" x14ac:dyDescent="0.25">
      <c r="C473" s="37"/>
    </row>
    <row r="474" spans="3:3" x14ac:dyDescent="0.25">
      <c r="C474" s="37"/>
    </row>
    <row r="475" spans="3:3" x14ac:dyDescent="0.25">
      <c r="C475" s="37"/>
    </row>
    <row r="476" spans="3:3" x14ac:dyDescent="0.25">
      <c r="C476" s="37"/>
    </row>
    <row r="477" spans="3:3" x14ac:dyDescent="0.25">
      <c r="C477" s="37"/>
    </row>
    <row r="478" spans="3:3" x14ac:dyDescent="0.25">
      <c r="C478" s="37"/>
    </row>
    <row r="479" spans="3:3" x14ac:dyDescent="0.25">
      <c r="C479" s="37"/>
    </row>
    <row r="480" spans="3:3" x14ac:dyDescent="0.25">
      <c r="C480" s="37"/>
    </row>
    <row r="481" spans="3:3" x14ac:dyDescent="0.25">
      <c r="C481" s="37"/>
    </row>
    <row r="482" spans="3:3" x14ac:dyDescent="0.25">
      <c r="C482" s="37"/>
    </row>
    <row r="483" spans="3:3" x14ac:dyDescent="0.25">
      <c r="C483" s="37"/>
    </row>
    <row r="484" spans="3:3" x14ac:dyDescent="0.25">
      <c r="C484" s="37"/>
    </row>
    <row r="485" spans="3:3" x14ac:dyDescent="0.25">
      <c r="C485" s="37"/>
    </row>
    <row r="486" spans="3:3" x14ac:dyDescent="0.25">
      <c r="C486" s="37"/>
    </row>
    <row r="487" spans="3:3" x14ac:dyDescent="0.25">
      <c r="C487" s="37"/>
    </row>
    <row r="488" spans="3:3" x14ac:dyDescent="0.25">
      <c r="C488" s="37"/>
    </row>
    <row r="489" spans="3:3" x14ac:dyDescent="0.25">
      <c r="C489" s="37"/>
    </row>
    <row r="490" spans="3:3" x14ac:dyDescent="0.25">
      <c r="C490" s="37"/>
    </row>
    <row r="491" spans="3:3" x14ac:dyDescent="0.25">
      <c r="C491" s="37"/>
    </row>
    <row r="492" spans="3:3" x14ac:dyDescent="0.25">
      <c r="C492" s="37"/>
    </row>
    <row r="493" spans="3:3" x14ac:dyDescent="0.25">
      <c r="C493" s="37"/>
    </row>
    <row r="494" spans="3:3" x14ac:dyDescent="0.25">
      <c r="C494" s="37"/>
    </row>
    <row r="495" spans="3:3" x14ac:dyDescent="0.25">
      <c r="C495" s="37"/>
    </row>
    <row r="496" spans="3:3" x14ac:dyDescent="0.25">
      <c r="C496" s="37"/>
    </row>
    <row r="497" spans="3:3" x14ac:dyDescent="0.25">
      <c r="C497" s="37"/>
    </row>
    <row r="498" spans="3:3" x14ac:dyDescent="0.25">
      <c r="C498" s="37"/>
    </row>
    <row r="499" spans="3:3" x14ac:dyDescent="0.25">
      <c r="C499" s="37"/>
    </row>
    <row r="500" spans="3:3" x14ac:dyDescent="0.25">
      <c r="C500" s="37"/>
    </row>
    <row r="501" spans="3:3" x14ac:dyDescent="0.25">
      <c r="C501" s="37"/>
    </row>
    <row r="502" spans="3:3" x14ac:dyDescent="0.25">
      <c r="C502" s="37"/>
    </row>
    <row r="503" spans="3:3" x14ac:dyDescent="0.25">
      <c r="C503" s="37"/>
    </row>
    <row r="504" spans="3:3" x14ac:dyDescent="0.25">
      <c r="C504" s="37"/>
    </row>
    <row r="505" spans="3:3" x14ac:dyDescent="0.25">
      <c r="C505" s="37"/>
    </row>
    <row r="506" spans="3:3" x14ac:dyDescent="0.25">
      <c r="C506" s="37"/>
    </row>
    <row r="507" spans="3:3" x14ac:dyDescent="0.25">
      <c r="C507" s="37"/>
    </row>
    <row r="508" spans="3:3" x14ac:dyDescent="0.25">
      <c r="C508" s="37"/>
    </row>
    <row r="509" spans="3:3" x14ac:dyDescent="0.25">
      <c r="C509" s="37"/>
    </row>
    <row r="510" spans="3:3" x14ac:dyDescent="0.25">
      <c r="C510" s="37"/>
    </row>
    <row r="511" spans="3:3" x14ac:dyDescent="0.25">
      <c r="C511" s="37"/>
    </row>
    <row r="512" spans="3:3" x14ac:dyDescent="0.25">
      <c r="C512" s="37"/>
    </row>
    <row r="513" spans="3:3" x14ac:dyDescent="0.25">
      <c r="C513" s="37"/>
    </row>
    <row r="514" spans="3:3" x14ac:dyDescent="0.25">
      <c r="C514" s="37"/>
    </row>
    <row r="515" spans="3:3" x14ac:dyDescent="0.25">
      <c r="C515" s="37"/>
    </row>
    <row r="516" spans="3:3" x14ac:dyDescent="0.25">
      <c r="C516" s="37"/>
    </row>
    <row r="517" spans="3:3" x14ac:dyDescent="0.25">
      <c r="C517" s="37"/>
    </row>
    <row r="518" spans="3:3" x14ac:dyDescent="0.25">
      <c r="C518" s="37"/>
    </row>
    <row r="519" spans="3:3" x14ac:dyDescent="0.25">
      <c r="C519" s="37"/>
    </row>
    <row r="520" spans="3:3" x14ac:dyDescent="0.25">
      <c r="C520" s="37"/>
    </row>
    <row r="521" spans="3:3" x14ac:dyDescent="0.25">
      <c r="C521" s="37"/>
    </row>
    <row r="522" spans="3:3" x14ac:dyDescent="0.25">
      <c r="C522" s="37"/>
    </row>
    <row r="523" spans="3:3" x14ac:dyDescent="0.25">
      <c r="C523" s="37"/>
    </row>
    <row r="524" spans="3:3" x14ac:dyDescent="0.25">
      <c r="C524" s="37"/>
    </row>
    <row r="525" spans="3:3" x14ac:dyDescent="0.25">
      <c r="C525" s="37"/>
    </row>
    <row r="526" spans="3:3" x14ac:dyDescent="0.25">
      <c r="C526" s="37"/>
    </row>
    <row r="527" spans="3:3" x14ac:dyDescent="0.25">
      <c r="C527" s="37"/>
    </row>
    <row r="528" spans="3:3" x14ac:dyDescent="0.25">
      <c r="C528" s="37"/>
    </row>
    <row r="529" spans="3:3" x14ac:dyDescent="0.25">
      <c r="C529" s="37"/>
    </row>
    <row r="530" spans="3:3" x14ac:dyDescent="0.25">
      <c r="C530" s="37"/>
    </row>
    <row r="531" spans="3:3" x14ac:dyDescent="0.25">
      <c r="C531" s="37"/>
    </row>
    <row r="532" spans="3:3" x14ac:dyDescent="0.25">
      <c r="C532" s="37"/>
    </row>
    <row r="533" spans="3:3" x14ac:dyDescent="0.25">
      <c r="C533" s="37"/>
    </row>
    <row r="534" spans="3:3" x14ac:dyDescent="0.25">
      <c r="C534" s="37"/>
    </row>
    <row r="535" spans="3:3" x14ac:dyDescent="0.25">
      <c r="C535" s="37"/>
    </row>
    <row r="536" spans="3:3" x14ac:dyDescent="0.25">
      <c r="C536" s="37"/>
    </row>
    <row r="537" spans="3:3" x14ac:dyDescent="0.25">
      <c r="C537" s="37"/>
    </row>
    <row r="538" spans="3:3" x14ac:dyDescent="0.25">
      <c r="C538" s="37"/>
    </row>
    <row r="539" spans="3:3" x14ac:dyDescent="0.25">
      <c r="C539" s="37"/>
    </row>
    <row r="540" spans="3:3" x14ac:dyDescent="0.25">
      <c r="C540" s="37"/>
    </row>
    <row r="541" spans="3:3" x14ac:dyDescent="0.25">
      <c r="C541" s="37"/>
    </row>
    <row r="542" spans="3:3" x14ac:dyDescent="0.25">
      <c r="C542" s="37"/>
    </row>
    <row r="543" spans="3:3" x14ac:dyDescent="0.25">
      <c r="C543" s="37"/>
    </row>
    <row r="544" spans="3:3" x14ac:dyDescent="0.25">
      <c r="C544" s="37"/>
    </row>
    <row r="545" spans="3:3" x14ac:dyDescent="0.25">
      <c r="C545" s="37"/>
    </row>
    <row r="546" spans="3:3" x14ac:dyDescent="0.25">
      <c r="C546" s="37"/>
    </row>
    <row r="547" spans="3:3" x14ac:dyDescent="0.25">
      <c r="C547" s="37"/>
    </row>
    <row r="548" spans="3:3" x14ac:dyDescent="0.25">
      <c r="C548" s="37"/>
    </row>
    <row r="549" spans="3:3" x14ac:dyDescent="0.25">
      <c r="C549" s="37"/>
    </row>
    <row r="550" spans="3:3" x14ac:dyDescent="0.25">
      <c r="C550" s="37"/>
    </row>
    <row r="551" spans="3:3" x14ac:dyDescent="0.25">
      <c r="C551" s="37"/>
    </row>
    <row r="552" spans="3:3" x14ac:dyDescent="0.25">
      <c r="C552" s="37"/>
    </row>
    <row r="553" spans="3:3" x14ac:dyDescent="0.25">
      <c r="C553" s="37"/>
    </row>
    <row r="554" spans="3:3" x14ac:dyDescent="0.25">
      <c r="C554" s="37"/>
    </row>
    <row r="555" spans="3:3" x14ac:dyDescent="0.25">
      <c r="C555" s="37"/>
    </row>
    <row r="556" spans="3:3" x14ac:dyDescent="0.25">
      <c r="C556" s="37"/>
    </row>
    <row r="557" spans="3:3" x14ac:dyDescent="0.25">
      <c r="C557" s="37"/>
    </row>
    <row r="558" spans="3:3" x14ac:dyDescent="0.25">
      <c r="C558" s="37"/>
    </row>
    <row r="559" spans="3:3" x14ac:dyDescent="0.25">
      <c r="C559" s="37"/>
    </row>
    <row r="560" spans="3:3" x14ac:dyDescent="0.25">
      <c r="C560" s="37"/>
    </row>
    <row r="561" spans="3:3" x14ac:dyDescent="0.25">
      <c r="C561" s="37"/>
    </row>
    <row r="562" spans="3:3" x14ac:dyDescent="0.25">
      <c r="C562" s="37"/>
    </row>
    <row r="563" spans="3:3" x14ac:dyDescent="0.25">
      <c r="C563" s="37"/>
    </row>
    <row r="564" spans="3:3" x14ac:dyDescent="0.25">
      <c r="C564" s="37"/>
    </row>
    <row r="565" spans="3:3" x14ac:dyDescent="0.25">
      <c r="C565" s="37"/>
    </row>
    <row r="566" spans="3:3" x14ac:dyDescent="0.25">
      <c r="C566" s="37"/>
    </row>
    <row r="567" spans="3:3" x14ac:dyDescent="0.25">
      <c r="C567" s="37"/>
    </row>
    <row r="568" spans="3:3" x14ac:dyDescent="0.25">
      <c r="C568" s="37"/>
    </row>
    <row r="569" spans="3:3" x14ac:dyDescent="0.25">
      <c r="C569" s="37"/>
    </row>
    <row r="570" spans="3:3" x14ac:dyDescent="0.25">
      <c r="C570" s="37"/>
    </row>
    <row r="571" spans="3:3" x14ac:dyDescent="0.25">
      <c r="C571" s="37"/>
    </row>
    <row r="572" spans="3:3" x14ac:dyDescent="0.25">
      <c r="C572" s="37"/>
    </row>
    <row r="573" spans="3:3" x14ac:dyDescent="0.25">
      <c r="C573" s="37"/>
    </row>
    <row r="574" spans="3:3" x14ac:dyDescent="0.25">
      <c r="C574" s="37"/>
    </row>
    <row r="575" spans="3:3" x14ac:dyDescent="0.25">
      <c r="C575" s="37"/>
    </row>
    <row r="576" spans="3:3" x14ac:dyDescent="0.25">
      <c r="C576" s="37"/>
    </row>
    <row r="577" spans="3:3" x14ac:dyDescent="0.25">
      <c r="C577" s="37"/>
    </row>
    <row r="578" spans="3:3" x14ac:dyDescent="0.25">
      <c r="C578" s="37"/>
    </row>
    <row r="579" spans="3:3" x14ac:dyDescent="0.25">
      <c r="C579" s="37"/>
    </row>
    <row r="580" spans="3:3" x14ac:dyDescent="0.25">
      <c r="C580" s="37"/>
    </row>
    <row r="581" spans="3:3" x14ac:dyDescent="0.25">
      <c r="C581" s="37"/>
    </row>
    <row r="582" spans="3:3" x14ac:dyDescent="0.25">
      <c r="C582" s="37"/>
    </row>
    <row r="583" spans="3:3" x14ac:dyDescent="0.25">
      <c r="C583" s="37"/>
    </row>
    <row r="584" spans="3:3" x14ac:dyDescent="0.25">
      <c r="C584" s="37"/>
    </row>
    <row r="585" spans="3:3" x14ac:dyDescent="0.25">
      <c r="C585" s="37"/>
    </row>
    <row r="586" spans="3:3" x14ac:dyDescent="0.25">
      <c r="C586" s="37"/>
    </row>
    <row r="587" spans="3:3" x14ac:dyDescent="0.25">
      <c r="C587" s="37"/>
    </row>
    <row r="588" spans="3:3" x14ac:dyDescent="0.25">
      <c r="C588" s="37"/>
    </row>
    <row r="589" spans="3:3" x14ac:dyDescent="0.25">
      <c r="C589" s="37"/>
    </row>
    <row r="590" spans="3:3" x14ac:dyDescent="0.25">
      <c r="C590" s="37"/>
    </row>
    <row r="591" spans="3:3" x14ac:dyDescent="0.25">
      <c r="C591" s="37"/>
    </row>
    <row r="592" spans="3:3" x14ac:dyDescent="0.25">
      <c r="C592" s="37"/>
    </row>
    <row r="593" spans="3:3" x14ac:dyDescent="0.25">
      <c r="C593" s="37"/>
    </row>
    <row r="594" spans="3:3" x14ac:dyDescent="0.25">
      <c r="C594" s="37"/>
    </row>
    <row r="595" spans="3:3" x14ac:dyDescent="0.25">
      <c r="C595" s="37"/>
    </row>
    <row r="596" spans="3:3" x14ac:dyDescent="0.25">
      <c r="C596" s="37"/>
    </row>
    <row r="597" spans="3:3" x14ac:dyDescent="0.25">
      <c r="C597" s="37"/>
    </row>
    <row r="598" spans="3:3" x14ac:dyDescent="0.25">
      <c r="C598" s="37"/>
    </row>
    <row r="599" spans="3:3" x14ac:dyDescent="0.25">
      <c r="C599" s="37"/>
    </row>
    <row r="600" spans="3:3" x14ac:dyDescent="0.25">
      <c r="C600" s="37"/>
    </row>
    <row r="601" spans="3:3" x14ac:dyDescent="0.25">
      <c r="C601" s="37"/>
    </row>
    <row r="602" spans="3:3" x14ac:dyDescent="0.25">
      <c r="C602" s="37"/>
    </row>
    <row r="603" spans="3:3" x14ac:dyDescent="0.25">
      <c r="C603" s="37"/>
    </row>
    <row r="604" spans="3:3" x14ac:dyDescent="0.25">
      <c r="C604" s="37"/>
    </row>
    <row r="605" spans="3:3" x14ac:dyDescent="0.25">
      <c r="C605" s="37"/>
    </row>
    <row r="606" spans="3:3" x14ac:dyDescent="0.25">
      <c r="C606" s="37"/>
    </row>
    <row r="607" spans="3:3" x14ac:dyDescent="0.25">
      <c r="C607" s="37"/>
    </row>
    <row r="608" spans="3:3" x14ac:dyDescent="0.25">
      <c r="C608" s="37"/>
    </row>
    <row r="609" spans="3:3" x14ac:dyDescent="0.25">
      <c r="C609" s="37"/>
    </row>
    <row r="610" spans="3:3" x14ac:dyDescent="0.25">
      <c r="C610" s="37"/>
    </row>
    <row r="611" spans="3:3" x14ac:dyDescent="0.25">
      <c r="C611" s="37"/>
    </row>
    <row r="612" spans="3:3" x14ac:dyDescent="0.25">
      <c r="C612" s="37"/>
    </row>
    <row r="613" spans="3:3" x14ac:dyDescent="0.25">
      <c r="C613" s="37"/>
    </row>
    <row r="614" spans="3:3" x14ac:dyDescent="0.25">
      <c r="C614" s="37"/>
    </row>
    <row r="615" spans="3:3" x14ac:dyDescent="0.25">
      <c r="C615" s="37"/>
    </row>
    <row r="616" spans="3:3" x14ac:dyDescent="0.25">
      <c r="C616" s="37"/>
    </row>
    <row r="617" spans="3:3" x14ac:dyDescent="0.25">
      <c r="C617" s="37"/>
    </row>
    <row r="618" spans="3:3" x14ac:dyDescent="0.25">
      <c r="C618" s="37"/>
    </row>
    <row r="619" spans="3:3" x14ac:dyDescent="0.25">
      <c r="C619" s="37"/>
    </row>
    <row r="620" spans="3:3" x14ac:dyDescent="0.25">
      <c r="C620" s="37"/>
    </row>
    <row r="621" spans="3:3" x14ac:dyDescent="0.25">
      <c r="C621" s="37"/>
    </row>
    <row r="622" spans="3:3" x14ac:dyDescent="0.25">
      <c r="C622" s="37"/>
    </row>
    <row r="623" spans="3:3" x14ac:dyDescent="0.25">
      <c r="C623" s="37"/>
    </row>
    <row r="624" spans="3:3" x14ac:dyDescent="0.25">
      <c r="C624" s="37"/>
    </row>
    <row r="625" spans="3:3" x14ac:dyDescent="0.25">
      <c r="C625" s="37"/>
    </row>
    <row r="626" spans="3:3" x14ac:dyDescent="0.25">
      <c r="C626" s="37"/>
    </row>
    <row r="627" spans="3:3" x14ac:dyDescent="0.25">
      <c r="C627" s="37"/>
    </row>
    <row r="628" spans="3:3" x14ac:dyDescent="0.25">
      <c r="C628" s="37"/>
    </row>
    <row r="629" spans="3:3" x14ac:dyDescent="0.25">
      <c r="C629" s="37"/>
    </row>
    <row r="630" spans="3:3" x14ac:dyDescent="0.25">
      <c r="C630" s="37"/>
    </row>
    <row r="631" spans="3:3" x14ac:dyDescent="0.25">
      <c r="C631" s="37"/>
    </row>
    <row r="632" spans="3:3" x14ac:dyDescent="0.25">
      <c r="C632" s="37"/>
    </row>
    <row r="633" spans="3:3" x14ac:dyDescent="0.25">
      <c r="C633" s="37"/>
    </row>
    <row r="634" spans="3:3" x14ac:dyDescent="0.25">
      <c r="C634" s="37"/>
    </row>
    <row r="635" spans="3:3" x14ac:dyDescent="0.25">
      <c r="C635" s="37"/>
    </row>
    <row r="636" spans="3:3" x14ac:dyDescent="0.25">
      <c r="C636" s="37"/>
    </row>
    <row r="637" spans="3:3" x14ac:dyDescent="0.25">
      <c r="C637" s="37"/>
    </row>
    <row r="638" spans="3:3" x14ac:dyDescent="0.25">
      <c r="C638" s="37"/>
    </row>
    <row r="639" spans="3:3" x14ac:dyDescent="0.25">
      <c r="C639" s="37"/>
    </row>
    <row r="640" spans="3:3" x14ac:dyDescent="0.25">
      <c r="C640" s="37"/>
    </row>
    <row r="641" spans="3:3" x14ac:dyDescent="0.25">
      <c r="C641" s="37"/>
    </row>
    <row r="642" spans="3:3" x14ac:dyDescent="0.25">
      <c r="C642" s="37"/>
    </row>
    <row r="643" spans="3:3" x14ac:dyDescent="0.25">
      <c r="C643" s="37"/>
    </row>
    <row r="644" spans="3:3" x14ac:dyDescent="0.25">
      <c r="C644" s="37"/>
    </row>
    <row r="645" spans="3:3" x14ac:dyDescent="0.25">
      <c r="C645" s="37"/>
    </row>
    <row r="646" spans="3:3" x14ac:dyDescent="0.25">
      <c r="C646" s="37"/>
    </row>
    <row r="647" spans="3:3" x14ac:dyDescent="0.25">
      <c r="C647" s="37"/>
    </row>
    <row r="648" spans="3:3" x14ac:dyDescent="0.25">
      <c r="C648" s="37"/>
    </row>
    <row r="649" spans="3:3" x14ac:dyDescent="0.25">
      <c r="C649" s="37"/>
    </row>
    <row r="650" spans="3:3" x14ac:dyDescent="0.25">
      <c r="C650" s="37"/>
    </row>
    <row r="651" spans="3:3" x14ac:dyDescent="0.25">
      <c r="C651" s="37"/>
    </row>
    <row r="652" spans="3:3" x14ac:dyDescent="0.25">
      <c r="C652" s="37"/>
    </row>
    <row r="653" spans="3:3" x14ac:dyDescent="0.25">
      <c r="C653" s="37"/>
    </row>
    <row r="654" spans="3:3" x14ac:dyDescent="0.25">
      <c r="C654" s="37"/>
    </row>
    <row r="655" spans="3:3" x14ac:dyDescent="0.25">
      <c r="C655" s="37"/>
    </row>
    <row r="656" spans="3:3" x14ac:dyDescent="0.25">
      <c r="C656" s="37"/>
    </row>
    <row r="657" spans="3:3" x14ac:dyDescent="0.25">
      <c r="C657" s="37"/>
    </row>
    <row r="658" spans="3:3" x14ac:dyDescent="0.25">
      <c r="C658" s="37"/>
    </row>
    <row r="659" spans="3:3" x14ac:dyDescent="0.25">
      <c r="C659" s="37"/>
    </row>
    <row r="660" spans="3:3" x14ac:dyDescent="0.25">
      <c r="C660" s="37"/>
    </row>
    <row r="661" spans="3:3" x14ac:dyDescent="0.25">
      <c r="C661" s="37"/>
    </row>
    <row r="662" spans="3:3" x14ac:dyDescent="0.25">
      <c r="C662" s="37"/>
    </row>
    <row r="663" spans="3:3" x14ac:dyDescent="0.25">
      <c r="C663" s="37"/>
    </row>
    <row r="664" spans="3:3" x14ac:dyDescent="0.25">
      <c r="C664" s="37"/>
    </row>
    <row r="665" spans="3:3" x14ac:dyDescent="0.25">
      <c r="C665" s="37"/>
    </row>
    <row r="666" spans="3:3" x14ac:dyDescent="0.25">
      <c r="C666" s="37"/>
    </row>
    <row r="667" spans="3:3" x14ac:dyDescent="0.25">
      <c r="C667" s="37"/>
    </row>
    <row r="668" spans="3:3" x14ac:dyDescent="0.25">
      <c r="C668" s="37"/>
    </row>
    <row r="669" spans="3:3" x14ac:dyDescent="0.25">
      <c r="C669" s="37"/>
    </row>
    <row r="670" spans="3:3" x14ac:dyDescent="0.25">
      <c r="C670" s="37"/>
    </row>
    <row r="671" spans="3:3" x14ac:dyDescent="0.25">
      <c r="C671" s="37"/>
    </row>
    <row r="672" spans="3:3" x14ac:dyDescent="0.25">
      <c r="C672" s="37"/>
    </row>
    <row r="673" spans="3:3" x14ac:dyDescent="0.25">
      <c r="C673" s="37"/>
    </row>
    <row r="674" spans="3:3" x14ac:dyDescent="0.25">
      <c r="C674" s="37"/>
    </row>
    <row r="675" spans="3:3" x14ac:dyDescent="0.25">
      <c r="C675" s="37"/>
    </row>
    <row r="676" spans="3:3" x14ac:dyDescent="0.25">
      <c r="C676" s="37"/>
    </row>
    <row r="677" spans="3:3" x14ac:dyDescent="0.25">
      <c r="C677" s="37"/>
    </row>
    <row r="678" spans="3:3" x14ac:dyDescent="0.25">
      <c r="C678" s="37"/>
    </row>
    <row r="679" spans="3:3" x14ac:dyDescent="0.25">
      <c r="C679" s="37"/>
    </row>
    <row r="680" spans="3:3" x14ac:dyDescent="0.25">
      <c r="C680" s="37"/>
    </row>
    <row r="681" spans="3:3" x14ac:dyDescent="0.25">
      <c r="C681" s="37"/>
    </row>
    <row r="682" spans="3:3" x14ac:dyDescent="0.25">
      <c r="C682" s="37"/>
    </row>
    <row r="683" spans="3:3" x14ac:dyDescent="0.25">
      <c r="C683" s="37"/>
    </row>
    <row r="684" spans="3:3" x14ac:dyDescent="0.25">
      <c r="C684" s="37"/>
    </row>
    <row r="685" spans="3:3" x14ac:dyDescent="0.25">
      <c r="C685" s="37"/>
    </row>
    <row r="686" spans="3:3" x14ac:dyDescent="0.25">
      <c r="C686" s="37"/>
    </row>
    <row r="687" spans="3:3" x14ac:dyDescent="0.25">
      <c r="C687" s="37"/>
    </row>
    <row r="688" spans="3:3" x14ac:dyDescent="0.25">
      <c r="C688" s="37"/>
    </row>
    <row r="689" spans="3:3" x14ac:dyDescent="0.25">
      <c r="C689" s="37"/>
    </row>
    <row r="690" spans="3:3" x14ac:dyDescent="0.25">
      <c r="C690" s="37"/>
    </row>
    <row r="691" spans="3:3" x14ac:dyDescent="0.25">
      <c r="C691" s="37"/>
    </row>
    <row r="692" spans="3:3" x14ac:dyDescent="0.25">
      <c r="C692" s="37"/>
    </row>
    <row r="693" spans="3:3" x14ac:dyDescent="0.25">
      <c r="C693" s="37"/>
    </row>
    <row r="694" spans="3:3" x14ac:dyDescent="0.25">
      <c r="C694" s="37"/>
    </row>
    <row r="695" spans="3:3" x14ac:dyDescent="0.25">
      <c r="C695" s="37"/>
    </row>
    <row r="696" spans="3:3" x14ac:dyDescent="0.25">
      <c r="C696" s="37"/>
    </row>
    <row r="697" spans="3:3" x14ac:dyDescent="0.25">
      <c r="C697" s="37"/>
    </row>
    <row r="698" spans="3:3" x14ac:dyDescent="0.25">
      <c r="C698" s="37"/>
    </row>
    <row r="699" spans="3:3" x14ac:dyDescent="0.25">
      <c r="C699" s="37"/>
    </row>
    <row r="700" spans="3:3" x14ac:dyDescent="0.25">
      <c r="C700" s="37"/>
    </row>
    <row r="701" spans="3:3" x14ac:dyDescent="0.25">
      <c r="C701" s="37"/>
    </row>
    <row r="702" spans="3:3" x14ac:dyDescent="0.25">
      <c r="C702" s="37"/>
    </row>
    <row r="703" spans="3:3" x14ac:dyDescent="0.25">
      <c r="C703" s="37"/>
    </row>
    <row r="704" spans="3:3" x14ac:dyDescent="0.25">
      <c r="C704" s="37"/>
    </row>
    <row r="705" spans="3:3" x14ac:dyDescent="0.25">
      <c r="C705" s="37"/>
    </row>
    <row r="706" spans="3:3" x14ac:dyDescent="0.25">
      <c r="C706" s="37"/>
    </row>
    <row r="707" spans="3:3" x14ac:dyDescent="0.25">
      <c r="C707" s="37"/>
    </row>
    <row r="708" spans="3:3" x14ac:dyDescent="0.25">
      <c r="C708" s="37"/>
    </row>
    <row r="709" spans="3:3" x14ac:dyDescent="0.25">
      <c r="C709" s="37"/>
    </row>
    <row r="710" spans="3:3" x14ac:dyDescent="0.25">
      <c r="C710" s="37"/>
    </row>
    <row r="711" spans="3:3" x14ac:dyDescent="0.25">
      <c r="C711" s="37"/>
    </row>
    <row r="712" spans="3:3" x14ac:dyDescent="0.25">
      <c r="C712" s="37"/>
    </row>
    <row r="713" spans="3:3" x14ac:dyDescent="0.25">
      <c r="C713" s="37"/>
    </row>
    <row r="714" spans="3:3" x14ac:dyDescent="0.25">
      <c r="C714" s="37"/>
    </row>
    <row r="715" spans="3:3" x14ac:dyDescent="0.25">
      <c r="C715" s="37"/>
    </row>
    <row r="716" spans="3:3" x14ac:dyDescent="0.25">
      <c r="C716" s="37"/>
    </row>
    <row r="717" spans="3:3" x14ac:dyDescent="0.25">
      <c r="C717" s="37"/>
    </row>
    <row r="718" spans="3:3" x14ac:dyDescent="0.25">
      <c r="C718" s="37"/>
    </row>
    <row r="719" spans="3:3" x14ac:dyDescent="0.25">
      <c r="C719" s="37"/>
    </row>
    <row r="720" spans="3:3" x14ac:dyDescent="0.25">
      <c r="C720" s="37"/>
    </row>
    <row r="721" spans="3:3" x14ac:dyDescent="0.25">
      <c r="C721" s="37"/>
    </row>
    <row r="722" spans="3:3" x14ac:dyDescent="0.25">
      <c r="C722" s="37"/>
    </row>
    <row r="723" spans="3:3" x14ac:dyDescent="0.25">
      <c r="C723" s="37"/>
    </row>
    <row r="724" spans="3:3" x14ac:dyDescent="0.25">
      <c r="C724" s="37"/>
    </row>
    <row r="725" spans="3:3" x14ac:dyDescent="0.25">
      <c r="C725" s="37"/>
    </row>
    <row r="726" spans="3:3" x14ac:dyDescent="0.25">
      <c r="C726" s="37"/>
    </row>
    <row r="727" spans="3:3" x14ac:dyDescent="0.25">
      <c r="C727" s="37"/>
    </row>
    <row r="728" spans="3:3" x14ac:dyDescent="0.25">
      <c r="C728" s="37"/>
    </row>
    <row r="729" spans="3:3" x14ac:dyDescent="0.25">
      <c r="C729" s="37"/>
    </row>
    <row r="730" spans="3:3" x14ac:dyDescent="0.25">
      <c r="C730" s="37"/>
    </row>
    <row r="731" spans="3:3" x14ac:dyDescent="0.25">
      <c r="C731" s="37"/>
    </row>
    <row r="732" spans="3:3" x14ac:dyDescent="0.25">
      <c r="C732" s="37"/>
    </row>
    <row r="733" spans="3:3" x14ac:dyDescent="0.25">
      <c r="C733" s="37"/>
    </row>
    <row r="734" spans="3:3" x14ac:dyDescent="0.25">
      <c r="C734" s="37"/>
    </row>
    <row r="735" spans="3:3" x14ac:dyDescent="0.25">
      <c r="C735" s="37"/>
    </row>
    <row r="736" spans="3:3" x14ac:dyDescent="0.25">
      <c r="C736" s="37"/>
    </row>
    <row r="737" spans="3:3" x14ac:dyDescent="0.25">
      <c r="C737" s="37"/>
    </row>
    <row r="738" spans="3:3" x14ac:dyDescent="0.25">
      <c r="C738" s="37"/>
    </row>
    <row r="739" spans="3:3" x14ac:dyDescent="0.25">
      <c r="C739" s="37"/>
    </row>
    <row r="740" spans="3:3" x14ac:dyDescent="0.25">
      <c r="C740" s="37"/>
    </row>
    <row r="741" spans="3:3" x14ac:dyDescent="0.25">
      <c r="C741" s="37"/>
    </row>
    <row r="742" spans="3:3" x14ac:dyDescent="0.25">
      <c r="C742" s="37"/>
    </row>
    <row r="743" spans="3:3" x14ac:dyDescent="0.25">
      <c r="C743" s="37"/>
    </row>
    <row r="744" spans="3:3" x14ac:dyDescent="0.25">
      <c r="C744" s="37"/>
    </row>
    <row r="745" spans="3:3" x14ac:dyDescent="0.25">
      <c r="C745" s="37"/>
    </row>
    <row r="746" spans="3:3" x14ac:dyDescent="0.25">
      <c r="C746" s="37"/>
    </row>
    <row r="747" spans="3:3" x14ac:dyDescent="0.25">
      <c r="C747" s="37"/>
    </row>
    <row r="748" spans="3:3" x14ac:dyDescent="0.25">
      <c r="C748" s="37"/>
    </row>
    <row r="749" spans="3:3" x14ac:dyDescent="0.25">
      <c r="C749" s="37"/>
    </row>
    <row r="750" spans="3:3" x14ac:dyDescent="0.25">
      <c r="C750" s="37"/>
    </row>
    <row r="751" spans="3:3" x14ac:dyDescent="0.25">
      <c r="C751" s="37"/>
    </row>
    <row r="752" spans="3:3" x14ac:dyDescent="0.25">
      <c r="C752" s="37"/>
    </row>
    <row r="753" spans="3:3" x14ac:dyDescent="0.25">
      <c r="C753" s="37"/>
    </row>
    <row r="754" spans="3:3" x14ac:dyDescent="0.25">
      <c r="C754" s="37"/>
    </row>
    <row r="755" spans="3:3" x14ac:dyDescent="0.25">
      <c r="C755" s="37"/>
    </row>
    <row r="756" spans="3:3" x14ac:dyDescent="0.25">
      <c r="C756" s="37"/>
    </row>
    <row r="757" spans="3:3" x14ac:dyDescent="0.25">
      <c r="C757" s="37"/>
    </row>
    <row r="758" spans="3:3" x14ac:dyDescent="0.25">
      <c r="C758" s="37"/>
    </row>
    <row r="759" spans="3:3" x14ac:dyDescent="0.25">
      <c r="C759" s="37"/>
    </row>
    <row r="760" spans="3:3" x14ac:dyDescent="0.25">
      <c r="C760" s="37"/>
    </row>
    <row r="761" spans="3:3" x14ac:dyDescent="0.25">
      <c r="C761" s="37"/>
    </row>
    <row r="762" spans="3:3" x14ac:dyDescent="0.25">
      <c r="C762" s="37"/>
    </row>
    <row r="763" spans="3:3" x14ac:dyDescent="0.25">
      <c r="C763" s="37"/>
    </row>
    <row r="764" spans="3:3" x14ac:dyDescent="0.25">
      <c r="C764" s="37"/>
    </row>
    <row r="765" spans="3:3" x14ac:dyDescent="0.25">
      <c r="C765" s="37"/>
    </row>
    <row r="766" spans="3:3" x14ac:dyDescent="0.25">
      <c r="C766" s="37"/>
    </row>
    <row r="767" spans="3:3" x14ac:dyDescent="0.25">
      <c r="C767" s="37"/>
    </row>
    <row r="768" spans="3:3" x14ac:dyDescent="0.25">
      <c r="C768" s="37"/>
    </row>
    <row r="769" spans="3:3" x14ac:dyDescent="0.25">
      <c r="C769" s="37"/>
    </row>
    <row r="770" spans="3:3" x14ac:dyDescent="0.25">
      <c r="C770" s="37"/>
    </row>
    <row r="771" spans="3:3" x14ac:dyDescent="0.25">
      <c r="C771" s="37"/>
    </row>
    <row r="772" spans="3:3" x14ac:dyDescent="0.25">
      <c r="C772" s="37"/>
    </row>
    <row r="773" spans="3:3" x14ac:dyDescent="0.25">
      <c r="C773" s="37"/>
    </row>
    <row r="774" spans="3:3" x14ac:dyDescent="0.25">
      <c r="C774" s="37"/>
    </row>
    <row r="775" spans="3:3" x14ac:dyDescent="0.25">
      <c r="C775" s="37"/>
    </row>
    <row r="776" spans="3:3" x14ac:dyDescent="0.25">
      <c r="C776" s="37"/>
    </row>
    <row r="777" spans="3:3" x14ac:dyDescent="0.25">
      <c r="C777" s="37"/>
    </row>
    <row r="778" spans="3:3" x14ac:dyDescent="0.25">
      <c r="C778" s="37"/>
    </row>
    <row r="779" spans="3:3" x14ac:dyDescent="0.25">
      <c r="C779" s="37"/>
    </row>
    <row r="780" spans="3:3" x14ac:dyDescent="0.25">
      <c r="C780" s="37"/>
    </row>
    <row r="781" spans="3:3" x14ac:dyDescent="0.25">
      <c r="C781" s="37"/>
    </row>
    <row r="782" spans="3:3" x14ac:dyDescent="0.25">
      <c r="C782" s="37"/>
    </row>
    <row r="783" spans="3:3" x14ac:dyDescent="0.25">
      <c r="C783" s="37"/>
    </row>
    <row r="784" spans="3:3" x14ac:dyDescent="0.25">
      <c r="C784" s="37"/>
    </row>
    <row r="785" spans="3:3" x14ac:dyDescent="0.25">
      <c r="C785" s="37"/>
    </row>
    <row r="786" spans="3:3" x14ac:dyDescent="0.25">
      <c r="C786" s="37"/>
    </row>
    <row r="787" spans="3:3" x14ac:dyDescent="0.25">
      <c r="C787" s="37"/>
    </row>
    <row r="788" spans="3:3" x14ac:dyDescent="0.25">
      <c r="C788" s="37"/>
    </row>
    <row r="789" spans="3:3" x14ac:dyDescent="0.25">
      <c r="C789" s="37"/>
    </row>
    <row r="790" spans="3:3" x14ac:dyDescent="0.25">
      <c r="C790" s="37"/>
    </row>
    <row r="791" spans="3:3" x14ac:dyDescent="0.25">
      <c r="C791" s="37"/>
    </row>
    <row r="792" spans="3:3" x14ac:dyDescent="0.25">
      <c r="C792" s="37"/>
    </row>
    <row r="793" spans="3:3" x14ac:dyDescent="0.25">
      <c r="C793" s="37"/>
    </row>
    <row r="794" spans="3:3" x14ac:dyDescent="0.25">
      <c r="C794" s="37"/>
    </row>
    <row r="795" spans="3:3" x14ac:dyDescent="0.25">
      <c r="C795" s="37"/>
    </row>
    <row r="796" spans="3:3" x14ac:dyDescent="0.25">
      <c r="C796" s="37"/>
    </row>
    <row r="797" spans="3:3" x14ac:dyDescent="0.25">
      <c r="C797" s="37"/>
    </row>
    <row r="798" spans="3:3" x14ac:dyDescent="0.25">
      <c r="C798" s="37"/>
    </row>
    <row r="799" spans="3:3" x14ac:dyDescent="0.25">
      <c r="C799" s="37"/>
    </row>
    <row r="800" spans="3:3" x14ac:dyDescent="0.25">
      <c r="C800" s="37"/>
    </row>
    <row r="801" spans="3:3" x14ac:dyDescent="0.25">
      <c r="C801" s="37"/>
    </row>
    <row r="802" spans="3:3" x14ac:dyDescent="0.25">
      <c r="C802" s="37"/>
    </row>
    <row r="803" spans="3:3" x14ac:dyDescent="0.25">
      <c r="C803" s="37"/>
    </row>
    <row r="804" spans="3:3" x14ac:dyDescent="0.25">
      <c r="C804" s="37"/>
    </row>
    <row r="805" spans="3:3" x14ac:dyDescent="0.25">
      <c r="C805" s="37"/>
    </row>
    <row r="806" spans="3:3" x14ac:dyDescent="0.25">
      <c r="C806" s="37"/>
    </row>
    <row r="807" spans="3:3" x14ac:dyDescent="0.25">
      <c r="C807" s="37"/>
    </row>
    <row r="808" spans="3:3" x14ac:dyDescent="0.25">
      <c r="C808" s="37"/>
    </row>
    <row r="809" spans="3:3" x14ac:dyDescent="0.25">
      <c r="C809" s="37"/>
    </row>
    <row r="810" spans="3:3" x14ac:dyDescent="0.25">
      <c r="C810" s="37"/>
    </row>
    <row r="811" spans="3:3" x14ac:dyDescent="0.25">
      <c r="C811" s="37"/>
    </row>
    <row r="812" spans="3:3" x14ac:dyDescent="0.25">
      <c r="C812" s="37"/>
    </row>
    <row r="813" spans="3:3" x14ac:dyDescent="0.25">
      <c r="C813" s="37"/>
    </row>
    <row r="814" spans="3:3" x14ac:dyDescent="0.25">
      <c r="C814" s="37"/>
    </row>
    <row r="815" spans="3:3" x14ac:dyDescent="0.25">
      <c r="C815" s="37"/>
    </row>
    <row r="816" spans="3:3" x14ac:dyDescent="0.25">
      <c r="C816" s="37"/>
    </row>
    <row r="817" spans="3:3" x14ac:dyDescent="0.25">
      <c r="C817" s="37"/>
    </row>
    <row r="818" spans="3:3" x14ac:dyDescent="0.25">
      <c r="C818" s="37"/>
    </row>
    <row r="819" spans="3:3" x14ac:dyDescent="0.25">
      <c r="C819" s="37"/>
    </row>
    <row r="820" spans="3:3" x14ac:dyDescent="0.25">
      <c r="C820" s="37"/>
    </row>
    <row r="821" spans="3:3" x14ac:dyDescent="0.25">
      <c r="C821" s="37"/>
    </row>
    <row r="822" spans="3:3" x14ac:dyDescent="0.25">
      <c r="C822" s="37"/>
    </row>
    <row r="823" spans="3:3" x14ac:dyDescent="0.25">
      <c r="C823" s="37"/>
    </row>
    <row r="824" spans="3:3" x14ac:dyDescent="0.25">
      <c r="C824" s="37"/>
    </row>
    <row r="825" spans="3:3" x14ac:dyDescent="0.25">
      <c r="C825" s="37"/>
    </row>
    <row r="826" spans="3:3" x14ac:dyDescent="0.25">
      <c r="C826" s="37"/>
    </row>
    <row r="827" spans="3:3" x14ac:dyDescent="0.25">
      <c r="C827" s="37"/>
    </row>
    <row r="828" spans="3:3" x14ac:dyDescent="0.25">
      <c r="C828" s="37"/>
    </row>
    <row r="829" spans="3:3" x14ac:dyDescent="0.25">
      <c r="C829" s="37"/>
    </row>
    <row r="830" spans="3:3" x14ac:dyDescent="0.25">
      <c r="C830" s="37"/>
    </row>
    <row r="831" spans="3:3" x14ac:dyDescent="0.25">
      <c r="C831" s="37"/>
    </row>
    <row r="832" spans="3:3" x14ac:dyDescent="0.25">
      <c r="C832" s="37"/>
    </row>
    <row r="833" spans="3:3" x14ac:dyDescent="0.25">
      <c r="C833" s="37"/>
    </row>
    <row r="834" spans="3:3" x14ac:dyDescent="0.25">
      <c r="C834" s="37"/>
    </row>
    <row r="835" spans="3:3" x14ac:dyDescent="0.25">
      <c r="C835" s="37"/>
    </row>
    <row r="836" spans="3:3" x14ac:dyDescent="0.25">
      <c r="C836" s="37"/>
    </row>
    <row r="837" spans="3:3" x14ac:dyDescent="0.25">
      <c r="C837" s="37"/>
    </row>
    <row r="838" spans="3:3" x14ac:dyDescent="0.25">
      <c r="C838" s="37"/>
    </row>
    <row r="839" spans="3:3" x14ac:dyDescent="0.25">
      <c r="C839" s="37"/>
    </row>
    <row r="840" spans="3:3" x14ac:dyDescent="0.25">
      <c r="C840" s="37"/>
    </row>
    <row r="841" spans="3:3" x14ac:dyDescent="0.25">
      <c r="C841" s="37"/>
    </row>
    <row r="842" spans="3:3" x14ac:dyDescent="0.25">
      <c r="C842" s="37"/>
    </row>
    <row r="843" spans="3:3" x14ac:dyDescent="0.25">
      <c r="C843" s="37"/>
    </row>
    <row r="844" spans="3:3" x14ac:dyDescent="0.25">
      <c r="C844" s="37"/>
    </row>
    <row r="845" spans="3:3" x14ac:dyDescent="0.25">
      <c r="C845" s="37"/>
    </row>
    <row r="846" spans="3:3" x14ac:dyDescent="0.25">
      <c r="C846" s="37"/>
    </row>
    <row r="847" spans="3:3" x14ac:dyDescent="0.25">
      <c r="C847" s="37"/>
    </row>
    <row r="848" spans="3:3" x14ac:dyDescent="0.25">
      <c r="C848" s="37"/>
    </row>
    <row r="849" spans="3:3" x14ac:dyDescent="0.25">
      <c r="C849" s="37"/>
    </row>
    <row r="850" spans="3:3" x14ac:dyDescent="0.25">
      <c r="C850" s="37"/>
    </row>
    <row r="851" spans="3:3" x14ac:dyDescent="0.25">
      <c r="C851" s="37"/>
    </row>
    <row r="852" spans="3:3" x14ac:dyDescent="0.25">
      <c r="C852" s="37"/>
    </row>
    <row r="853" spans="3:3" x14ac:dyDescent="0.25">
      <c r="C853" s="37"/>
    </row>
    <row r="854" spans="3:3" x14ac:dyDescent="0.25">
      <c r="C854" s="37"/>
    </row>
    <row r="855" spans="3:3" x14ac:dyDescent="0.25">
      <c r="C855" s="37"/>
    </row>
    <row r="856" spans="3:3" x14ac:dyDescent="0.25">
      <c r="C856" s="37"/>
    </row>
    <row r="857" spans="3:3" x14ac:dyDescent="0.25">
      <c r="C857" s="37"/>
    </row>
    <row r="858" spans="3:3" x14ac:dyDescent="0.25">
      <c r="C858" s="37"/>
    </row>
    <row r="859" spans="3:3" x14ac:dyDescent="0.25">
      <c r="C859" s="37"/>
    </row>
    <row r="860" spans="3:3" x14ac:dyDescent="0.25">
      <c r="C860" s="37"/>
    </row>
    <row r="861" spans="3:3" x14ac:dyDescent="0.25">
      <c r="C861" s="37"/>
    </row>
    <row r="862" spans="3:3" x14ac:dyDescent="0.25">
      <c r="C862" s="37"/>
    </row>
    <row r="863" spans="3:3" x14ac:dyDescent="0.25">
      <c r="C863" s="37"/>
    </row>
    <row r="864" spans="3:3" x14ac:dyDescent="0.25">
      <c r="C864" s="37"/>
    </row>
    <row r="865" spans="3:3" x14ac:dyDescent="0.25">
      <c r="C865" s="37"/>
    </row>
    <row r="866" spans="3:3" x14ac:dyDescent="0.25">
      <c r="C866" s="37"/>
    </row>
    <row r="867" spans="3:3" x14ac:dyDescent="0.25">
      <c r="C867" s="37"/>
    </row>
    <row r="868" spans="3:3" x14ac:dyDescent="0.25">
      <c r="C868" s="37"/>
    </row>
    <row r="869" spans="3:3" x14ac:dyDescent="0.25">
      <c r="C869" s="37"/>
    </row>
    <row r="870" spans="3:3" x14ac:dyDescent="0.25">
      <c r="C870" s="37"/>
    </row>
    <row r="871" spans="3:3" x14ac:dyDescent="0.25">
      <c r="C871" s="37"/>
    </row>
    <row r="872" spans="3:3" x14ac:dyDescent="0.25">
      <c r="C872" s="37"/>
    </row>
    <row r="873" spans="3:3" x14ac:dyDescent="0.25">
      <c r="C873" s="37"/>
    </row>
    <row r="874" spans="3:3" x14ac:dyDescent="0.25">
      <c r="C874" s="37"/>
    </row>
    <row r="875" spans="3:3" x14ac:dyDescent="0.25">
      <c r="C875" s="37"/>
    </row>
    <row r="876" spans="3:3" x14ac:dyDescent="0.25">
      <c r="C876" s="37"/>
    </row>
    <row r="877" spans="3:3" x14ac:dyDescent="0.25">
      <c r="C877" s="37"/>
    </row>
    <row r="878" spans="3:3" x14ac:dyDescent="0.25">
      <c r="C878" s="37"/>
    </row>
    <row r="879" spans="3:3" x14ac:dyDescent="0.25">
      <c r="C879" s="37"/>
    </row>
    <row r="880" spans="3:3" x14ac:dyDescent="0.25">
      <c r="C880" s="37"/>
    </row>
    <row r="881" spans="3:3" x14ac:dyDescent="0.25">
      <c r="C881" s="37"/>
    </row>
    <row r="882" spans="3:3" x14ac:dyDescent="0.25">
      <c r="C882" s="37"/>
    </row>
    <row r="883" spans="3:3" x14ac:dyDescent="0.25">
      <c r="C883" s="37"/>
    </row>
    <row r="884" spans="3:3" x14ac:dyDescent="0.25">
      <c r="C884" s="37"/>
    </row>
    <row r="885" spans="3:3" x14ac:dyDescent="0.25">
      <c r="C885" s="37"/>
    </row>
    <row r="886" spans="3:3" x14ac:dyDescent="0.25">
      <c r="C886" s="37"/>
    </row>
    <row r="887" spans="3:3" x14ac:dyDescent="0.25">
      <c r="C887" s="37"/>
    </row>
    <row r="888" spans="3:3" x14ac:dyDescent="0.25">
      <c r="C888" s="37"/>
    </row>
    <row r="889" spans="3:3" x14ac:dyDescent="0.25">
      <c r="C889" s="37"/>
    </row>
    <row r="890" spans="3:3" x14ac:dyDescent="0.25">
      <c r="C890" s="37"/>
    </row>
    <row r="891" spans="3:3" x14ac:dyDescent="0.25">
      <c r="C891" s="37"/>
    </row>
    <row r="892" spans="3:3" x14ac:dyDescent="0.25">
      <c r="C892" s="37"/>
    </row>
    <row r="893" spans="3:3" x14ac:dyDescent="0.25">
      <c r="C893" s="37"/>
    </row>
    <row r="894" spans="3:3" x14ac:dyDescent="0.25">
      <c r="C894" s="37"/>
    </row>
    <row r="895" spans="3:3" x14ac:dyDescent="0.25">
      <c r="C895" s="37"/>
    </row>
    <row r="896" spans="3:3" x14ac:dyDescent="0.25">
      <c r="C896" s="37"/>
    </row>
    <row r="897" spans="3:3" x14ac:dyDescent="0.25">
      <c r="C897" s="37"/>
    </row>
    <row r="898" spans="3:3" x14ac:dyDescent="0.25">
      <c r="C898" s="37"/>
    </row>
    <row r="899" spans="3:3" x14ac:dyDescent="0.25">
      <c r="C899" s="37"/>
    </row>
    <row r="900" spans="3:3" x14ac:dyDescent="0.25">
      <c r="C900" s="37"/>
    </row>
    <row r="901" spans="3:3" x14ac:dyDescent="0.25">
      <c r="C901" s="37"/>
    </row>
    <row r="902" spans="3:3" x14ac:dyDescent="0.25">
      <c r="C902" s="37"/>
    </row>
    <row r="903" spans="3:3" x14ac:dyDescent="0.25">
      <c r="C903" s="37"/>
    </row>
    <row r="904" spans="3:3" x14ac:dyDescent="0.25">
      <c r="C904" s="37"/>
    </row>
    <row r="905" spans="3:3" x14ac:dyDescent="0.25">
      <c r="C905" s="37"/>
    </row>
    <row r="906" spans="3:3" x14ac:dyDescent="0.25">
      <c r="C906" s="37"/>
    </row>
    <row r="907" spans="3:3" x14ac:dyDescent="0.25">
      <c r="C907" s="37"/>
    </row>
    <row r="908" spans="3:3" x14ac:dyDescent="0.25">
      <c r="C908" s="37"/>
    </row>
    <row r="909" spans="3:3" x14ac:dyDescent="0.25">
      <c r="C909" s="37"/>
    </row>
    <row r="910" spans="3:3" x14ac:dyDescent="0.25">
      <c r="C910" s="37"/>
    </row>
    <row r="911" spans="3:3" x14ac:dyDescent="0.25">
      <c r="C911" s="37"/>
    </row>
    <row r="912" spans="3:3" x14ac:dyDescent="0.25">
      <c r="C912" s="37"/>
    </row>
    <row r="913" spans="3:3" x14ac:dyDescent="0.25">
      <c r="C913" s="37"/>
    </row>
    <row r="914" spans="3:3" x14ac:dyDescent="0.25">
      <c r="C914" s="37"/>
    </row>
    <row r="915" spans="3:3" x14ac:dyDescent="0.25">
      <c r="C915" s="37"/>
    </row>
    <row r="916" spans="3:3" x14ac:dyDescent="0.25">
      <c r="C916" s="37"/>
    </row>
    <row r="917" spans="3:3" x14ac:dyDescent="0.25">
      <c r="C917" s="37"/>
    </row>
    <row r="918" spans="3:3" x14ac:dyDescent="0.25">
      <c r="C918" s="37"/>
    </row>
    <row r="919" spans="3:3" x14ac:dyDescent="0.25">
      <c r="C919" s="37"/>
    </row>
    <row r="920" spans="3:3" x14ac:dyDescent="0.25">
      <c r="C920" s="37"/>
    </row>
    <row r="921" spans="3:3" x14ac:dyDescent="0.25">
      <c r="C921" s="37"/>
    </row>
    <row r="922" spans="3:3" x14ac:dyDescent="0.25">
      <c r="C922" s="37"/>
    </row>
    <row r="923" spans="3:3" x14ac:dyDescent="0.25">
      <c r="C923" s="37"/>
    </row>
    <row r="924" spans="3:3" x14ac:dyDescent="0.25">
      <c r="C924" s="37"/>
    </row>
    <row r="925" spans="3:3" x14ac:dyDescent="0.25">
      <c r="C925" s="37"/>
    </row>
    <row r="926" spans="3:3" x14ac:dyDescent="0.25">
      <c r="C926" s="37"/>
    </row>
    <row r="927" spans="3:3" x14ac:dyDescent="0.25">
      <c r="C927" s="37"/>
    </row>
    <row r="928" spans="3:3" x14ac:dyDescent="0.25">
      <c r="C928" s="37"/>
    </row>
    <row r="929" spans="3:3" x14ac:dyDescent="0.25">
      <c r="C929" s="37"/>
    </row>
    <row r="930" spans="3:3" x14ac:dyDescent="0.25">
      <c r="C930" s="37"/>
    </row>
    <row r="931" spans="3:3" x14ac:dyDescent="0.25">
      <c r="C931" s="37"/>
    </row>
    <row r="932" spans="3:3" x14ac:dyDescent="0.25">
      <c r="C932" s="37"/>
    </row>
    <row r="933" spans="3:3" x14ac:dyDescent="0.25">
      <c r="C933" s="37"/>
    </row>
    <row r="934" spans="3:3" x14ac:dyDescent="0.25">
      <c r="C934" s="37"/>
    </row>
    <row r="935" spans="3:3" x14ac:dyDescent="0.25">
      <c r="C935" s="37"/>
    </row>
    <row r="936" spans="3:3" x14ac:dyDescent="0.25">
      <c r="C936" s="37"/>
    </row>
    <row r="937" spans="3:3" x14ac:dyDescent="0.25">
      <c r="C937" s="37"/>
    </row>
    <row r="938" spans="3:3" x14ac:dyDescent="0.25">
      <c r="C938" s="37"/>
    </row>
    <row r="939" spans="3:3" x14ac:dyDescent="0.25">
      <c r="C939" s="37"/>
    </row>
    <row r="940" spans="3:3" x14ac:dyDescent="0.25">
      <c r="C940" s="37"/>
    </row>
    <row r="941" spans="3:3" x14ac:dyDescent="0.25">
      <c r="C941" s="37"/>
    </row>
    <row r="942" spans="3:3" x14ac:dyDescent="0.25">
      <c r="C942" s="37"/>
    </row>
    <row r="943" spans="3:3" x14ac:dyDescent="0.25">
      <c r="C943" s="37"/>
    </row>
    <row r="944" spans="3:3" x14ac:dyDescent="0.25">
      <c r="C944" s="37"/>
    </row>
    <row r="945" spans="3:3" x14ac:dyDescent="0.25">
      <c r="C945" s="37"/>
    </row>
    <row r="946" spans="3:3" x14ac:dyDescent="0.25">
      <c r="C946" s="37"/>
    </row>
    <row r="947" spans="3:3" x14ac:dyDescent="0.25">
      <c r="C947" s="37"/>
    </row>
    <row r="948" spans="3:3" x14ac:dyDescent="0.25">
      <c r="C948" s="37"/>
    </row>
    <row r="949" spans="3:3" x14ac:dyDescent="0.25">
      <c r="C949" s="37"/>
    </row>
    <row r="950" spans="3:3" x14ac:dyDescent="0.25">
      <c r="C950" s="37"/>
    </row>
    <row r="951" spans="3:3" x14ac:dyDescent="0.25">
      <c r="C951" s="37"/>
    </row>
    <row r="952" spans="3:3" x14ac:dyDescent="0.25">
      <c r="C952" s="37"/>
    </row>
    <row r="953" spans="3:3" x14ac:dyDescent="0.25">
      <c r="C953" s="37"/>
    </row>
    <row r="954" spans="3:3" x14ac:dyDescent="0.25">
      <c r="C954" s="37"/>
    </row>
    <row r="955" spans="3:3" x14ac:dyDescent="0.25">
      <c r="C955" s="37"/>
    </row>
    <row r="956" spans="3:3" x14ac:dyDescent="0.25">
      <c r="C956" s="37"/>
    </row>
    <row r="957" spans="3:3" x14ac:dyDescent="0.25">
      <c r="C957" s="37"/>
    </row>
    <row r="958" spans="3:3" x14ac:dyDescent="0.25">
      <c r="C958" s="37"/>
    </row>
    <row r="959" spans="3:3" x14ac:dyDescent="0.25">
      <c r="C959" s="37"/>
    </row>
    <row r="960" spans="3:3" x14ac:dyDescent="0.25">
      <c r="C960" s="37"/>
    </row>
    <row r="961" spans="3:3" x14ac:dyDescent="0.25">
      <c r="C961" s="37"/>
    </row>
    <row r="962" spans="3:3" x14ac:dyDescent="0.25">
      <c r="C962" s="37"/>
    </row>
    <row r="963" spans="3:3" x14ac:dyDescent="0.25">
      <c r="C963" s="37"/>
    </row>
    <row r="964" spans="3:3" x14ac:dyDescent="0.25">
      <c r="C964" s="37"/>
    </row>
    <row r="965" spans="3:3" x14ac:dyDescent="0.25">
      <c r="C965" s="37"/>
    </row>
    <row r="966" spans="3:3" x14ac:dyDescent="0.25">
      <c r="C966" s="37"/>
    </row>
    <row r="967" spans="3:3" x14ac:dyDescent="0.25">
      <c r="C967" s="37"/>
    </row>
    <row r="968" spans="3:3" x14ac:dyDescent="0.25">
      <c r="C968" s="37"/>
    </row>
    <row r="969" spans="3:3" x14ac:dyDescent="0.25">
      <c r="C969" s="37"/>
    </row>
    <row r="970" spans="3:3" x14ac:dyDescent="0.25">
      <c r="C970" s="37"/>
    </row>
    <row r="971" spans="3:3" x14ac:dyDescent="0.25">
      <c r="C971" s="37"/>
    </row>
    <row r="972" spans="3:3" x14ac:dyDescent="0.25">
      <c r="C972" s="37"/>
    </row>
    <row r="973" spans="3:3" x14ac:dyDescent="0.25">
      <c r="C973" s="37"/>
    </row>
    <row r="974" spans="3:3" x14ac:dyDescent="0.25">
      <c r="C974" s="37"/>
    </row>
    <row r="975" spans="3:3" x14ac:dyDescent="0.25">
      <c r="C975" s="37"/>
    </row>
    <row r="976" spans="3:3" x14ac:dyDescent="0.25">
      <c r="C976" s="37"/>
    </row>
    <row r="977" spans="3:3" x14ac:dyDescent="0.25">
      <c r="C977" s="37"/>
    </row>
    <row r="978" spans="3:3" x14ac:dyDescent="0.25">
      <c r="C978" s="37"/>
    </row>
    <row r="979" spans="3:3" x14ac:dyDescent="0.25">
      <c r="C979" s="37"/>
    </row>
    <row r="980" spans="3:3" x14ac:dyDescent="0.25">
      <c r="C980" s="37"/>
    </row>
    <row r="981" spans="3:3" x14ac:dyDescent="0.25">
      <c r="C981" s="37"/>
    </row>
    <row r="982" spans="3:3" x14ac:dyDescent="0.25">
      <c r="C982" s="37"/>
    </row>
    <row r="983" spans="3:3" x14ac:dyDescent="0.25">
      <c r="C983" s="37"/>
    </row>
    <row r="984" spans="3:3" x14ac:dyDescent="0.25">
      <c r="C984" s="37"/>
    </row>
    <row r="985" spans="3:3" x14ac:dyDescent="0.25">
      <c r="C985" s="37"/>
    </row>
    <row r="986" spans="3:3" x14ac:dyDescent="0.25">
      <c r="C986" s="37"/>
    </row>
    <row r="987" spans="3:3" x14ac:dyDescent="0.25">
      <c r="C987" s="37"/>
    </row>
    <row r="988" spans="3:3" x14ac:dyDescent="0.25">
      <c r="C988" s="37"/>
    </row>
    <row r="989" spans="3:3" x14ac:dyDescent="0.25">
      <c r="C989" s="37"/>
    </row>
  </sheetData>
  <mergeCells count="16">
    <mergeCell ref="A23:A24"/>
    <mergeCell ref="B23:B24"/>
    <mergeCell ref="A2:A3"/>
    <mergeCell ref="B2:B3"/>
    <mergeCell ref="A4:A6"/>
    <mergeCell ref="B4:B6"/>
    <mergeCell ref="A7:A11"/>
    <mergeCell ref="B7:B11"/>
    <mergeCell ref="A12:A16"/>
    <mergeCell ref="B12:B16"/>
    <mergeCell ref="A17:A18"/>
    <mergeCell ref="B17:B18"/>
    <mergeCell ref="A19:A20"/>
    <mergeCell ref="B19:B20"/>
    <mergeCell ref="A21:A22"/>
    <mergeCell ref="B21:B22"/>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B3B44DBAB605D4CBDA8E0AF88A201C6" ma:contentTypeVersion="1" ma:contentTypeDescription="Create a new document." ma:contentTypeScope="" ma:versionID="7ee695728a37123aaa715c68755bb043">
  <xsd:schema xmlns:xsd="http://www.w3.org/2001/XMLSchema" xmlns:xs="http://www.w3.org/2001/XMLSchema" xmlns:p="http://schemas.microsoft.com/office/2006/metadata/properties" xmlns:ns2="05fef6b6-48ff-4793-a586-dff4857ec2fd" targetNamespace="http://schemas.microsoft.com/office/2006/metadata/properties" ma:root="true" ma:fieldsID="bb41b38d113ae236cee4204ddc7f232d" ns2:_="">
    <xsd:import namespace="05fef6b6-48ff-4793-a586-dff4857ec2fd"/>
    <xsd:element name="properties">
      <xsd:complexType>
        <xsd:sequence>
          <xsd:element name="documentManagement">
            <xsd:complexType>
              <xsd:all>
                <xsd:element ref="ns2:_dlc_DocId" minOccurs="0"/>
                <xsd:element ref="ns2:_dlc_DocIdUrl" minOccurs="0"/>
                <xsd:element ref="ns2:_dlc_DocIdPersistId"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fef6b6-48ff-4793-a586-dff4857ec2fd"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_dlc_DocId xmlns="05fef6b6-48ff-4793-a586-dff4857ec2fd">A7EJU44MUPVJ-785891833-16112</_dlc_DocId>
    <_dlc_DocIdUrl xmlns="05fef6b6-48ff-4793-a586-dff4857ec2fd">
      <Url>https://sharepoint.rsint.net/teams/1S_Public/_layouts/15/DocIdRedir.aspx?ID=A7EJU44MUPVJ-785891833-16112</Url>
      <Description>A7EJU44MUPVJ-785891833-16112</Description>
    </_dlc_DocIdUrl>
    <_dlc_DocIdPersistId xmlns="05fef6b6-48ff-4793-a586-dff4857ec2fd" xsi:nil="true"/>
  </documentManagement>
</p:properties>
</file>

<file path=customXml/itemProps1.xml><?xml version="1.0" encoding="utf-8"?>
<ds:datastoreItem xmlns:ds="http://schemas.openxmlformats.org/officeDocument/2006/customXml" ds:itemID="{13A3C065-90DE-4F4B-A264-1B5BFF7E9888}">
  <ds:schemaRefs>
    <ds:schemaRef ds:uri="http://schemas.microsoft.com/sharepoint/v3/contenttype/forms"/>
  </ds:schemaRefs>
</ds:datastoreItem>
</file>

<file path=customXml/itemProps2.xml><?xml version="1.0" encoding="utf-8"?>
<ds:datastoreItem xmlns:ds="http://schemas.openxmlformats.org/officeDocument/2006/customXml" ds:itemID="{6203ED21-455E-4BD1-9574-2A3FCDD26E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5fef6b6-48ff-4793-a586-dff4857ec2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00CE010-976C-4614-B418-632928A80F19}">
  <ds:schemaRefs>
    <ds:schemaRef ds:uri="http://schemas.microsoft.com/sharepoint/events"/>
  </ds:schemaRefs>
</ds:datastoreItem>
</file>

<file path=customXml/itemProps4.xml><?xml version="1.0" encoding="utf-8"?>
<ds:datastoreItem xmlns:ds="http://schemas.openxmlformats.org/officeDocument/2006/customXml" ds:itemID="{C45065BE-A243-4FCB-878D-8D1CA84DF0FB}">
  <ds:schemaRefs>
    <ds:schemaRef ds:uri="http://schemas.microsoft.com/office/infopath/2007/PartnerControls"/>
    <ds:schemaRef ds:uri="http://purl.org/dc/terms/"/>
    <ds:schemaRef ds:uri="http://schemas.microsoft.com/office/2006/metadata/properties"/>
    <ds:schemaRef ds:uri="http://purl.org/dc/elements/1.1/"/>
    <ds:schemaRef ds:uri="http://schemas.microsoft.com/office/2006/documentManagement/types"/>
    <ds:schemaRef ds:uri="http://schemas.openxmlformats.org/package/2006/metadata/core-properties"/>
    <ds:schemaRef ds:uri="http://www.w3.org/XML/1998/namespace"/>
    <ds:schemaRef ds:uri="05fef6b6-48ff-4793-a586-dff4857ec2fd"/>
    <ds:schemaRef ds:uri="http://purl.org/dc/dcmitype/"/>
  </ds:schemaRefs>
</ds:datastoreItem>
</file>

<file path=docMetadata/LabelInfo.xml><?xml version="1.0" encoding="utf-8"?>
<clbl:labelList xmlns:clbl="http://schemas.microsoft.com/office/2020/mipLabelMetadata">
  <clbl:label id="{7af72c41-31f4-4d40-a6d0-808117dc4d77}" enabled="1" method="Standard" siteId="{be0f980b-dd99-4b19-bd7b-bc71a09b026c}"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Version Control</vt:lpstr>
      <vt:lpstr>Browsing User Experience</vt:lpstr>
      <vt:lpstr>Test Setup Information</vt:lpstr>
      <vt:lpstr>LTE_37.901_Band 02</vt:lpstr>
      <vt:lpstr>LTE_37.901_Band 04</vt:lpstr>
      <vt:lpstr>LTE_37.901_Band 05</vt:lpstr>
      <vt:lpstr>LTE_37.901_Band 12</vt:lpstr>
      <vt:lpstr>LTE_37.901_Band 66</vt:lpstr>
      <vt:lpstr>Band 71</vt:lpstr>
      <vt:lpstr>Band 41</vt:lpstr>
      <vt:lpstr>Band 48 </vt:lpstr>
      <vt:lpstr>4x2 MIMO</vt:lpstr>
      <vt:lpstr>4x4 MIMO</vt:lpstr>
      <vt:lpstr>Massive MIMO </vt:lpstr>
      <vt:lpstr>NB-IOT </vt:lpstr>
      <vt:lpstr>eMTC</vt:lpstr>
      <vt:lpstr>Cat-1</vt:lpstr>
      <vt:lpstr>CA</vt:lpstr>
      <vt:lpstr>LAA_2CC </vt:lpstr>
      <vt:lpstr>LAA 3CC </vt:lpstr>
      <vt:lpstr>LAA 4CC </vt:lpstr>
      <vt:lpstr>LAA 5CC</vt:lpstr>
      <vt:lpstr>LAA 6CC</vt:lpstr>
      <vt:lpstr>LAA 7CC</vt:lpstr>
      <vt:lpstr>T-Mobile LTE Reference Chan </vt:lpstr>
      <vt:lpstr>Ref Channels</vt:lpstr>
    </vt:vector>
  </TitlesOfParts>
  <Company>T-Mobile USA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Data Performance_Test_Plan_V4.9</dc:title>
  <dc:creator>Uday Dave</dc:creator>
  <cp:lastModifiedBy>instrument</cp:lastModifiedBy>
  <dcterms:created xsi:type="dcterms:W3CDTF">2011-05-19T23:33:44Z</dcterms:created>
  <dcterms:modified xsi:type="dcterms:W3CDTF">2023-06-28T18:58:13Z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0x0101001B3B44DBAB605D4CBDA8E0AF88A201C6</vt:lpwstr>
  </property>
  <property fmtid="{D5CDD505-2E9C-101B-9397-08002B2CF9AE}" pid="3" name="_dlc_DocIdItemGuid">
    <vt:lpwstr>c9528c3e-9012-4013-8ee9-e121dae84d0f</vt:lpwstr>
  </property>
  <property fmtid="{D5CDD505-2E9C-101B-9397-08002B2CF9AE}" pid="4" name="MSIP_Label_9764cdcd-3664-4d05-9615-7cbf65a4f0a8_Enabled">
    <vt:lpwstr>true</vt:lpwstr>
  </property>
  <property fmtid="{D5CDD505-2E9C-101B-9397-08002B2CF9AE}" pid="5" name="MSIP_Label_9764cdcd-3664-4d05-9615-7cbf65a4f0a8_SetDate">
    <vt:lpwstr>2022-08-23T22:02:59Z</vt:lpwstr>
  </property>
  <property fmtid="{D5CDD505-2E9C-101B-9397-08002B2CF9AE}" pid="6" name="MSIP_Label_9764cdcd-3664-4d05-9615-7cbf65a4f0a8_Method">
    <vt:lpwstr>Privileged</vt:lpwstr>
  </property>
  <property fmtid="{D5CDD505-2E9C-101B-9397-08002B2CF9AE}" pid="7" name="MSIP_Label_9764cdcd-3664-4d05-9615-7cbf65a4f0a8_Name">
    <vt:lpwstr>UNRESTRICTED</vt:lpwstr>
  </property>
  <property fmtid="{D5CDD505-2E9C-101B-9397-08002B2CF9AE}" pid="8" name="MSIP_Label_9764cdcd-3664-4d05-9615-7cbf65a4f0a8_SiteId">
    <vt:lpwstr>74bddbd9-705c-456e-aabd-99beb719a2b2</vt:lpwstr>
  </property>
  <property fmtid="{D5CDD505-2E9C-101B-9397-08002B2CF9AE}" pid="9" name="MSIP_Label_9764cdcd-3664-4d05-9615-7cbf65a4f0a8_ActionId">
    <vt:lpwstr>33176eae-be5a-4ea3-96a2-632f1c02e8dc</vt:lpwstr>
  </property>
  <property fmtid="{D5CDD505-2E9C-101B-9397-08002B2CF9AE}" pid="10" name="MSIP_Label_9764cdcd-3664-4d05-9615-7cbf65a4f0a8_ContentBits">
    <vt:lpwstr>0</vt:lpwstr>
  </property>
</Properties>
</file>