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ppi\Dropbox\Programação\Excel\"/>
    </mc:Choice>
  </mc:AlternateContent>
  <xr:revisionPtr revIDLastSave="0" documentId="13_ncr:1_{5053B39D-889D-4342-B977-653DF90E7CA6}" xr6:coauthVersionLast="45" xr6:coauthVersionMax="45" xr10:uidLastSave="{00000000-0000-0000-0000-000000000000}"/>
  <bookViews>
    <workbookView xWindow="1050" yWindow="-120" windowWidth="27870" windowHeight="16440" xr2:uid="{194A0ABE-D1D6-4A6A-AC22-14B9C818BCAF}"/>
  </bookViews>
  <sheets>
    <sheet name="Menu" sheetId="1" r:id="rId1"/>
    <sheet name="Geral" sheetId="5" r:id="rId2"/>
    <sheet name="Calendário" sheetId="3" r:id="rId3"/>
    <sheet name="Clientes" sheetId="4" r:id="rId4"/>
    <sheet name="Cálculos" sheetId="2" r:id="rId5"/>
  </sheets>
  <definedNames>
    <definedName name="SegmentaçãodeDados_Fornecedor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6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5" l="1"/>
  <c r="I6" i="3"/>
  <c r="J6" i="3" s="1"/>
  <c r="D6" i="3"/>
  <c r="E6" i="3" s="1"/>
  <c r="F6" i="3" s="1"/>
  <c r="G6" i="3" s="1"/>
  <c r="H6" i="3" s="1"/>
  <c r="K8" i="4"/>
  <c r="K9" i="4"/>
  <c r="K10" i="4"/>
  <c r="K11" i="4"/>
  <c r="K12" i="4"/>
  <c r="K13" i="4"/>
  <c r="K14" i="4"/>
  <c r="K15" i="4"/>
  <c r="K7" i="4"/>
  <c r="F2" i="4"/>
  <c r="I2" i="4"/>
  <c r="N5" i="5"/>
  <c r="D9" i="3" l="1"/>
  <c r="E9" i="3" s="1"/>
  <c r="F9" i="3" s="1"/>
  <c r="G9" i="3" s="1"/>
  <c r="H9" i="3" s="1"/>
  <c r="I9" i="3" s="1"/>
  <c r="J9" i="3" s="1"/>
  <c r="D12" i="3" s="1"/>
  <c r="E12" i="3" s="1"/>
  <c r="F12" i="3" s="1"/>
  <c r="G12" i="3" s="1"/>
  <c r="H12" i="3" s="1"/>
  <c r="I12" i="3" s="1"/>
  <c r="J12" i="3" s="1"/>
  <c r="D15" i="3" s="1"/>
  <c r="E15" i="3" s="1"/>
  <c r="F15" i="3" s="1"/>
  <c r="G15" i="3" s="1"/>
  <c r="H15" i="3" s="1"/>
  <c r="I15" i="3" s="1"/>
  <c r="J15" i="3" s="1"/>
  <c r="D18" i="3" s="1"/>
  <c r="E18" i="3" s="1"/>
  <c r="F18" i="3" s="1"/>
  <c r="G18" i="3" s="1"/>
  <c r="H18" i="3" s="1"/>
  <c r="I18" i="3" s="1"/>
  <c r="J18" i="3" s="1"/>
  <c r="D21" i="3" s="1"/>
  <c r="E21" i="3" s="1"/>
  <c r="L7" i="5" l="1"/>
  <c r="L6" i="5"/>
  <c r="L5" i="5"/>
  <c r="K6" i="5"/>
  <c r="N6" i="5" s="1"/>
  <c r="K7" i="5"/>
  <c r="N7" i="5" s="1"/>
</calcChain>
</file>

<file path=xl/sharedStrings.xml><?xml version="1.0" encoding="utf-8"?>
<sst xmlns="http://schemas.openxmlformats.org/spreadsheetml/2006/main" count="140" uniqueCount="123">
  <si>
    <t xml:space="preserve"> </t>
  </si>
  <si>
    <t>Nome</t>
  </si>
  <si>
    <t>Fornecedor</t>
  </si>
  <si>
    <t>Preço de Compra</t>
  </si>
  <si>
    <t>Data de Compra</t>
  </si>
  <si>
    <t>Quantidade Comprada</t>
  </si>
  <si>
    <t>Preço de venda</t>
  </si>
  <si>
    <t>Quantidade Vendida</t>
  </si>
  <si>
    <t>Estoque</t>
  </si>
  <si>
    <t>Margem de Lucro por produto</t>
  </si>
  <si>
    <t>Produto 1</t>
  </si>
  <si>
    <t>Produto 2</t>
  </si>
  <si>
    <t>Produto 3</t>
  </si>
  <si>
    <t>Fornecedor 1</t>
  </si>
  <si>
    <t>Fornecedor 2</t>
  </si>
  <si>
    <t>Fornecedor 3</t>
  </si>
  <si>
    <t>Produtos</t>
  </si>
  <si>
    <t>Clientes</t>
  </si>
  <si>
    <t>Telefone</t>
  </si>
  <si>
    <t>Email</t>
  </si>
  <si>
    <t>Cidade</t>
  </si>
  <si>
    <t>Tipo</t>
  </si>
  <si>
    <t>Beltrano1</t>
  </si>
  <si>
    <t>Beltrano2</t>
  </si>
  <si>
    <t>Beltrano3</t>
  </si>
  <si>
    <t>Beltrano4</t>
  </si>
  <si>
    <t>Beltrano5</t>
  </si>
  <si>
    <t>Beltrano6</t>
  </si>
  <si>
    <t>Beltrano7</t>
  </si>
  <si>
    <t>Beltrano8</t>
  </si>
  <si>
    <t>Beltrano9</t>
  </si>
  <si>
    <t>(71) 98000-0000</t>
  </si>
  <si>
    <t>beltrano1@gmail.com</t>
  </si>
  <si>
    <t>beltrano2@gmail.com</t>
  </si>
  <si>
    <t>beltrano3@gmail.com</t>
  </si>
  <si>
    <t>beltrano4@gmail.com</t>
  </si>
  <si>
    <t>beltrano5@gmail.com</t>
  </si>
  <si>
    <t>beltrano6@gmail.com</t>
  </si>
  <si>
    <t>beltrano7@gmail.com</t>
  </si>
  <si>
    <t>beltrano8@gmail.com</t>
  </si>
  <si>
    <t>beltrano9@gmail.com</t>
  </si>
  <si>
    <t>Rio de Janeiro</t>
  </si>
  <si>
    <t>São Paulo</t>
  </si>
  <si>
    <t>Belo Horizonte</t>
  </si>
  <si>
    <t>Porto Alegre</t>
  </si>
  <si>
    <t>Florianópolis</t>
  </si>
  <si>
    <t>Recife</t>
  </si>
  <si>
    <t>Manaus</t>
  </si>
  <si>
    <t>Salvador</t>
  </si>
  <si>
    <t>Brasília</t>
  </si>
  <si>
    <t>Jurídica</t>
  </si>
  <si>
    <t>Física</t>
  </si>
  <si>
    <t>Listra de Produtos</t>
  </si>
  <si>
    <t>Preço</t>
  </si>
  <si>
    <t>Produto1</t>
  </si>
  <si>
    <t>Produto2</t>
  </si>
  <si>
    <t>Produto3</t>
  </si>
  <si>
    <t>Produto4</t>
  </si>
  <si>
    <t>Produto5</t>
  </si>
  <si>
    <t>Produto6</t>
  </si>
  <si>
    <t>Produto7</t>
  </si>
  <si>
    <t>Produto8</t>
  </si>
  <si>
    <t>Produto9</t>
  </si>
  <si>
    <t>Produto10</t>
  </si>
  <si>
    <t>Produto11</t>
  </si>
  <si>
    <t>Produto12</t>
  </si>
  <si>
    <t>Produto13</t>
  </si>
  <si>
    <t>Produto14</t>
  </si>
  <si>
    <t>Produto15</t>
  </si>
  <si>
    <t>Produto16</t>
  </si>
  <si>
    <t>Lista de Fornecedores</t>
  </si>
  <si>
    <t>Fornecedor1</t>
  </si>
  <si>
    <t>Fornecedor2</t>
  </si>
  <si>
    <t>Fornecedor3</t>
  </si>
  <si>
    <t>Fornecedor4</t>
  </si>
  <si>
    <t>Fornecedor5</t>
  </si>
  <si>
    <t>Fornecedor6</t>
  </si>
  <si>
    <t>Fornecedor7</t>
  </si>
  <si>
    <t>Fornecedor8</t>
  </si>
  <si>
    <t>Fornecedor9</t>
  </si>
  <si>
    <t>Fornecedor10</t>
  </si>
  <si>
    <t>Fornecedor11</t>
  </si>
  <si>
    <t>Fornecedor12</t>
  </si>
  <si>
    <t>Fornecedor13</t>
  </si>
  <si>
    <t>Fornecedor14</t>
  </si>
  <si>
    <t>Fornecedor15</t>
  </si>
  <si>
    <t>Fornecedor16</t>
  </si>
  <si>
    <t>Fornecedor17</t>
  </si>
  <si>
    <t>Lista de Funcionarios</t>
  </si>
  <si>
    <t>Dias de trabalho</t>
  </si>
  <si>
    <t>Funcionário</t>
  </si>
  <si>
    <t>Funcionário1</t>
  </si>
  <si>
    <t>Funcionário2</t>
  </si>
  <si>
    <t>Funcionário3</t>
  </si>
  <si>
    <t>Funcionário4</t>
  </si>
  <si>
    <t>Funcionário5</t>
  </si>
  <si>
    <t>Funcionário6</t>
  </si>
  <si>
    <t>Funcionário7</t>
  </si>
  <si>
    <t>Funcionário8</t>
  </si>
  <si>
    <t>Funcionário9</t>
  </si>
  <si>
    <t>Funcionário10</t>
  </si>
  <si>
    <t>Funcionário11</t>
  </si>
  <si>
    <t>Funcionário12</t>
  </si>
  <si>
    <t>Funcionário13</t>
  </si>
  <si>
    <t>Funcionário14</t>
  </si>
  <si>
    <t>Funcionário15</t>
  </si>
  <si>
    <t>Funcionário16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</si>
  <si>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</si>
  <si>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</si>
  <si>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</si>
  <si>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</si>
  <si>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</si>
  <si>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</si>
  <si>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</si>
  <si>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Estoque Real</t>
  </si>
  <si>
    <t>Defasagem</t>
  </si>
  <si>
    <t>Ver</t>
  </si>
  <si>
    <t>Cadastros Incompletos</t>
  </si>
  <si>
    <t>Quantidade de clientes</t>
  </si>
  <si>
    <t>Data Penúltima compra</t>
  </si>
  <si>
    <t>Data Ultima Compra</t>
  </si>
  <si>
    <t>Fazer contato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</si>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</sst>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  <font>
      <sz val="18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5">
    <xf numFmtId="0" fontId="0" fillId="0" borderId="0" xfId="0"/>
    <xf numFmtId="0" fontId="2" fillId="0" borderId="0" xfId="0" applyFont="1"/>
    <xf numFmtId="14" fontId="0" fillId="0" borderId="0" xfId="0" applyNumberFormat="1"/>
    <xf numFmtId="9" fontId="0" fillId="0" borderId="0" xfId="2" applyFont="1"/>
    <xf numFmtId="0" fontId="1" fillId="3" borderId="1" xfId="4" applyBorder="1"/>
    <xf numFmtId="0" fontId="0" fillId="4" borderId="0" xfId="0" applyFill="1"/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3" xfId="0" applyBorder="1"/>
    <xf numFmtId="44" fontId="0" fillId="0" borderId="3" xfId="1" applyFont="1" applyBorder="1"/>
    <xf numFmtId="44" fontId="0" fillId="0" borderId="0" xfId="1" applyFont="1"/>
    <xf numFmtId="0" fontId="6" fillId="0" borderId="0" xfId="0" applyFont="1"/>
    <xf numFmtId="0" fontId="7" fillId="0" borderId="5" xfId="0" applyFont="1" applyBorder="1"/>
    <xf numFmtId="0" fontId="7" fillId="0" borderId="1" xfId="0" applyFont="1" applyBorder="1"/>
    <xf numFmtId="0" fontId="7" fillId="0" borderId="11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7" fillId="0" borderId="15" xfId="0" applyFont="1" applyBorder="1"/>
    <xf numFmtId="0" fontId="7" fillId="0" borderId="9" xfId="0" applyFont="1" applyBorder="1"/>
    <xf numFmtId="0" fontId="1" fillId="2" borderId="6" xfId="3" applyBorder="1"/>
    <xf numFmtId="0" fontId="1" fillId="2" borderId="7" xfId="3" applyBorder="1"/>
    <xf numFmtId="0" fontId="1" fillId="2" borderId="8" xfId="3" applyBorder="1"/>
    <xf numFmtId="0" fontId="1" fillId="2" borderId="16" xfId="3" applyBorder="1"/>
    <xf numFmtId="0" fontId="1" fillId="2" borderId="4" xfId="3" applyBorder="1"/>
    <xf numFmtId="0" fontId="1" fillId="2" borderId="17" xfId="3" applyBorder="1"/>
    <xf numFmtId="0" fontId="1" fillId="3" borderId="9" xfId="4" applyBorder="1"/>
    <xf numFmtId="0" fontId="1" fillId="3" borderId="10" xfId="4" applyBorder="1"/>
    <xf numFmtId="0" fontId="3" fillId="4" borderId="0" xfId="0" applyFont="1" applyFill="1" applyAlignment="1">
      <alignment horizontal="right" vertical="center"/>
    </xf>
    <xf numFmtId="0" fontId="1" fillId="2" borderId="2" xfId="3" applyBorder="1"/>
    <xf numFmtId="0" fontId="1" fillId="3" borderId="18" xfId="4" applyBorder="1"/>
    <xf numFmtId="0" fontId="1" fillId="3" borderId="19" xfId="4" applyBorder="1"/>
    <xf numFmtId="0" fontId="1" fillId="2" borderId="20" xfId="3" applyBorder="1"/>
    <xf numFmtId="0" fontId="1" fillId="0" borderId="0" xfId="0" applyNumberFormat="1" applyFont="1"/>
  </cellXfs>
  <cellStyles count="5">
    <cellStyle name="40% - Ênfase6" xfId="3" builtinId="51"/>
    <cellStyle name="60% - Ênfase6" xfId="4" builtinId="52"/>
    <cellStyle name="Moeda" xfId="1" builtinId="4"/>
    <cellStyle name="Normal" xfId="0" builtinId="0"/>
    <cellStyle name="Porcentagem" xfId="2" builtinId="5"/>
  </cellStyles>
  <dxfs count="11"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Clientes!A1"/><Relationship Id="rId2" Type="http://schemas.openxmlformats.org/officeDocument/2006/relationships/hyperlink" Target="#Calend&#225;rio!A1"/><Relationship Id="rId1" Type="http://schemas.openxmlformats.org/officeDocument/2006/relationships/hyperlink" Target="#Geral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0</xdr:row>
      <xdr:rowOff>114300</xdr:rowOff>
    </xdr:from>
    <xdr:to>
      <xdr:col>7</xdr:col>
      <xdr:colOff>276225</xdr:colOff>
      <xdr:row>3</xdr:row>
      <xdr:rowOff>47625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03A1BC-EC05-474A-9772-55AB9EFD99EE}"/>
            </a:ext>
          </a:extLst>
        </xdr:cNvPr>
        <xdr:cNvSpPr/>
      </xdr:nvSpPr>
      <xdr:spPr>
        <a:xfrm>
          <a:off x="3381375" y="114300"/>
          <a:ext cx="1162050" cy="504825"/>
        </a:xfrm>
        <a:prstGeom prst="round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chemeClr val="accent6">
                  <a:lumMod val="75000"/>
                </a:schemeClr>
              </a:solidFill>
            </a:rPr>
            <a:t>Geral</a:t>
          </a:r>
        </a:p>
      </xdr:txBody>
    </xdr:sp>
    <xdr:clientData/>
  </xdr:twoCellAnchor>
  <xdr:twoCellAnchor>
    <xdr:from>
      <xdr:col>9</xdr:col>
      <xdr:colOff>409575</xdr:colOff>
      <xdr:row>0</xdr:row>
      <xdr:rowOff>57150</xdr:rowOff>
    </xdr:from>
    <xdr:to>
      <xdr:col>11</xdr:col>
      <xdr:colOff>352425</xdr:colOff>
      <xdr:row>2</xdr:row>
      <xdr:rowOff>180975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DFCBC27-2237-4E74-8C78-750D031A15FD}"/>
            </a:ext>
          </a:extLst>
        </xdr:cNvPr>
        <xdr:cNvSpPr/>
      </xdr:nvSpPr>
      <xdr:spPr>
        <a:xfrm>
          <a:off x="5895975" y="57150"/>
          <a:ext cx="1162050" cy="504825"/>
        </a:xfrm>
        <a:prstGeom prst="round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chemeClr val="accent6">
                  <a:lumMod val="75000"/>
                </a:schemeClr>
              </a:solidFill>
            </a:rPr>
            <a:t>Calendário</a:t>
          </a:r>
        </a:p>
      </xdr:txBody>
    </xdr:sp>
    <xdr:clientData/>
  </xdr:twoCellAnchor>
  <xdr:twoCellAnchor>
    <xdr:from>
      <xdr:col>13</xdr:col>
      <xdr:colOff>390525</xdr:colOff>
      <xdr:row>0</xdr:row>
      <xdr:rowOff>123825</xdr:rowOff>
    </xdr:from>
    <xdr:to>
      <xdr:col>15</xdr:col>
      <xdr:colOff>333375</xdr:colOff>
      <xdr:row>3</xdr:row>
      <xdr:rowOff>57150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E7447E5-970C-4ED4-BD1D-86795E1F0DF9}"/>
            </a:ext>
          </a:extLst>
        </xdr:cNvPr>
        <xdr:cNvSpPr/>
      </xdr:nvSpPr>
      <xdr:spPr>
        <a:xfrm>
          <a:off x="8315325" y="123825"/>
          <a:ext cx="1162050" cy="504825"/>
        </a:xfrm>
        <a:prstGeom prst="round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chemeClr val="accent6">
                  <a:lumMod val="75000"/>
                </a:schemeClr>
              </a:solidFill>
            </a:rPr>
            <a:t>Clientes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295274</xdr:colOff>
      <xdr:row>8</xdr:row>
      <xdr:rowOff>76200</xdr:rowOff>
    </xdr:from>
    <xdr:to>
      <xdr:col>14</xdr:col>
      <xdr:colOff>19050</xdr:colOff>
      <xdr:row>12</xdr:row>
      <xdr:rowOff>9525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Fornecedor">
              <a:extLst>
                <a:ext uri="{FF2B5EF4-FFF2-40B4-BE49-F238E27FC236}">
                  <a16:creationId xmlns:a16="http://schemas.microsoft.com/office/drawing/2014/main" id="{646CD51A-D49E-45CD-A665-5E80919144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ornecedo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53724" y="2266950"/>
              <a:ext cx="3514726" cy="695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>
    <xdr:from>
      <xdr:col>11</xdr:col>
      <xdr:colOff>123825</xdr:colOff>
      <xdr:row>1</xdr:row>
      <xdr:rowOff>85725</xdr:rowOff>
    </xdr:from>
    <xdr:to>
      <xdr:col>11</xdr:col>
      <xdr:colOff>1714500</xdr:colOff>
      <xdr:row>1</xdr:row>
      <xdr:rowOff>381000</xdr:rowOff>
    </xdr:to>
    <xdr:sp macro="" textlink="">
      <xdr:nvSpPr>
        <xdr:cNvPr id="4" name="Retângulo: Cantos Arredondado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248243-FF56-40AA-ABAF-8DC47D69C689}"/>
            </a:ext>
          </a:extLst>
        </xdr:cNvPr>
        <xdr:cNvSpPr/>
      </xdr:nvSpPr>
      <xdr:spPr>
        <a:xfrm>
          <a:off x="10582275" y="276225"/>
          <a:ext cx="1590675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accent6">
                  <a:lumMod val="75000"/>
                </a:schemeClr>
              </a:solidFill>
            </a:rPr>
            <a:t>Menu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2</xdr:row>
      <xdr:rowOff>19050</xdr:rowOff>
    </xdr:from>
    <xdr:to>
      <xdr:col>13</xdr:col>
      <xdr:colOff>428625</xdr:colOff>
      <xdr:row>3</xdr:row>
      <xdr:rowOff>9525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75AD25-785A-4201-8689-473808B33468}"/>
            </a:ext>
          </a:extLst>
        </xdr:cNvPr>
        <xdr:cNvSpPr/>
      </xdr:nvSpPr>
      <xdr:spPr>
        <a:xfrm>
          <a:off x="10677525" y="400050"/>
          <a:ext cx="1590675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accent6">
                  <a:lumMod val="75000"/>
                </a:schemeClr>
              </a:solidFill>
            </a:rPr>
            <a:t>Menu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1295400</xdr:colOff>
      <xdr:row>1</xdr:row>
      <xdr:rowOff>76200</xdr:rowOff>
    </xdr:from>
    <xdr:to>
      <xdr:col>11</xdr:col>
      <xdr:colOff>47625</xdr:colOff>
      <xdr:row>1</xdr:row>
      <xdr:rowOff>371475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4661D5-B542-46E8-B65E-396CDCA2606E}"/>
            </a:ext>
          </a:extLst>
        </xdr:cNvPr>
        <xdr:cNvSpPr/>
      </xdr:nvSpPr>
      <xdr:spPr>
        <a:xfrm>
          <a:off x="12125325" y="266700"/>
          <a:ext cx="1590675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accent6">
                  <a:lumMod val="75000"/>
                </a:schemeClr>
              </a:solidFill>
            </a:rPr>
            <a:t>Menu</a:t>
          </a:r>
        </a:p>
      </xdr:txBody>
    </xdr:sp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Fornecedor" xr10:uid="{165C7F20-D8D0-44FF-B912-36A1BB13FCDD}" sourceName="Fornecedor">
  <extLst>
    <x:ext xmlns:x15="http://schemas.microsoft.com/office/spreadsheetml/2010/11/main" uri="{2F2917AC-EB37-4324-AD4E-5DD8C200BD13}">
      <x15:tableSlicerCache tableId="1" column="3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Fornecedor" xr10:uid="{6A583309-EB3D-40D1-87AE-886F13B395C7}" cache="SegmentaçãodeDados_Fornecedor" caption="Fornecedor" columnCount="3" style="SlicerStyleLight6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387151-095E-487C-B1A9-E0DD667F13D7}" name="Tabela1" displayName="Tabela1" ref="C4:N8" totalsRowCount="1">
  <autoFilter ref="C4:N7" xr:uid="{7342D0D8-357D-4D6F-B4A3-F885AFB89231}"/>
  <tableColumns count="12">
    <tableColumn id="1" xr3:uid="{013DB298-6FA5-4AF9-A029-453793AC11DF}" name="Ver" totalsRowLabel="Total"/>
    <tableColumn id="2" xr3:uid="{B902B8DD-2C0C-4EDA-B65A-1C29DCC0D898}" name="Nome" totalsRowFunction="count"/>
    <tableColumn id="3" xr3:uid="{11F7647C-5F09-41CB-98FE-19892793733E}" name="Fornecedor"/>
    <tableColumn id="4" xr3:uid="{777DA123-D2E9-40CD-9F33-298699937D4F}" name="Preço de Compra" dataDxfId="8" totalsRowDxfId="2" dataCellStyle="Moeda"/>
    <tableColumn id="5" xr3:uid="{D8BEDA64-7665-47B1-9452-CCBEA002F2D9}" name="Data de Compra" dataDxfId="7"/>
    <tableColumn id="6" xr3:uid="{E46D0B2F-A98A-4796-8980-93E54F45E0F0}" name="Quantidade Comprada"/>
    <tableColumn id="7" xr3:uid="{CE983546-1C2C-4080-837D-346BD76E00AC}" name="Preço de venda" dataDxfId="6" totalsRowDxfId="3" dataCellStyle="Moeda"/>
    <tableColumn id="8" xr3:uid="{05C12BCB-BB7C-4E6D-B8F4-DCFBB473843B}" name="Quantidade Vendida"/>
    <tableColumn id="9" xr3:uid="{61EEE66C-CA00-44AC-91DD-50898ACE19F7}" name="Estoque">
      <calculatedColumnFormula>H5-J5</calculatedColumnFormula>
    </tableColumn>
    <tableColumn id="10" xr3:uid="{F95188E5-3656-4834-913C-69ED39DDA7BA}" name="Margem de Lucro por produto" dataDxfId="5" totalsRowDxfId="4" dataCellStyle="Porcentagem">
      <calculatedColumnFormula>(I5-F5)/I5</calculatedColumnFormula>
    </tableColumn>
    <tableColumn id="11" xr3:uid="{61559AB6-4C7C-489A-A76F-28CC5447BCC3}" name="Estoque Real"/>
    <tableColumn id="12" xr3:uid="{AB1DADDB-0D11-4852-8D0A-0A46377BFF6F}" name="Defasagem">
      <calculatedColumnFormula>K5-M5</calculatedColumnFormula>
    </tableColumn>
  </tableColumns>
  <tableStyleInfo name="TableStyleMedium14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3B26F0-AC99-46DC-B867-C5361D0BF76F}" name="Tabela3" displayName="Tabela3" ref="D6:K15" totalsRowShown="0">
  <autoFilter ref="D6:K15" xr:uid="{5101B622-B3BB-46FB-901C-4050218702FD}"/>
  <tableColumns count="8">
    <tableColumn id="1" xr3:uid="{247745BD-843D-417B-B099-F8616ED52933}" name="Nome"/>
    <tableColumn id="2" xr3:uid="{C0A75D77-832F-410C-A452-E88A9C9D5087}" name="Telefone"/>
    <tableColumn id="3" xr3:uid="{2144DD8D-2FC5-4DC5-A7C2-BACED8313FC5}" name="Email"/>
    <tableColumn id="4" xr3:uid="{EE74B658-FFA8-4CEE-AB0B-468DDB235A60}" name="Cidade"/>
    <tableColumn id="5" xr3:uid="{4A14F84D-0345-41DD-BE93-87DF61352959}" name="Tipo"/>
    <tableColumn id="6" xr3:uid="{3E954E22-B022-45F4-90BA-3EF6701C98B9}" name="Data Penúltima compra" dataDxfId="1"/>
    <tableColumn id="7" xr3:uid="{BDA63A5F-95EA-4682-BD4B-EFDE49D003D8}" name="Data Ultima Compra" dataDxfId="0"/>
    <tableColumn id="8" xr3:uid="{E8C3BFEA-F9DC-4B18-965A-C5D7143E8984}" name="Fazer contato">
      <calculatedColumnFormula>IF(TODAY()-J7&gt;J7-I7,"Sim","Não")</calculatedColumnFormula>
    </tableColumn>
  </tableColumns>
  <tableStyleInfo name="TableStyleMedium14" showFirstColumn="1" showLastColumn="1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beltrano8@gmail.com" TargetMode="External"/><Relationship Id="rId3" Type="http://schemas.openxmlformats.org/officeDocument/2006/relationships/hyperlink" Target="mailto:beltrano3@gmail.com" TargetMode="External"/><Relationship Id="rId7" Type="http://schemas.openxmlformats.org/officeDocument/2006/relationships/hyperlink" Target="mailto:beltrano7@gmail.com" TargetMode="External"/><Relationship Id="rId2" Type="http://schemas.openxmlformats.org/officeDocument/2006/relationships/hyperlink" Target="mailto:beltrano2@gmail.com" TargetMode="External"/><Relationship Id="rId1" Type="http://schemas.openxmlformats.org/officeDocument/2006/relationships/hyperlink" Target="mailto:beltrano1@gmail.com" TargetMode="External"/><Relationship Id="rId6" Type="http://schemas.openxmlformats.org/officeDocument/2006/relationships/hyperlink" Target="mailto:beltrano6@gmail.com" TargetMode="External"/><Relationship Id="rId11" Type="http://schemas.openxmlformats.org/officeDocument/2006/relationships/table" Target="../tables/table2.xml"/><Relationship Id="rId5" Type="http://schemas.openxmlformats.org/officeDocument/2006/relationships/hyperlink" Target="mailto:beltrano5@gmail.com" TargetMode="External"/><Relationship Id="rId10" Type="http://schemas.openxmlformats.org/officeDocument/2006/relationships/drawing" Target="../drawings/drawing4.xml"/><Relationship Id="rId4" Type="http://schemas.openxmlformats.org/officeDocument/2006/relationships/hyperlink" Target="mailto:beltrano4@gmail.com" TargetMode="External"/><Relationship Id="rId9" Type="http://schemas.openxmlformats.org/officeDocument/2006/relationships/hyperlink" Target="mailto:beltrano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5A6E-7873-4C8D-A01D-DB60595A7735}">
  <dimension ref="A1"/>
  <sheetViews>
    <sheetView showGridLines="0" tabSelected="1" workbookViewId="0">
      <selection activeCell="P13" sqref="P1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03B52-5327-493F-9E9B-28299D7A0644}">
  <dimension ref="A1:AZ9"/>
  <sheetViews>
    <sheetView showGridLines="0" workbookViewId="0">
      <selection activeCell="G12" sqref="G12"/>
    </sheetView>
  </sheetViews>
  <sheetFormatPr defaultRowHeight="15" x14ac:dyDescent="0.25"/>
  <cols>
    <col min="3" max="3" width="9" bestFit="1" customWidth="1"/>
    <col min="4" max="4" width="9.5703125" bestFit="1" customWidth="1"/>
    <col min="5" max="5" width="13.28515625" customWidth="1"/>
    <col min="6" max="6" width="18.140625" customWidth="1"/>
    <col min="7" max="7" width="17.140625" customWidth="1"/>
    <col min="8" max="8" width="23" customWidth="1"/>
    <col min="9" max="9" width="16.7109375" customWidth="1"/>
    <col min="10" max="10" width="21.42578125" customWidth="1"/>
    <col min="11" max="11" width="10.28515625" customWidth="1"/>
    <col min="12" max="12" width="29.28515625" customWidth="1"/>
    <col min="13" max="13" width="14.5703125" customWidth="1"/>
    <col min="14" max="14" width="13" customWidth="1"/>
  </cols>
  <sheetData>
    <row r="1" spans="1:52" x14ac:dyDescent="0.25">
      <c r="A1" s="1"/>
    </row>
    <row r="2" spans="1:52" ht="36" customHeight="1" x14ac:dyDescent="0.25">
      <c r="A2" s="5"/>
      <c r="B2" s="5"/>
      <c r="C2" s="7" t="s">
        <v>16</v>
      </c>
      <c r="D2" s="5"/>
      <c r="E2" s="5"/>
      <c r="F2" s="5"/>
      <c r="G2" s="5"/>
      <c r="H2" s="5"/>
      <c r="I2" s="5"/>
      <c r="J2" s="6"/>
      <c r="K2" s="29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4" spans="1:52" x14ac:dyDescent="0.25">
      <c r="C4" t="s">
        <v>116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114</v>
      </c>
      <c r="N4" t="s">
        <v>115</v>
      </c>
    </row>
    <row r="5" spans="1:52" ht="25.5" customHeight="1" x14ac:dyDescent="0.25">
      <c r="D5" t="s">
        <v>10</v>
      </c>
      <c r="E5" t="s">
        <v>13</v>
      </c>
      <c r="F5" s="11">
        <v>4.5</v>
      </c>
      <c r="G5" s="2">
        <v>42024</v>
      </c>
      <c r="H5">
        <v>10</v>
      </c>
      <c r="I5" s="11">
        <v>7</v>
      </c>
      <c r="J5">
        <v>5</v>
      </c>
      <c r="K5">
        <v>5</v>
      </c>
      <c r="L5" s="3">
        <f>(I5-F5)/I5</f>
        <v>0.35714285714285715</v>
      </c>
      <c r="M5">
        <v>5</v>
      </c>
      <c r="N5">
        <f>K5-M5</f>
        <v>0</v>
      </c>
    </row>
    <row r="6" spans="1:52" ht="25.5" customHeight="1" x14ac:dyDescent="0.25">
      <c r="D6" t="s">
        <v>11</v>
      </c>
      <c r="E6" t="s">
        <v>14</v>
      </c>
      <c r="F6" s="11">
        <v>7</v>
      </c>
      <c r="G6" s="2">
        <v>42025</v>
      </c>
      <c r="H6">
        <v>20</v>
      </c>
      <c r="I6" s="11">
        <v>10</v>
      </c>
      <c r="J6">
        <v>8</v>
      </c>
      <c r="K6">
        <f t="shared" ref="K6:K7" si="0">H6-J6</f>
        <v>12</v>
      </c>
      <c r="L6" s="3">
        <f>(I6-F6)/I6</f>
        <v>0.3</v>
      </c>
      <c r="M6">
        <v>12</v>
      </c>
      <c r="N6">
        <f t="shared" ref="N6:N7" si="1">K6-M6</f>
        <v>0</v>
      </c>
    </row>
    <row r="7" spans="1:52" ht="25.5" customHeight="1" x14ac:dyDescent="0.25">
      <c r="D7" t="s">
        <v>12</v>
      </c>
      <c r="E7" t="s">
        <v>15</v>
      </c>
      <c r="F7" s="11">
        <v>8</v>
      </c>
      <c r="G7" s="2">
        <v>42025</v>
      </c>
      <c r="H7">
        <v>25</v>
      </c>
      <c r="I7" s="11">
        <v>14</v>
      </c>
      <c r="J7">
        <v>17</v>
      </c>
      <c r="K7">
        <f t="shared" si="0"/>
        <v>8</v>
      </c>
      <c r="L7" s="3">
        <f>(I7-F7)/I7</f>
        <v>0.42857142857142855</v>
      </c>
      <c r="M7">
        <v>7</v>
      </c>
      <c r="N7">
        <f t="shared" si="1"/>
        <v>1</v>
      </c>
    </row>
    <row r="8" spans="1:52" x14ac:dyDescent="0.25">
      <c r="C8" t="s">
        <v>122</v>
      </c>
      <c r="D8">
        <f>SUBTOTAL(103,Tabela1[Nome])</f>
        <v>3</v>
      </c>
      <c r="F8" s="34"/>
      <c r="I8" s="34"/>
      <c r="L8" s="34"/>
    </row>
    <row r="9" spans="1:52" x14ac:dyDescent="0.25">
      <c r="F9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2EDD0-184B-4BBE-BE15-4DE3142E394F}">
  <dimension ref="D3:J22"/>
  <sheetViews>
    <sheetView showGridLines="0" workbookViewId="0"/>
  </sheetViews>
  <sheetFormatPr defaultRowHeight="15" x14ac:dyDescent="0.25"/>
  <cols>
    <col min="4" max="4" width="14.28515625" bestFit="1" customWidth="1"/>
    <col min="5" max="5" width="21.140625" bestFit="1" customWidth="1"/>
    <col min="6" max="6" width="16.5703125" bestFit="1" customWidth="1"/>
    <col min="7" max="7" width="18.85546875" bestFit="1" customWidth="1"/>
    <col min="8" max="8" width="18.7109375" bestFit="1" customWidth="1"/>
    <col min="9" max="9" width="16.42578125" bestFit="1" customWidth="1"/>
    <col min="10" max="10" width="14.140625" bestFit="1" customWidth="1"/>
    <col min="11" max="11" width="11.7109375" customWidth="1"/>
  </cols>
  <sheetData>
    <row r="3" spans="4:10" ht="24" thickBot="1" x14ac:dyDescent="0.4">
      <c r="D3" s="12" t="s">
        <v>107</v>
      </c>
      <c r="E3" s="12" t="s">
        <v>108</v>
      </c>
      <c r="F3" s="12" t="s">
        <v>109</v>
      </c>
      <c r="G3" s="12" t="s">
        <v>110</v>
      </c>
      <c r="H3" s="12" t="s">
        <v>111</v>
      </c>
      <c r="I3" s="12" t="s">
        <v>112</v>
      </c>
      <c r="J3" s="12" t="s">
        <v>113</v>
      </c>
    </row>
    <row r="4" spans="4:10" ht="15.75" thickTop="1" x14ac:dyDescent="0.25">
      <c r="D4" s="21"/>
      <c r="E4" s="22"/>
      <c r="F4" s="22"/>
      <c r="G4" s="22"/>
      <c r="H4" s="22"/>
      <c r="I4" s="22"/>
      <c r="J4" s="23"/>
    </row>
    <row r="5" spans="4:10" x14ac:dyDescent="0.25">
      <c r="D5" s="27"/>
      <c r="E5" s="4"/>
      <c r="F5" s="4"/>
      <c r="G5" s="4"/>
      <c r="H5" s="4"/>
      <c r="I5" s="4"/>
      <c r="J5" s="28"/>
    </row>
    <row r="6" spans="4:10" ht="23.25" x14ac:dyDescent="0.35">
      <c r="D6" s="18" t="str">
        <f ca="1">IF(WEEKDAY(DATE(YEAR(TODAY()),MONTH(TODAY()),1),1)=1,1,IF(C6&lt;&gt;"",C6+1,""))</f>
        <v/>
      </c>
      <c r="E6" s="13" t="str">
        <f ca="1">IF(WEEKDAY(DATE(YEAR(TODAY()),MONTH(TODAY()),1),1)=2,1,IF(D6&lt;&gt;"",D6+1,""))</f>
        <v/>
      </c>
      <c r="F6" s="13" t="str">
        <f ca="1">IF(WEEKDAY(DATE(YEAR(TODAY()),MONTH(TODAY()),1),1)=3,1,IF(E6&lt;&gt;"",E6+1,""))</f>
        <v/>
      </c>
      <c r="G6" s="13" t="str">
        <f ca="1">IF(WEEKDAY(DATE(YEAR(TODAY()),MONTH(TODAY()),1),1)=4,1,IF(F6&lt;&gt;"",F6+1,""))</f>
        <v/>
      </c>
      <c r="H6" s="13" t="str">
        <f ca="1">IF(WEEKDAY(DATE(YEAR(TODAY()),MONTH(TODAY()),1),1)=5,1,IF(G6&lt;&gt;"",G6+1,""))</f>
        <v/>
      </c>
      <c r="I6" s="13">
        <f ca="1">IF(WEEKDAY(DATE(YEAR(TODAY()),MONTH(TODAY()),1),1)=6,1,IF(H6&lt;&gt;"",H6+1,""))</f>
        <v>1</v>
      </c>
      <c r="J6" s="19">
        <f ca="1">IF(WEEKDAY(DATE(YEAR(TODAY()),MONTH(TODAY()),1),1)=7,1,IF(I6&lt;&gt;"",I6+1,""))</f>
        <v>2</v>
      </c>
    </row>
    <row r="7" spans="4:10" x14ac:dyDescent="0.25">
      <c r="D7" s="24"/>
      <c r="E7" s="25"/>
      <c r="F7" s="25"/>
      <c r="G7" s="25"/>
      <c r="H7" s="25"/>
      <c r="I7" s="25"/>
      <c r="J7" s="26"/>
    </row>
    <row r="8" spans="4:10" x14ac:dyDescent="0.25">
      <c r="D8" s="27"/>
      <c r="E8" s="4"/>
      <c r="F8" s="4"/>
      <c r="G8" s="4"/>
      <c r="H8" s="4"/>
      <c r="I8" s="4"/>
      <c r="J8" s="28"/>
    </row>
    <row r="9" spans="4:10" ht="23.25" x14ac:dyDescent="0.35">
      <c r="D9" s="18">
        <f ca="1">J6+1</f>
        <v>3</v>
      </c>
      <c r="E9" s="13">
        <f ca="1">D9+1</f>
        <v>4</v>
      </c>
      <c r="F9" s="13">
        <f t="shared" ref="F9:J9" ca="1" si="0">E9+1</f>
        <v>5</v>
      </c>
      <c r="G9" s="13">
        <f t="shared" ca="1" si="0"/>
        <v>6</v>
      </c>
      <c r="H9" s="13">
        <f t="shared" ca="1" si="0"/>
        <v>7</v>
      </c>
      <c r="I9" s="13">
        <f t="shared" ca="1" si="0"/>
        <v>8</v>
      </c>
      <c r="J9" s="19">
        <f t="shared" ca="1" si="0"/>
        <v>9</v>
      </c>
    </row>
    <row r="10" spans="4:10" x14ac:dyDescent="0.25">
      <c r="D10" s="24"/>
      <c r="E10" s="25"/>
      <c r="F10" s="25"/>
      <c r="G10" s="25"/>
      <c r="H10" s="25"/>
      <c r="I10" s="25"/>
      <c r="J10" s="26"/>
    </row>
    <row r="11" spans="4:10" x14ac:dyDescent="0.25">
      <c r="D11" s="27"/>
      <c r="E11" s="4"/>
      <c r="F11" s="4"/>
      <c r="G11" s="4"/>
      <c r="H11" s="4"/>
      <c r="I11" s="4"/>
      <c r="J11" s="28"/>
    </row>
    <row r="12" spans="4:10" ht="23.25" x14ac:dyDescent="0.35">
      <c r="D12" s="18">
        <f ca="1">J9+1</f>
        <v>10</v>
      </c>
      <c r="E12" s="13">
        <f ca="1">D12+1</f>
        <v>11</v>
      </c>
      <c r="F12" s="13">
        <f t="shared" ref="F12:J12" ca="1" si="1">E12+1</f>
        <v>12</v>
      </c>
      <c r="G12" s="13">
        <f t="shared" ca="1" si="1"/>
        <v>13</v>
      </c>
      <c r="H12" s="13">
        <f t="shared" ca="1" si="1"/>
        <v>14</v>
      </c>
      <c r="I12" s="13">
        <f t="shared" ca="1" si="1"/>
        <v>15</v>
      </c>
      <c r="J12" s="19">
        <f t="shared" ca="1" si="1"/>
        <v>16</v>
      </c>
    </row>
    <row r="13" spans="4:10" x14ac:dyDescent="0.25">
      <c r="D13" s="24"/>
      <c r="E13" s="25"/>
      <c r="F13" s="25"/>
      <c r="G13" s="25"/>
      <c r="H13" s="25"/>
      <c r="I13" s="25"/>
      <c r="J13" s="26"/>
    </row>
    <row r="14" spans="4:10" x14ac:dyDescent="0.25">
      <c r="D14" s="27"/>
      <c r="E14" s="4"/>
      <c r="F14" s="4"/>
      <c r="G14" s="4"/>
      <c r="H14" s="4"/>
      <c r="I14" s="4"/>
      <c r="J14" s="28"/>
    </row>
    <row r="15" spans="4:10" ht="23.25" x14ac:dyDescent="0.35">
      <c r="D15" s="20">
        <f ca="1">J12+1</f>
        <v>17</v>
      </c>
      <c r="E15" s="13">
        <f ca="1">D15+1</f>
        <v>18</v>
      </c>
      <c r="F15" s="13">
        <f t="shared" ref="F15:J15" ca="1" si="2">E15+1</f>
        <v>19</v>
      </c>
      <c r="G15" s="13">
        <f t="shared" ca="1" si="2"/>
        <v>20</v>
      </c>
      <c r="H15" s="13">
        <f t="shared" ca="1" si="2"/>
        <v>21</v>
      </c>
      <c r="I15" s="13">
        <f t="shared" ca="1" si="2"/>
        <v>22</v>
      </c>
      <c r="J15" s="19">
        <f t="shared" ca="1" si="2"/>
        <v>23</v>
      </c>
    </row>
    <row r="16" spans="4:10" x14ac:dyDescent="0.25">
      <c r="D16" s="24"/>
      <c r="E16" s="25"/>
      <c r="F16" s="30"/>
      <c r="G16" s="25"/>
      <c r="H16" s="25"/>
      <c r="I16" s="25"/>
      <c r="J16" s="33"/>
    </row>
    <row r="17" spans="4:10" x14ac:dyDescent="0.25">
      <c r="D17" s="27"/>
      <c r="E17" s="4"/>
      <c r="F17" s="31"/>
      <c r="G17" s="4"/>
      <c r="H17" s="4"/>
      <c r="I17" s="4"/>
      <c r="J17" s="32"/>
    </row>
    <row r="18" spans="4:10" ht="24" thickBot="1" x14ac:dyDescent="0.4">
      <c r="D18" s="20">
        <f ca="1">J15+1</f>
        <v>24</v>
      </c>
      <c r="E18" s="14">
        <f ca="1">D18+1</f>
        <v>25</v>
      </c>
      <c r="F18" s="16">
        <f ca="1">IF(E18&gt;30,"",E18+1)</f>
        <v>26</v>
      </c>
      <c r="G18" s="16">
        <f t="shared" ref="G18:J18" ca="1" si="3">IF(F18&gt;30,"",F18+1)</f>
        <v>27</v>
      </c>
      <c r="H18" s="16">
        <f t="shared" ca="1" si="3"/>
        <v>28</v>
      </c>
      <c r="I18" s="16">
        <f t="shared" ca="1" si="3"/>
        <v>29</v>
      </c>
      <c r="J18" s="17">
        <f t="shared" ca="1" si="3"/>
        <v>30</v>
      </c>
    </row>
    <row r="19" spans="4:10" ht="15.75" thickTop="1" x14ac:dyDescent="0.25">
      <c r="D19" s="24"/>
      <c r="E19" s="26"/>
    </row>
    <row r="20" spans="4:10" x14ac:dyDescent="0.25">
      <c r="D20" s="27"/>
      <c r="E20" s="28"/>
    </row>
    <row r="21" spans="4:10" ht="24" thickBot="1" x14ac:dyDescent="0.4">
      <c r="D21" s="15">
        <f ca="1">IF(J18&gt;30,"",J18+1)</f>
        <v>31</v>
      </c>
      <c r="E21" s="17" t="str">
        <f ca="1">IF(D21&gt;30,"",D21+1)</f>
        <v/>
      </c>
    </row>
    <row r="22" spans="4:10" ht="15.75" thickTop="1" x14ac:dyDescent="0.25"/>
  </sheetData>
  <phoneticPr fontId="5" type="noConversion"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D1172-AB18-4AC2-8111-AA9662C0718D}">
  <dimension ref="A2:AZ15"/>
  <sheetViews>
    <sheetView showGridLines="0" workbookViewId="0"/>
  </sheetViews>
  <sheetFormatPr defaultRowHeight="15" x14ac:dyDescent="0.25"/>
  <cols>
    <col min="4" max="4" width="21.28515625" customWidth="1"/>
    <col min="5" max="5" width="24" bestFit="1" customWidth="1"/>
    <col min="6" max="7" width="21.28515625" customWidth="1"/>
    <col min="8" max="8" width="23.42578125" bestFit="1" customWidth="1"/>
    <col min="9" max="9" width="23.7109375" customWidth="1"/>
    <col min="10" max="11" width="21.28515625" customWidth="1"/>
  </cols>
  <sheetData>
    <row r="2" spans="1:52" ht="36" customHeight="1" x14ac:dyDescent="0.25">
      <c r="A2" s="5"/>
      <c r="B2" s="5"/>
      <c r="C2" s="7" t="s">
        <v>17</v>
      </c>
      <c r="D2" s="5"/>
      <c r="E2" s="6" t="s">
        <v>118</v>
      </c>
      <c r="F2" s="6">
        <f>COUNTA(D7:D15)</f>
        <v>9</v>
      </c>
      <c r="G2" s="6"/>
      <c r="H2" s="6" t="s">
        <v>117</v>
      </c>
      <c r="I2" s="6">
        <f>COUNTBLANK(D7:I15)</f>
        <v>0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6" spans="1:52" x14ac:dyDescent="0.25">
      <c r="D6" t="s">
        <v>1</v>
      </c>
      <c r="E6" t="s">
        <v>18</v>
      </c>
      <c r="F6" t="s">
        <v>19</v>
      </c>
      <c r="G6" t="s">
        <v>20</v>
      </c>
      <c r="H6" t="s">
        <v>21</v>
      </c>
      <c r="I6" t="s">
        <v>119</v>
      </c>
      <c r="J6" t="s">
        <v>120</v>
      </c>
      <c r="K6" t="s">
        <v>121</v>
      </c>
    </row>
    <row r="7" spans="1:52" x14ac:dyDescent="0.25">
      <c r="D7" t="s">
        <v>22</v>
      </c>
      <c r="E7" t="s">
        <v>31</v>
      </c>
      <c r="F7" t="s">
        <v>32</v>
      </c>
      <c r="G7" t="s">
        <v>41</v>
      </c>
      <c r="H7" t="s">
        <v>50</v>
      </c>
      <c r="I7" s="2">
        <v>43510</v>
      </c>
      <c r="J7" s="2">
        <v>43752</v>
      </c>
      <c r="K7" t="str">
        <f ca="1">IF(TODAY()-J7&gt;J7-I7,"Sim","Não")</f>
        <v>Não</v>
      </c>
    </row>
    <row r="8" spans="1:52" x14ac:dyDescent="0.25">
      <c r="D8" t="s">
        <v>23</v>
      </c>
      <c r="E8" t="s">
        <v>31</v>
      </c>
      <c r="F8" t="s">
        <v>33</v>
      </c>
      <c r="G8" t="s">
        <v>42</v>
      </c>
      <c r="H8" t="s">
        <v>50</v>
      </c>
      <c r="I8" s="2">
        <v>43511</v>
      </c>
      <c r="J8" s="2">
        <v>43723</v>
      </c>
      <c r="K8" t="str">
        <f t="shared" ref="K8:K15" ca="1" si="0">IF(TODAY()-J8&gt;J8-I8,"Sim","Não")</f>
        <v>Não</v>
      </c>
    </row>
    <row r="9" spans="1:52" x14ac:dyDescent="0.25">
      <c r="D9" t="s">
        <v>24</v>
      </c>
      <c r="E9" t="s">
        <v>31</v>
      </c>
      <c r="F9" t="s">
        <v>34</v>
      </c>
      <c r="G9" t="s">
        <v>43</v>
      </c>
      <c r="H9" t="s">
        <v>51</v>
      </c>
      <c r="I9" s="2">
        <v>43512</v>
      </c>
      <c r="J9" s="2">
        <v>43693</v>
      </c>
      <c r="K9" t="str">
        <f t="shared" ca="1" si="0"/>
        <v>Não</v>
      </c>
    </row>
    <row r="10" spans="1:52" x14ac:dyDescent="0.25">
      <c r="D10" t="s">
        <v>25</v>
      </c>
      <c r="E10" t="s">
        <v>31</v>
      </c>
      <c r="F10" t="s">
        <v>35</v>
      </c>
      <c r="G10" t="s">
        <v>44</v>
      </c>
      <c r="H10" t="s">
        <v>50</v>
      </c>
      <c r="I10" s="2">
        <v>43513</v>
      </c>
      <c r="J10" s="2">
        <v>43663</v>
      </c>
      <c r="K10" t="str">
        <f t="shared" ca="1" si="0"/>
        <v>Não</v>
      </c>
    </row>
    <row r="11" spans="1:52" x14ac:dyDescent="0.25">
      <c r="D11" t="s">
        <v>26</v>
      </c>
      <c r="E11" t="s">
        <v>31</v>
      </c>
      <c r="F11" t="s">
        <v>36</v>
      </c>
      <c r="G11" t="s">
        <v>45</v>
      </c>
      <c r="H11" t="s">
        <v>50</v>
      </c>
      <c r="I11" s="2">
        <v>43514</v>
      </c>
      <c r="J11" s="2">
        <v>43634</v>
      </c>
      <c r="K11" t="str">
        <f t="shared" ca="1" si="0"/>
        <v>Sim</v>
      </c>
    </row>
    <row r="12" spans="1:52" x14ac:dyDescent="0.25">
      <c r="D12" t="s">
        <v>27</v>
      </c>
      <c r="E12" t="s">
        <v>31</v>
      </c>
      <c r="F12" t="s">
        <v>37</v>
      </c>
      <c r="G12" t="s">
        <v>46</v>
      </c>
      <c r="H12" t="s">
        <v>50</v>
      </c>
      <c r="I12" s="2">
        <v>43515</v>
      </c>
      <c r="J12" s="2">
        <v>43604</v>
      </c>
      <c r="K12" t="str">
        <f t="shared" ca="1" si="0"/>
        <v>Sim</v>
      </c>
    </row>
    <row r="13" spans="1:52" x14ac:dyDescent="0.25">
      <c r="D13" t="s">
        <v>28</v>
      </c>
      <c r="E13" t="s">
        <v>31</v>
      </c>
      <c r="F13" t="s">
        <v>38</v>
      </c>
      <c r="G13" t="s">
        <v>49</v>
      </c>
      <c r="H13" t="s">
        <v>51</v>
      </c>
      <c r="I13" s="2">
        <v>43516</v>
      </c>
      <c r="J13" s="2">
        <v>43575</v>
      </c>
      <c r="K13" t="str">
        <f t="shared" ca="1" si="0"/>
        <v>Sim</v>
      </c>
    </row>
    <row r="14" spans="1:52" x14ac:dyDescent="0.25">
      <c r="D14" t="s">
        <v>29</v>
      </c>
      <c r="E14" t="s">
        <v>31</v>
      </c>
      <c r="F14" t="s">
        <v>39</v>
      </c>
      <c r="G14" t="s">
        <v>47</v>
      </c>
      <c r="H14" t="s">
        <v>51</v>
      </c>
      <c r="I14" s="2">
        <v>43517</v>
      </c>
      <c r="J14" s="2">
        <v>43545</v>
      </c>
      <c r="K14" t="str">
        <f t="shared" ca="1" si="0"/>
        <v>Sim</v>
      </c>
    </row>
    <row r="15" spans="1:52" x14ac:dyDescent="0.25">
      <c r="D15" t="s">
        <v>30</v>
      </c>
      <c r="E15" t="s">
        <v>31</v>
      </c>
      <c r="F15" t="s">
        <v>40</v>
      </c>
      <c r="G15" t="s">
        <v>48</v>
      </c>
      <c r="H15" t="s">
        <v>51</v>
      </c>
      <c r="I15" s="2">
        <v>43518</v>
      </c>
      <c r="J15" s="2">
        <v>43518</v>
      </c>
      <c r="K15" t="str">
        <f t="shared" ca="1" si="0"/>
        <v>Sim</v>
      </c>
    </row>
  </sheetData>
  <phoneticPr fontId="5" type="noConversion"/>
  <hyperlinks>
    <hyperlink ref="F7" r:id="rId1" xr:uid="{F5E740D1-9325-44E4-B1CC-A3C400DA1669}"/>
    <hyperlink ref="F8" r:id="rId2" xr:uid="{6CBE8DC3-1865-4EFF-8970-E2EAF7C01B7D}"/>
    <hyperlink ref="F9" r:id="rId3" xr:uid="{51EC963B-D447-4C6C-8520-D207228767D7}"/>
    <hyperlink ref="F10" r:id="rId4" xr:uid="{FD631940-FBE5-4F4C-B644-0B959361B9A4}"/>
    <hyperlink ref="F11" r:id="rId5" xr:uid="{818F3D2A-42C0-47C8-8D91-0C587210505C}"/>
    <hyperlink ref="F12" r:id="rId6" xr:uid="{9F532AF3-2CB0-4D39-A9BA-982466BE21F7}"/>
    <hyperlink ref="F13" r:id="rId7" xr:uid="{3ED0CCE6-9E86-488D-941B-AEB929356136}"/>
    <hyperlink ref="F14" r:id="rId8" xr:uid="{F6DDD0EB-87E7-4E61-A4F8-79834136504F}"/>
    <hyperlink ref="F15" r:id="rId9" xr:uid="{1AACC783-870B-4F3A-84B0-0BD81B17EBEB}"/>
  </hyperlinks>
  <pageMargins left="0.511811024" right="0.511811024" top="0.78740157499999996" bottom="0.78740157499999996" header="0.31496062000000002" footer="0.31496062000000002"/>
  <drawing r:id="rId10"/>
  <tableParts count="1">
    <tablePart r:id="rId1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1E91-64F6-4E20-88EA-FAB8D47EABF4}">
  <dimension ref="A4:G21"/>
  <sheetViews>
    <sheetView workbookViewId="0">
      <selection activeCell="I10" sqref="I10"/>
    </sheetView>
  </sheetViews>
  <sheetFormatPr defaultRowHeight="15" x14ac:dyDescent="0.25"/>
  <cols>
    <col min="1" max="2" width="12.7109375" customWidth="1"/>
    <col min="4" max="4" width="20.5703125" bestFit="1" customWidth="1"/>
    <col min="6" max="6" width="13.5703125" bestFit="1" customWidth="1"/>
    <col min="7" max="7" width="15.42578125" bestFit="1" customWidth="1"/>
  </cols>
  <sheetData>
    <row r="4" spans="1:7" x14ac:dyDescent="0.25">
      <c r="A4" s="8" t="s">
        <v>52</v>
      </c>
      <c r="B4" s="8"/>
      <c r="D4" s="1" t="s">
        <v>70</v>
      </c>
      <c r="F4" s="8" t="s">
        <v>88</v>
      </c>
      <c r="G4" s="8"/>
    </row>
    <row r="5" spans="1:7" x14ac:dyDescent="0.25">
      <c r="A5" s="9" t="s">
        <v>16</v>
      </c>
      <c r="B5" s="9" t="s">
        <v>53</v>
      </c>
      <c r="D5" s="9" t="s">
        <v>71</v>
      </c>
      <c r="F5" s="9" t="s">
        <v>90</v>
      </c>
      <c r="G5" s="9" t="s">
        <v>89</v>
      </c>
    </row>
    <row r="6" spans="1:7" x14ac:dyDescent="0.25">
      <c r="A6" s="9" t="s">
        <v>54</v>
      </c>
      <c r="B6" s="10">
        <v>1</v>
      </c>
      <c r="D6" s="9" t="s">
        <v>72</v>
      </c>
      <c r="F6" s="9" t="s">
        <v>91</v>
      </c>
      <c r="G6" s="10"/>
    </row>
    <row r="7" spans="1:7" x14ac:dyDescent="0.25">
      <c r="A7" s="9" t="s">
        <v>55</v>
      </c>
      <c r="B7" s="10">
        <v>2</v>
      </c>
      <c r="D7" s="9" t="s">
        <v>73</v>
      </c>
      <c r="F7" s="9" t="s">
        <v>92</v>
      </c>
      <c r="G7" s="10"/>
    </row>
    <row r="8" spans="1:7" x14ac:dyDescent="0.25">
      <c r="A8" s="9" t="s">
        <v>56</v>
      </c>
      <c r="B8" s="10">
        <v>3</v>
      </c>
      <c r="D8" s="9" t="s">
        <v>74</v>
      </c>
      <c r="F8" s="9" t="s">
        <v>93</v>
      </c>
      <c r="G8" s="10"/>
    </row>
    <row r="9" spans="1:7" x14ac:dyDescent="0.25">
      <c r="A9" s="9" t="s">
        <v>57</v>
      </c>
      <c r="B9" s="10">
        <v>4</v>
      </c>
      <c r="D9" s="9" t="s">
        <v>75</v>
      </c>
      <c r="F9" s="9" t="s">
        <v>94</v>
      </c>
      <c r="G9" s="10"/>
    </row>
    <row r="10" spans="1:7" x14ac:dyDescent="0.25">
      <c r="A10" s="9" t="s">
        <v>58</v>
      </c>
      <c r="B10" s="10">
        <v>5</v>
      </c>
      <c r="D10" s="9" t="s">
        <v>76</v>
      </c>
      <c r="F10" s="9" t="s">
        <v>95</v>
      </c>
      <c r="G10" s="10"/>
    </row>
    <row r="11" spans="1:7" x14ac:dyDescent="0.25">
      <c r="A11" s="9" t="s">
        <v>59</v>
      </c>
      <c r="B11" s="10">
        <v>6</v>
      </c>
      <c r="D11" s="9" t="s">
        <v>77</v>
      </c>
      <c r="F11" s="9" t="s">
        <v>96</v>
      </c>
      <c r="G11" s="10"/>
    </row>
    <row r="12" spans="1:7" x14ac:dyDescent="0.25">
      <c r="A12" s="9" t="s">
        <v>60</v>
      </c>
      <c r="B12" s="10">
        <v>7</v>
      </c>
      <c r="D12" s="9" t="s">
        <v>78</v>
      </c>
      <c r="F12" s="9" t="s">
        <v>97</v>
      </c>
      <c r="G12" s="10"/>
    </row>
    <row r="13" spans="1:7" x14ac:dyDescent="0.25">
      <c r="A13" s="9" t="s">
        <v>61</v>
      </c>
      <c r="B13" s="10">
        <v>8</v>
      </c>
      <c r="D13" s="9" t="s">
        <v>79</v>
      </c>
      <c r="F13" s="9" t="s">
        <v>98</v>
      </c>
      <c r="G13" s="10"/>
    </row>
    <row r="14" spans="1:7" x14ac:dyDescent="0.25">
      <c r="A14" s="9" t="s">
        <v>62</v>
      </c>
      <c r="B14" s="10">
        <v>9</v>
      </c>
      <c r="D14" s="9" t="s">
        <v>80</v>
      </c>
      <c r="F14" s="9" t="s">
        <v>99</v>
      </c>
      <c r="G14" s="10"/>
    </row>
    <row r="15" spans="1:7" x14ac:dyDescent="0.25">
      <c r="A15" s="9" t="s">
        <v>63</v>
      </c>
      <c r="B15" s="10">
        <v>10</v>
      </c>
      <c r="D15" s="9" t="s">
        <v>81</v>
      </c>
      <c r="F15" s="9" t="s">
        <v>100</v>
      </c>
      <c r="G15" s="10"/>
    </row>
    <row r="16" spans="1:7" x14ac:dyDescent="0.25">
      <c r="A16" s="9" t="s">
        <v>64</v>
      </c>
      <c r="B16" s="10">
        <v>11</v>
      </c>
      <c r="D16" s="9" t="s">
        <v>82</v>
      </c>
      <c r="F16" s="9" t="s">
        <v>101</v>
      </c>
      <c r="G16" s="10"/>
    </row>
    <row r="17" spans="1:7" x14ac:dyDescent="0.25">
      <c r="A17" s="9" t="s">
        <v>65</v>
      </c>
      <c r="B17" s="10">
        <v>12</v>
      </c>
      <c r="D17" s="9" t="s">
        <v>83</v>
      </c>
      <c r="F17" s="9" t="s">
        <v>102</v>
      </c>
      <c r="G17" s="10"/>
    </row>
    <row r="18" spans="1:7" x14ac:dyDescent="0.25">
      <c r="A18" s="9" t="s">
        <v>66</v>
      </c>
      <c r="B18" s="10">
        <v>13</v>
      </c>
      <c r="D18" s="9" t="s">
        <v>84</v>
      </c>
      <c r="F18" s="9" t="s">
        <v>103</v>
      </c>
      <c r="G18" s="10"/>
    </row>
    <row r="19" spans="1:7" x14ac:dyDescent="0.25">
      <c r="A19" s="9" t="s">
        <v>67</v>
      </c>
      <c r="B19" s="10">
        <v>14</v>
      </c>
      <c r="D19" s="9" t="s">
        <v>85</v>
      </c>
      <c r="F19" s="9" t="s">
        <v>104</v>
      </c>
      <c r="G19" s="10"/>
    </row>
    <row r="20" spans="1:7" x14ac:dyDescent="0.25">
      <c r="A20" s="9" t="s">
        <v>68</v>
      </c>
      <c r="B20" s="10">
        <v>15</v>
      </c>
      <c r="D20" s="9" t="s">
        <v>86</v>
      </c>
      <c r="F20" s="9" t="s">
        <v>105</v>
      </c>
      <c r="G20" s="10"/>
    </row>
    <row r="21" spans="1:7" x14ac:dyDescent="0.25">
      <c r="A21" s="9" t="s">
        <v>69</v>
      </c>
      <c r="B21" s="10">
        <v>16</v>
      </c>
      <c r="D21" s="9" t="s">
        <v>87</v>
      </c>
      <c r="F21" s="9" t="s">
        <v>106</v>
      </c>
      <c r="G21" s="10"/>
    </row>
  </sheetData>
  <mergeCells count="2">
    <mergeCell ref="A4:B4"/>
    <mergeCell ref="F4:G4"/>
  </mergeCells>
  <phoneticPr fontId="5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Menu</vt:lpstr>
      <vt:lpstr>Geral</vt:lpstr>
      <vt:lpstr>Calendário</vt:lpstr>
      <vt:lpstr>Clientes</vt:lpstr>
      <vt:lpstr>Cálculos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pinho</dc:creator>
  <cp:lastModifiedBy>rafael pinho</cp:lastModifiedBy>
  <dcterms:created xsi:type="dcterms:W3CDTF">2019-11-16T20:54:15Z</dcterms:created>
  <dcterms:modified xsi:type="dcterms:W3CDTF">2019-11-18T04:32:30Z</dcterms:modified>
</cp:coreProperties>
</file>