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tables/table3.xml" ContentType="application/vnd.openxmlformats-officedocument.spreadsheetml.table+xml"/>
  <Override PartName="/xl/drawings/drawing1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drawings/drawing16.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7.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drawings/drawing18.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drawings/drawing19.xml" ContentType="application/vnd.openxmlformats-officedocument.drawing+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pivotTables/pivotTable1.xml" ContentType="application/vnd.openxmlformats-officedocument.spreadsheetml.pivotTable+xml"/>
  <Override PartName="/xl/drawings/drawing20.xml" ContentType="application/vnd.openxmlformats-officedocument.drawing+xml"/>
  <Override PartName="/xl/tables/table22.xml" ContentType="application/vnd.openxmlformats-officedocument.spreadsheetml.table+xml"/>
  <Override PartName="/xl/pivotTables/pivotTable2.xml" ContentType="application/vnd.openxmlformats-officedocument.spreadsheetml.pivotTable+xml"/>
  <Override PartName="/xl/drawings/drawing21.xml" ContentType="application/vnd.openxmlformats-officedocument.drawing+xml"/>
  <Override PartName="/xl/tables/table23.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
    </mc:Choice>
  </mc:AlternateContent>
  <bookViews>
    <workbookView xWindow="-120" yWindow="-120" windowWidth="29040" windowHeight="15840"/>
  </bookViews>
  <sheets>
    <sheet name="Menu" sheetId="1" r:id="rId1"/>
    <sheet name="Formatação" sheetId="2" r:id="rId2"/>
    <sheet name="Operações Básicas" sheetId="3" r:id="rId3"/>
    <sheet name="Colar Especial" sheetId="5" r:id="rId4"/>
    <sheet name="Autopreenchimento" sheetId="7" r:id="rId5"/>
    <sheet name="Trancamento" sheetId="8" r:id="rId6"/>
    <sheet name="Funções E e OU" sheetId="9" r:id="rId7"/>
    <sheet name="Formatação Condicional" sheetId="10" r:id="rId8"/>
    <sheet name="Função SE" sheetId="11" r:id="rId9"/>
    <sheet name="Filtragem" sheetId="12" r:id="rId10"/>
    <sheet name="Classificação" sheetId="13" r:id="rId11"/>
    <sheet name="Gráficos" sheetId="14" r:id="rId12"/>
    <sheet name="Validação de Dados" sheetId="15" r:id="rId13"/>
    <sheet name="Filtro Avançado" sheetId="17" r:id="rId14"/>
    <sheet name="Classificação Avançada" sheetId="18" r:id="rId15"/>
    <sheet name="CONT.SE" sheetId="19" r:id="rId16"/>
    <sheet name="SOMASE E MÉDIASE" sheetId="20" r:id="rId17"/>
    <sheet name="CONT.SES e MÉDIASES" sheetId="21" r:id="rId18"/>
    <sheet name="PROCV e PROCH" sheetId="22" r:id="rId19"/>
    <sheet name="Tabela Dinâmica" sheetId="23" r:id="rId20"/>
    <sheet name="Gráfico Dinâmico" sheetId="24" r:id="rId21"/>
  </sheets>
  <definedNames>
    <definedName name="_xlnm._FilterDatabase" localSheetId="14" hidden="1">'Classificação Avançada'!$B$8:$F$28</definedName>
    <definedName name="_xlnm._FilterDatabase" localSheetId="15" hidden="1">CONT.SE!$B$8:$F$28</definedName>
    <definedName name="_xlnm._FilterDatabase" localSheetId="17" hidden="1">'CONT.SES e MÉDIASES'!$B$8:$F$28</definedName>
    <definedName name="_xlnm._FilterDatabase" localSheetId="13" hidden="1">'Filtro Avançado'!$B$8:$F$28</definedName>
    <definedName name="_xlnm._FilterDatabase" localSheetId="20" hidden="1">'Gráfico Dinâmico'!$C$8:$F$18</definedName>
    <definedName name="_xlnm._FilterDatabase" localSheetId="18" hidden="1">'PROCV e PROCH'!$C$8:$F$18</definedName>
    <definedName name="_xlnm._FilterDatabase" localSheetId="16" hidden="1">'SOMASE E MÉDIASE'!$B$8:$F$28</definedName>
    <definedName name="_xlnm._FilterDatabase" localSheetId="19" hidden="1">'Tabela Dinâmica'!$C$8:$F$18</definedName>
    <definedName name="_xlnm.Extract" localSheetId="14">'Classificação Avançada'!$H$12:$L$12</definedName>
    <definedName name="_xlnm.Extract" localSheetId="15">CONT.SE!$H$12:$K$12</definedName>
    <definedName name="_xlnm.Extract" localSheetId="17">'CONT.SES e MÉDIASES'!$H$12:$K$12</definedName>
    <definedName name="_xlnm.Extract" localSheetId="13">'Filtro Avançado'!$H$12:$L$12</definedName>
    <definedName name="_xlnm.Extract" localSheetId="20">'Gráfico Dinâmico'!$G$12:$J$12</definedName>
    <definedName name="_xlnm.Extract" localSheetId="18">'PROCV e PROCH'!$G$12:$J$12</definedName>
    <definedName name="_xlnm.Extract" localSheetId="16">'SOMASE E MÉDIASE'!$H$12:$K$12</definedName>
    <definedName name="_xlnm.Extract" localSheetId="19">'Tabela Dinâmica'!$G$12:$J$12</definedName>
    <definedName name="_xlnm.Criteria" localSheetId="14">'Classificação Avançada'!$H$8:$L$9</definedName>
    <definedName name="_xlnm.Criteria" localSheetId="15">CONT.SE!$H$8:$K$9</definedName>
    <definedName name="_xlnm.Criteria" localSheetId="17">'CONT.SES e MÉDIASES'!$H$8:$K$9</definedName>
    <definedName name="_xlnm.Criteria" localSheetId="13">'Filtro Avançado'!$H$8:$L$9</definedName>
    <definedName name="_xlnm.Criteria" localSheetId="20">'Gráfico Dinâmico'!$H$8:$K$9</definedName>
    <definedName name="_xlnm.Criteria" localSheetId="18">'PROCV e PROCH'!$H$8:$K$9</definedName>
    <definedName name="_xlnm.Criteria" localSheetId="16">'SOMASE E MÉDIASE'!$H$8:$K$9</definedName>
    <definedName name="_xlnm.Criteria" localSheetId="19">'Tabela Dinâmica'!$H$8:$K$9</definedName>
  </definedNames>
  <calcPr calcId="162913"/>
  <pivotCaches>
    <pivotCache cacheId="0" r:id="rId2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3" i="24" l="1"/>
  <c r="G22" i="24"/>
  <c r="G21" i="24"/>
  <c r="G20" i="24"/>
  <c r="G19" i="24"/>
  <c r="G18" i="24"/>
  <c r="G17" i="24"/>
  <c r="G16" i="24"/>
  <c r="G15" i="24"/>
  <c r="G14" i="24"/>
  <c r="G13" i="24"/>
  <c r="G12" i="24"/>
  <c r="G11" i="24"/>
  <c r="G10" i="24"/>
  <c r="G9" i="24"/>
  <c r="G9" i="23"/>
  <c r="G10" i="23"/>
  <c r="G11" i="23"/>
  <c r="G12" i="23"/>
  <c r="G13" i="23"/>
  <c r="G14" i="23"/>
  <c r="G15" i="23"/>
  <c r="G16" i="23"/>
  <c r="G17" i="23"/>
  <c r="G18" i="23"/>
  <c r="G19" i="23"/>
  <c r="G20" i="23"/>
  <c r="G21" i="23"/>
  <c r="G22" i="23"/>
  <c r="G23" i="23"/>
  <c r="J18" i="22"/>
  <c r="K9" i="22"/>
  <c r="I9" i="22"/>
  <c r="J9" i="22"/>
  <c r="F10" i="21"/>
  <c r="F11" i="21"/>
  <c r="F12" i="21"/>
  <c r="F13" i="21"/>
  <c r="F14" i="21"/>
  <c r="F15" i="21"/>
  <c r="F16" i="21"/>
  <c r="F17" i="21"/>
  <c r="F18" i="21"/>
  <c r="F19" i="21"/>
  <c r="F20" i="21"/>
  <c r="F21" i="21"/>
  <c r="F22" i="21"/>
  <c r="F23" i="21"/>
  <c r="F24" i="21"/>
  <c r="F25" i="21"/>
  <c r="F26" i="21"/>
  <c r="F27" i="21"/>
  <c r="F28" i="21"/>
  <c r="F9" i="21"/>
  <c r="K17" i="21"/>
  <c r="K18" i="21"/>
  <c r="K19" i="21"/>
  <c r="K20" i="21"/>
  <c r="K21" i="21"/>
  <c r="J17" i="21"/>
  <c r="J18" i="21"/>
  <c r="J19" i="21"/>
  <c r="J20" i="21"/>
  <c r="J21" i="21"/>
  <c r="J17" i="20"/>
  <c r="J18" i="20"/>
  <c r="J19" i="20"/>
  <c r="J20" i="20"/>
  <c r="J21" i="20"/>
  <c r="I17" i="20"/>
  <c r="I18" i="20"/>
  <c r="I19" i="20"/>
  <c r="I20" i="20"/>
  <c r="I21" i="20"/>
  <c r="J18" i="19"/>
  <c r="J19" i="19"/>
  <c r="J20" i="19"/>
  <c r="J21" i="19"/>
  <c r="J17" i="19"/>
  <c r="D23" i="11" l="1"/>
  <c r="D24" i="11"/>
  <c r="D25" i="11"/>
  <c r="D26" i="11"/>
  <c r="D27" i="11"/>
  <c r="D22" i="11"/>
  <c r="D14" i="11"/>
  <c r="D15" i="11"/>
  <c r="D16" i="11"/>
  <c r="D17" i="11"/>
  <c r="D13" i="11"/>
  <c r="H20" i="9" l="1"/>
  <c r="H21" i="9"/>
  <c r="H22" i="9"/>
  <c r="H19" i="9"/>
  <c r="D20" i="9"/>
  <c r="D21" i="9"/>
  <c r="D22" i="9"/>
  <c r="D19" i="9"/>
  <c r="H13" i="9"/>
  <c r="H14" i="9"/>
  <c r="H15" i="9"/>
  <c r="H12" i="9"/>
  <c r="D13" i="9"/>
  <c r="D14" i="9"/>
  <c r="D15" i="9"/>
  <c r="D12" i="9"/>
  <c r="G16" i="8" l="1"/>
  <c r="H16" i="8"/>
  <c r="F17" i="8"/>
  <c r="F18" i="8"/>
  <c r="F16" i="8"/>
  <c r="C16" i="8"/>
  <c r="D16" i="8"/>
  <c r="B17" i="8"/>
  <c r="B18" i="8"/>
  <c r="B16" i="8"/>
  <c r="F12" i="8"/>
  <c r="F13" i="8"/>
  <c r="G11" i="8"/>
  <c r="H11" i="8"/>
  <c r="F11" i="8"/>
  <c r="C11" i="8"/>
  <c r="D11" i="8"/>
  <c r="B11" i="8"/>
  <c r="B12" i="8"/>
  <c r="B13" i="8"/>
  <c r="H26" i="5" l="1"/>
  <c r="I26" i="5"/>
  <c r="H21" i="3" l="1"/>
  <c r="H22" i="3"/>
  <c r="H23" i="3"/>
  <c r="H24" i="3"/>
  <c r="H20" i="3"/>
  <c r="H13" i="3"/>
  <c r="H14" i="3"/>
  <c r="H15" i="3"/>
  <c r="H16" i="3"/>
  <c r="H12" i="3"/>
  <c r="D21" i="3"/>
  <c r="D22" i="3"/>
  <c r="D23" i="3"/>
  <c r="D24" i="3"/>
  <c r="D20" i="3"/>
  <c r="D13" i="3"/>
  <c r="D14" i="3"/>
  <c r="D15" i="3"/>
  <c r="D16" i="3"/>
  <c r="D12" i="3"/>
</calcChain>
</file>

<file path=xl/sharedStrings.xml><?xml version="1.0" encoding="utf-8"?>
<sst xmlns="http://schemas.openxmlformats.org/spreadsheetml/2006/main" count="884" uniqueCount="262">
  <si>
    <t>Menu - Lista de Exercícios Excel - Do Básico ao Avançado</t>
  </si>
  <si>
    <t>Formatação</t>
  </si>
  <si>
    <t>O aluno deverá formatar as células de acordo com o modelo para verificar se aprendeu todas as formas de formatação das células</t>
  </si>
  <si>
    <t>Formatação de Célula</t>
  </si>
  <si>
    <t>Cor do Texto</t>
  </si>
  <si>
    <t>Bordas</t>
  </si>
  <si>
    <t>Preenchimento</t>
  </si>
  <si>
    <t>Negrito</t>
  </si>
  <si>
    <t>Itálico</t>
  </si>
  <si>
    <t>Sublinhado</t>
  </si>
  <si>
    <t>Teste</t>
  </si>
  <si>
    <t>Vermelho</t>
  </si>
  <si>
    <t>Azul</t>
  </si>
  <si>
    <t>Roxo</t>
  </si>
  <si>
    <t>Completa</t>
  </si>
  <si>
    <t>Superior</t>
  </si>
  <si>
    <t>Inferior</t>
  </si>
  <si>
    <t>Modelo para visualização</t>
  </si>
  <si>
    <t>Atividade para o Aluno</t>
  </si>
  <si>
    <t>Operações Básicas</t>
  </si>
  <si>
    <t>As primeiras operações serão feitas escrevendo os números e em seguida o aluno poderá utilizar as referências das células para efetuar novamente as operações</t>
  </si>
  <si>
    <t>Valor 1</t>
  </si>
  <si>
    <t>Valor 2</t>
  </si>
  <si>
    <t>Resultado</t>
  </si>
  <si>
    <t>Adição +</t>
  </si>
  <si>
    <t>Subtração -</t>
  </si>
  <si>
    <t>Multiplicação *</t>
  </si>
  <si>
    <t>Divisão /</t>
  </si>
  <si>
    <t>Sem Referência</t>
  </si>
  <si>
    <t>Com Referência</t>
  </si>
  <si>
    <t>Colar Especial</t>
  </si>
  <si>
    <t>Serão demonstradas as opções de Colar Especial e em seguida o aluno poderá utilizá-las para que fiquem igual ao modelo</t>
  </si>
  <si>
    <t>Células a serem copiadas</t>
  </si>
  <si>
    <t>Colar</t>
  </si>
  <si>
    <t>Fórmulas</t>
  </si>
  <si>
    <t>Fórmulas e Formatação</t>
  </si>
  <si>
    <t>Manter Formatação Original</t>
  </si>
  <si>
    <t>Sem Bordas</t>
  </si>
  <si>
    <t>Manter Largura da Coluna Original</t>
  </si>
  <si>
    <t>Transpor</t>
  </si>
  <si>
    <t>Colar Valores</t>
  </si>
  <si>
    <t>Valores</t>
  </si>
  <si>
    <t>Valores e Formatação de Número</t>
  </si>
  <si>
    <t>Valores e Formatação Original</t>
  </si>
  <si>
    <t>Outras Opções para Colar</t>
  </si>
  <si>
    <t>Colar Vínculo</t>
  </si>
  <si>
    <t>Imagem</t>
  </si>
  <si>
    <t>Imagem Vinculada</t>
  </si>
  <si>
    <t>Autopreenchimento</t>
  </si>
  <si>
    <t>Janeiro</t>
  </si>
  <si>
    <t>Domingo</t>
  </si>
  <si>
    <t>Teste 1</t>
  </si>
  <si>
    <t>Teste 2</t>
  </si>
  <si>
    <t>Teste 3</t>
  </si>
  <si>
    <t>Fevereiro</t>
  </si>
  <si>
    <t>Março</t>
  </si>
  <si>
    <t>Abril</t>
  </si>
  <si>
    <t>Maio</t>
  </si>
  <si>
    <t>Junho</t>
  </si>
  <si>
    <t>Julho</t>
  </si>
  <si>
    <t>Agosto</t>
  </si>
  <si>
    <t>Setembro</t>
  </si>
  <si>
    <t>Outubro</t>
  </si>
  <si>
    <t>Novembro</t>
  </si>
  <si>
    <t>Dezembro</t>
  </si>
  <si>
    <t>Segunda-feira</t>
  </si>
  <si>
    <t>Terça-feira</t>
  </si>
  <si>
    <t>Quarta-feira</t>
  </si>
  <si>
    <t>Quinta-feira</t>
  </si>
  <si>
    <t>Sexta-feira</t>
  </si>
  <si>
    <t>Sábado</t>
  </si>
  <si>
    <t>Teste 4</t>
  </si>
  <si>
    <t>Teste 5</t>
  </si>
  <si>
    <t>Teste 6</t>
  </si>
  <si>
    <t>Teste 7</t>
  </si>
  <si>
    <t>Teste 8</t>
  </si>
  <si>
    <t>Teste 9</t>
  </si>
  <si>
    <t>Teste 10</t>
  </si>
  <si>
    <t>Teste 11</t>
  </si>
  <si>
    <t>Teste 12</t>
  </si>
  <si>
    <t>João</t>
  </si>
  <si>
    <t>Pedro</t>
  </si>
  <si>
    <t>Mariana</t>
  </si>
  <si>
    <t>Letícia</t>
  </si>
  <si>
    <t>Serão dados alguns exemplos para que o aluno possa utilizar o método de autopreenchimento, selecionando algumas células e arrastando para completar as sequências. As células destacadas são as células que o aluno deverá selecionar antes de prosseguir com o autopreenchimento, ou seja, deve selecionar as células marcadas antes de arrastar para completar a tarefa.</t>
  </si>
  <si>
    <t>Ao efetuar o autopreenchimento as células abaixo das marcadas também ficarão da mesma cor, ou seja, o autopreenchimento também pega a formatação das células.</t>
  </si>
  <si>
    <t>Trancamento</t>
  </si>
  <si>
    <t>Será mostrado um exemplo que contém alguns valores para evidenciar o que acontece quando fazemos o trancamento e arrastamos as células trancadas.</t>
  </si>
  <si>
    <t>Exemplo de células</t>
  </si>
  <si>
    <t>Trancamento da Coluna J10</t>
  </si>
  <si>
    <t>Sem trancamento</t>
  </si>
  <si>
    <t>Trancamento da Linha J10</t>
  </si>
  <si>
    <t>Trancamento de Coluna e Linha J10</t>
  </si>
  <si>
    <t>Selecionando a primeira célula de cada um dos exemplos é possível observar como foi feito o trancamento de cada uma das partes, o aluno também pode utilizar o atalho F4 várias vezes até chegar no trancamento desejado</t>
  </si>
  <si>
    <t>O aluno irá igualar a primeira célula de cada uma das opções a célula em vermelho apenas alterando o trancamento e em seguida arrastando a célula para direita e para baixo para observar o que acontece com as células com cada um dos trancamentos.</t>
  </si>
  <si>
    <t>Funções E e OU</t>
  </si>
  <si>
    <t>A</t>
  </si>
  <si>
    <t>B</t>
  </si>
  <si>
    <t>Condições: A &gt; 0 e B &lt; 0</t>
  </si>
  <si>
    <t>Condições: A &gt; 0 ou B &lt; 0</t>
  </si>
  <si>
    <t>Condições: (A &gt; 0 e B &lt; 0) ou B &lt; -7</t>
  </si>
  <si>
    <t>Condições: (A &gt; 0 ou B &lt; 0) E A &gt; 7</t>
  </si>
  <si>
    <t>Serão mostrados exemplos para que o aluno crie as fórmulas utilizando as funções "E" e "OU" para que tenham o mesmo resultado apresentado. Esse exercício também é importante para que o aluno possa aprender a interpretar a maneira que está sendo pedido para que possa transcrever isso em fórmula.</t>
  </si>
  <si>
    <r>
      <t xml:space="preserve">As operações </t>
    </r>
    <r>
      <rPr>
        <b/>
        <i/>
        <sz val="12"/>
        <color theme="1"/>
        <rFont val="Calibri"/>
        <family val="2"/>
        <scheme val="minor"/>
      </rPr>
      <t>sem referências</t>
    </r>
    <r>
      <rPr>
        <i/>
        <sz val="12"/>
        <color theme="1"/>
        <rFont val="Calibri"/>
        <family val="2"/>
        <scheme val="minor"/>
      </rPr>
      <t xml:space="preserve"> são as operações em que o aluno escreve o número utilizado para cada operação, enquanto as operações </t>
    </r>
    <r>
      <rPr>
        <b/>
        <i/>
        <sz val="12"/>
        <color theme="1"/>
        <rFont val="Calibri"/>
        <family val="2"/>
        <scheme val="minor"/>
      </rPr>
      <t>com referênciao</t>
    </r>
    <r>
      <rPr>
        <i/>
        <sz val="12"/>
        <color theme="1"/>
        <rFont val="Calibri"/>
        <family val="2"/>
        <scheme val="minor"/>
      </rPr>
      <t xml:space="preserve"> aluno irá selecionar as células que contém os números para efetuar as operações. Por exemplo: L12 + M12 isso quer dizer que o Excel irá pegar o valor contido na célula L12 e irá somar com o valor contido na célula M12. Existem duas formas de colocar a referência: O aluno pode </t>
    </r>
    <r>
      <rPr>
        <b/>
        <i/>
        <sz val="12"/>
        <color theme="1"/>
        <rFont val="Calibri"/>
        <family val="2"/>
        <scheme val="minor"/>
      </rPr>
      <t>escrever manualmente</t>
    </r>
    <r>
      <rPr>
        <i/>
        <sz val="12"/>
        <color theme="1"/>
        <rFont val="Calibri"/>
        <family val="2"/>
        <scheme val="minor"/>
      </rPr>
      <t xml:space="preserve"> a célula ou pode simplesmente</t>
    </r>
    <r>
      <rPr>
        <b/>
        <i/>
        <sz val="12"/>
        <color theme="1"/>
        <rFont val="Calibri"/>
        <family val="2"/>
        <scheme val="minor"/>
      </rPr>
      <t xml:space="preserve"> clicar na célula desejada</t>
    </r>
    <r>
      <rPr>
        <i/>
        <sz val="12"/>
        <color theme="1"/>
        <rFont val="Calibri"/>
        <family val="2"/>
        <scheme val="minor"/>
      </rPr>
      <t xml:space="preserve"> enquanto escreve a fórmula.</t>
    </r>
  </si>
  <si>
    <t>Formatação Condicional</t>
  </si>
  <si>
    <t>Serão colocados alguns exemplos para que o aluno possa entender o funcionamento da formatação condicional. É importante ressaltar que para que a formatação funcione a análise deverá ser VERDADEIRA, portanto se o aluno precisa de mais de uma formatação será necessária fazer outra análise para que esta também tenha resultado VERDADEIRO.</t>
  </si>
  <si>
    <t>São 7 exemplos utilizando as opções da Formatação Condicional, para cada uma delas o aluno deverá selecionar toda a coluna para que a formatação se aplique a todo o intervalo.</t>
  </si>
  <si>
    <t>1 - Realçar Regras das Células - Está entre... - 3 e 7</t>
  </si>
  <si>
    <t>2 - Regras de Primeiros/Últimos - Acima da Média...</t>
  </si>
  <si>
    <t>3 - Barra de Dados - Preenchimento Gradual</t>
  </si>
  <si>
    <t>4 - Escala de Cor - Vermelha - Amarela - Verde</t>
  </si>
  <si>
    <t>5 - Conjunto de Ícones - Classificação - 3 Estrelas</t>
  </si>
  <si>
    <t>6 - Nova Regra... - Usar uma fórmula para determinar quais células devem ser formatadas - Fórmula =G9&gt;3 - Preenchimento da célula Azul</t>
  </si>
  <si>
    <t>7 - Nova Regra... - Usar uma fórmula para determinar quais células devem ser formatadas - Fórmula =MOD(H9;2)=1 - Resto da divisão por 2 igual a 1, número ímpar - Preenchimento da célula Rosa</t>
  </si>
  <si>
    <t>Função SE</t>
  </si>
  <si>
    <t>Serão colocados exemplos da função SE comum e da função SE composta ,ou seja, uma dentro da outra para que o aluno possa ter mais de uma opção para os critérios.</t>
  </si>
  <si>
    <t>Vendedor</t>
  </si>
  <si>
    <t>Bônus</t>
  </si>
  <si>
    <t>Helena</t>
  </si>
  <si>
    <t>Lucas</t>
  </si>
  <si>
    <t>Venda</t>
  </si>
  <si>
    <t>0 a 99</t>
  </si>
  <si>
    <t>Acima de 100</t>
  </si>
  <si>
    <t>100 a 199</t>
  </si>
  <si>
    <t>200 a 299</t>
  </si>
  <si>
    <t>Acima de 300</t>
  </si>
  <si>
    <t>Matheus</t>
  </si>
  <si>
    <t>Maria</t>
  </si>
  <si>
    <t>Marcos</t>
  </si>
  <si>
    <t>Paulo</t>
  </si>
  <si>
    <t>Ana</t>
  </si>
  <si>
    <t>Exemplo 2</t>
  </si>
  <si>
    <t>Exemplo 1</t>
  </si>
  <si>
    <t>O primeiro exemplo é utilizando a função SE comum, com o resultado verdadeiro e falso, enquanto o segundo exemplo utiliza a função SE em cadeia, ou seja, no resultado falso de uma função SE é colocada outra função SE. Os valores para os bônus estão nas tabelas destacadas. Os valores de bônus devem ser trancados se forem utilizadas as células para indicar o valor do bônus. Para facilitar o aluno poderá observar as fórmulas já feitas que também estão destacadas.</t>
  </si>
  <si>
    <t>Filtragem</t>
  </si>
  <si>
    <t>A filtragem de dados pode ser feita de duas maneiras, colocando o filtro ou formatando os dados como tabela (o que gera um filtro automático). Depois basta filtrar de acordo com a necessidade.</t>
  </si>
  <si>
    <t>Nome</t>
  </si>
  <si>
    <t>Idade</t>
  </si>
  <si>
    <t>Sexo</t>
  </si>
  <si>
    <t>Felipe</t>
  </si>
  <si>
    <t>Masculino</t>
  </si>
  <si>
    <t>Feminino</t>
  </si>
  <si>
    <t>Altura (m)</t>
  </si>
  <si>
    <t>Peso (Kg)</t>
  </si>
  <si>
    <t>Clicando nas setas de cada coluna é possível fazer a filtragem de acordo com os dados contidos na coluna, se forem texto teremos filtros de texto, se for número teremos filtros de número. Então podemos filtragem em ordem alfabética, em ordem crescente ou decrescente. Podemos filtrar apenas com textos ou números específicos, como no caso do sexo, podemos marcar apenas masculino ou feminino. Tudo isso irá facilitar a análise dos dados.</t>
  </si>
  <si>
    <t>O aluno pode fazer a filtragem de cada uma das colunas para testar cada tipo de filtro disponível e observar como a tabela vai se modificando para adaptar a cada filtragem feita pelo aluno. É importante observar que desta forma os dados de uma mesma linha irão permanecer juntos e não serão bagunçados durante o processo.</t>
  </si>
  <si>
    <t>Classificação</t>
  </si>
  <si>
    <t>A classificação é muito parecida com a filtragem, no entanto pode ser feita de uma forma mais rápida.</t>
  </si>
  <si>
    <t>Tabela Exemplo</t>
  </si>
  <si>
    <t>Tabela com a classificação</t>
  </si>
  <si>
    <t>Enquanto a filtragem temos que ir de um em um para filtrar o que queremos, na classificação podemos fazer todo o processo dentro de uma única janela e escolher a ordem que será feita a classificação. A tabela central mostra os dados originais e o modelo para visualização mostra como ficou a tabela após a classificação.</t>
  </si>
  <si>
    <t>A classificação será feita da seguinte forma:</t>
  </si>
  <si>
    <t>2 - Altura do maior para o menor.</t>
  </si>
  <si>
    <t>Podemos observar que iremos classificar as alturas dentro da primeira classificação, ou seja, primeiro foi feita a classificação do sexo e essa ordem não irá mais mudar, o que irá mudar é a ordem das alturas das pessoas para se adaptarem a segunda classificação que é de ordem crescente de altura.</t>
  </si>
  <si>
    <t>Obs: O aluno pode moficar os dados colocando mais dados repetidos e alterar o tipo e a ordem das classificações para que possa entender como realmente funciona essa ferramenta e como ela pode facilitar a visualização dos dados.</t>
  </si>
  <si>
    <t>Gráficos</t>
  </si>
  <si>
    <t>Meses</t>
  </si>
  <si>
    <t>Valor</t>
  </si>
  <si>
    <t>Essa parte consiste em um tabela preenchida e três gráficos de exemplo.</t>
  </si>
  <si>
    <t>Obs: O aluno pode alterar os valores no gráfico para ver como se comportam e pode deletar os gráficos para criar seus próprios gráficos.</t>
  </si>
  <si>
    <t>Validação de Dados</t>
  </si>
  <si>
    <t>A validação de dados serve para limitar tipo e ou quantidade de dados que serão inseridos em uma célula. Teremos 3 exemplos diferentes, existem mais tipos para serem utilizados.</t>
  </si>
  <si>
    <t>Validação de Número Inteiro Entre 0 e 10</t>
  </si>
  <si>
    <t>Validação Utilizando uma Lista (Lista de Nomes Abaixo)</t>
  </si>
  <si>
    <t>Lista para Validação</t>
  </si>
  <si>
    <t>Julia</t>
  </si>
  <si>
    <t>Validação de Comprimento de Texto Mín 1, Máx 3</t>
  </si>
  <si>
    <t>abc</t>
  </si>
  <si>
    <t>O aluno poderá utilizar inicialmente as células destacadas para testar valores fora dos intervalos indicados para ver o resultado. Em seguida poderão fazer sua atividades. Poderão modificar o tipo de validação, a lista e os números dos intervalos.</t>
  </si>
  <si>
    <t>Validação de Número Inteiro Entre 10 e 20</t>
  </si>
  <si>
    <t>Juliana</t>
  </si>
  <si>
    <t>Leticia</t>
  </si>
  <si>
    <t>Luciana</t>
  </si>
  <si>
    <t>Filtro Avançado</t>
  </si>
  <si>
    <t>ID</t>
  </si>
  <si>
    <t>Produto</t>
  </si>
  <si>
    <t>Quantidade</t>
  </si>
  <si>
    <t>Preço Unitário</t>
  </si>
  <si>
    <t>Preço Total</t>
  </si>
  <si>
    <t>Uva</t>
  </si>
  <si>
    <t>Maçã</t>
  </si>
  <si>
    <t>Morango</t>
  </si>
  <si>
    <t>Pêra</t>
  </si>
  <si>
    <t>Limão</t>
  </si>
  <si>
    <t>Laranja</t>
  </si>
  <si>
    <t>Mamão</t>
  </si>
  <si>
    <t>Melancia</t>
  </si>
  <si>
    <t>Melão</t>
  </si>
  <si>
    <t>Pêssego</t>
  </si>
  <si>
    <t>O filtro avançado permite ao usuário fazer várias filtragens utilizando apenas uma tabela auxiliar, ou seja, não sendo necessário fazer a filtragem uma a uma.</t>
  </si>
  <si>
    <t>&gt;10</t>
  </si>
  <si>
    <t>&lt;2</t>
  </si>
  <si>
    <t>Caso o usuário queira fazer mais de uma filtragem, filtrando diversos itens basta colocar as outras opçãos nas linhas abaixo da primeira filtragem. Cada linha irá representar uma filtragem independente da outra. Então uma não irá interferir na outra, elas serão somadas.</t>
  </si>
  <si>
    <t>A atividade para o aluno é modificar os filtros e testar as diversas opções, tanto como vários filtros em uma única linha que seria apenas uma filtragem completa, quanto filtros em várias linhas que seriam filtragens independentes.</t>
  </si>
  <si>
    <t>A filtragem de exemplo é utilizando 2 filtros: o primeiro para a quantidade maior que 10 e o segundo para o preço unitário ser menor que 2. Desta forma temos as duas filtragens de forma mais fácil e rápida. Caso queira fazer filtragem de quantidade entre 2 e 10 é necessário repetir o cabeçalho do item desejado e criar uma opção com &gt;2 e outra &lt;10.</t>
  </si>
  <si>
    <t>Tabela de Referência para o Filtro Avançado</t>
  </si>
  <si>
    <t>Classificação Avançada</t>
  </si>
  <si>
    <t>A classificação avançada permite ao usuário classificar mais dados de uma forma mais dinâmica e seguindo uma ordem específica imposta pelo prórprio usuário.</t>
  </si>
  <si>
    <t>Tabela de Referência para Classificação Avançada</t>
  </si>
  <si>
    <t>Neste exemplo foram utilizadas duas classificações, a primeira delas é feita pela quantidade do maior para o menor, ou seja, os produtos serão ordenados de forma que as maiores quantidades ficarão mais acima da tabela. A segunda classificação foi pelo preço unitário do menor para o maior, ou seja, dentro da classificação da quantidade teremos a classificação por preço dentro dela. Como pode ser visto temos 3 produtos com quantidades iguais a 20, e feita essa classificação será feita a classificação por preço unitário fazendo com que o menor preço apareça primeiro.</t>
  </si>
  <si>
    <t>A classificação obedece a ordem que o usuário coloca, neste caso foi utilizada a quantidade e em seguida o preço unitário. Portanto o aluno poderá escolher as diversas opções de classificação em diversas ordens para que possa obter o resultado desejado. Isso irá depender de como quer os dados organizados para facilitar a análise dos mesmos.</t>
  </si>
  <si>
    <t>Teste as diferentes possibilidade em diferentes ordens para observar o modo em que os dados são organizados.</t>
  </si>
  <si>
    <t>CONT.SE</t>
  </si>
  <si>
    <t>Tabela de Referência para CONT.SE</t>
  </si>
  <si>
    <t>A função CONT.SE nos permite fazer uma contagem baseado em um critério, neste caso poderemos contar a quantidade de produtos totais que possuímos mesmo quando eles se repetem.</t>
  </si>
  <si>
    <t>Essa fórmula pode ser utilizada também para contar quantos produtos tem quantidades maiores que 10 por exemplo, ou preços menores que 1,50. As possibilidades são várias, o importante é lembrar que essa fórmula conta a quantidade de vezes que um evento ocorre.</t>
  </si>
  <si>
    <t>Vamos utilizar a fórmula CONT.SE para contar as quantidades de produtos. No entanto essa contagem será feita na coluna de produto, ou seja, iremos contar quantos compras desses produtos foram feitas.</t>
  </si>
  <si>
    <t>Condição</t>
  </si>
  <si>
    <t>Ocorrência</t>
  </si>
  <si>
    <t>Preço menor que 1,50</t>
  </si>
  <si>
    <t>&lt; 1,50</t>
  </si>
  <si>
    <t>Quantidade maior que 10</t>
  </si>
  <si>
    <t>&gt; 10</t>
  </si>
  <si>
    <t>SOMASE E MÉDIASE</t>
  </si>
  <si>
    <t>As funções SOMASE e MÉDIASE são parecidas com as funções normais delas, no entanto podemos colocar uma condição para somar ou obter a média.</t>
  </si>
  <si>
    <t>Tabela de Referência para SOMASE e MÉDIASE</t>
  </si>
  <si>
    <t>Média</t>
  </si>
  <si>
    <t>Vamos utilizar a fórmula SOMASE para sabermos a quantidade total de produtos comprados e em seguida vamos utilziar a fórmula MÉDIASE para saber a média de quantidade por compra efetuada.</t>
  </si>
  <si>
    <t>Vale lembrar que a coluna de produtos significa uma compra, ou seja, em uma única compra podemos ter várias quantidades. Podemos ter compras repetidas com quantidades diferentes.</t>
  </si>
  <si>
    <t>CONT.SES e MÉDIASES</t>
  </si>
  <si>
    <t>As funções CONT.SES e MÉDIASES são parecidas com as funções normais delas, no entanto podemos colocar mais condições para ter um resultado mais específico.</t>
  </si>
  <si>
    <t>Condição 2</t>
  </si>
  <si>
    <t>Vamos utilizar a fórmula CONT.SES para analisar em quantas compras de cada um dos produtos tiveram quantidades maiores que 10.E a fórmula MÉDIASES para analisar a média dos produtos que são maior que 10.</t>
  </si>
  <si>
    <t>&lt; 5</t>
  </si>
  <si>
    <t>PROCV e PROCH</t>
  </si>
  <si>
    <t>Joao</t>
  </si>
  <si>
    <t>Cliente</t>
  </si>
  <si>
    <t>Cargo</t>
  </si>
  <si>
    <t>Auxiliar</t>
  </si>
  <si>
    <t>Gerente</t>
  </si>
  <si>
    <t>Assistente</t>
  </si>
  <si>
    <t>Secretária</t>
  </si>
  <si>
    <t>Engenheiro</t>
  </si>
  <si>
    <t>Salário</t>
  </si>
  <si>
    <t>Tempo</t>
  </si>
  <si>
    <t>PROCV</t>
  </si>
  <si>
    <t>PROCH</t>
  </si>
  <si>
    <t>Basta o usuário modificar o nome do funcionário que todas as suas informações serão atualizadas automaticamente levando em conta a tabela completa a esquerda.</t>
  </si>
  <si>
    <t>Basta o usuário modificar o nome que o tempo de cada pessoa será atualizado.</t>
  </si>
  <si>
    <t>Essas são funções de procura ma vertical (PROCV) e na horizontal (PROCH), funcionam para pesquisas de dados de uma forma mais rápida, podendo apenas alterar o nome/produto ou o que esteja sendo procurado em cada caso. Feito isso as células contendo essas fórmulas serão atualizadas automaticamente.</t>
  </si>
  <si>
    <t>Tabelas de Referência para PROCV e PROCH</t>
  </si>
  <si>
    <t>Tabela de Referência para CONT.SES e MÉDIASEs</t>
  </si>
  <si>
    <t>Tabela Dinâmica</t>
  </si>
  <si>
    <t>Paula</t>
  </si>
  <si>
    <t>Mochila</t>
  </si>
  <si>
    <t>Livro</t>
  </si>
  <si>
    <t>Caderno</t>
  </si>
  <si>
    <t>Caneta</t>
  </si>
  <si>
    <t>Lápis</t>
  </si>
  <si>
    <t>Tabela base para a criação da tabela dinâmica</t>
  </si>
  <si>
    <t>Rótulos de Linha</t>
  </si>
  <si>
    <t>Total Geral</t>
  </si>
  <si>
    <t>Soma de Preço Unitário</t>
  </si>
  <si>
    <t>Soma de Preço Total</t>
  </si>
  <si>
    <t>A tabela dinâmica é uma forma mais rápida de análise dos dados da tabela, podendo modificar como os dados são apresentados, a ordem que são apresentados ou até mesmo a quantidade de dados que serão aprensentados, ou seja, é possível alterar a ordem ou deixar de apresentar alguns dados "desnecessários" no momento.</t>
  </si>
  <si>
    <t>O usuário pode alterar como os dados são apresentados na tabela dinâmica, pode alterar a ordem em que os dados são colocados. Por exemplo ao invés de colocarmos nomes e em seguida produtos, podemos colocar produtos e em seguida podemos colocar os nomes. Desta forma veremos os produtos primeiros e quando abrirmos veremos as pessoas que compraram estes produtos.</t>
  </si>
  <si>
    <t>A forma em que a tabela dinâmica vai depender de como o usuário precisa que os dados apareçam, desta forma ela pode ser modificada rapidamente para se adequar a situação, facilitando a análise dos dados em questão.</t>
  </si>
  <si>
    <t>A medida que esses dados são alterado na tabela dinâmica o gráfico dinâmico se altera automaticamente para se adequar ao que está sendo mostrado na  tabela dinâmica. Então basta alterar para observar as mudanças no gráfico.</t>
  </si>
  <si>
    <t>A tabela base que gerou a tabela e o gráfico dinâmico está atrás do gráfico, caso queira conferir os dados ou fazer alguma alteração basta mover o gráfico.</t>
  </si>
  <si>
    <t>Gráfico Dinâmico</t>
  </si>
  <si>
    <t>O gráfico dinâmico é uma representação visual da tabela dinâmica, então o que for representado na tabela dinâmica será automaticamente representado pelo gráfico dinâmico. A medida em que o usuário altera a tabela o gráfico também se altera para acompanhar a visualização da tabela.</t>
  </si>
  <si>
    <t>1 - Sexo em ordem alfabética;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</si>
</sst>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R$&quot;\ * #,##0.00_-;\-&quot;R$&quot;\ * #,##0.00_-;_-&quot;R$&quot;\ * &quot;-&quot;??_-;_-@_-"/>
    <numFmt numFmtId="164" formatCode="&quot;R$&quot;#,##0.00;[Red]\-&quot;R$&quot;#,##0.00"/>
    <numFmt numFmtId="165" formatCode="_-&quot;R$&quot;* #,##0.00_-;\-&quot;R$&quot;* #,##0.00_-;_-&quot;R$&quot;* &quot;-&quot;??_-;_-@_-"/>
  </numFmts>
  <fonts count="23" x14ac:knownFonts="1">
    <font>
      <sz val="11"/>
      <color theme="1"/>
      <name val="Calibri"/>
      <family val="2"/>
      <scheme val="minor"/>
    </font>
    <font>
      <sz val="11"/>
      <color rgb="FFFF0000"/>
      <name val="Calibri"/>
      <family val="2"/>
      <scheme val="minor"/>
    </font>
    <font>
      <b/>
      <sz val="11"/>
      <color theme="1"/>
      <name val="Calibri"/>
      <family val="2"/>
      <scheme val="minor"/>
    </font>
    <font>
      <b/>
      <sz val="26"/>
      <color theme="0"/>
      <name val="Calibri"/>
      <family val="2"/>
      <scheme val="minor"/>
    </font>
    <font>
      <b/>
      <sz val="26"/>
      <color theme="1"/>
      <name val="Calibri"/>
      <family val="2"/>
      <scheme val="minor"/>
    </font>
    <font>
      <sz val="11"/>
      <color rgb="FF00B0F0"/>
      <name val="Calibri"/>
      <family val="2"/>
      <scheme val="minor"/>
    </font>
    <font>
      <sz val="11"/>
      <color rgb="FF7030A0"/>
      <name val="Calibri"/>
      <family val="2"/>
      <scheme val="minor"/>
    </font>
    <font>
      <i/>
      <sz val="11"/>
      <color theme="1"/>
      <name val="Calibri"/>
      <family val="2"/>
      <scheme val="minor"/>
    </font>
    <font>
      <u/>
      <sz val="11"/>
      <color theme="1"/>
      <name val="Calibri"/>
      <family val="2"/>
      <scheme val="minor"/>
    </font>
    <font>
      <b/>
      <sz val="12"/>
      <color theme="1"/>
      <name val="Calibri"/>
      <family val="2"/>
      <scheme val="minor"/>
    </font>
    <font>
      <i/>
      <sz val="14"/>
      <color theme="1"/>
      <name val="Calibri"/>
      <family val="2"/>
      <scheme val="minor"/>
    </font>
    <font>
      <b/>
      <sz val="14"/>
      <color rgb="FFFF0000"/>
      <name val="Calibri"/>
      <family val="2"/>
      <scheme val="minor"/>
    </font>
    <font>
      <sz val="11"/>
      <color theme="1"/>
      <name val="Calibri"/>
      <family val="2"/>
      <scheme val="minor"/>
    </font>
    <font>
      <b/>
      <sz val="11"/>
      <color rgb="FF0070C0"/>
      <name val="Calibri"/>
      <family val="2"/>
      <scheme val="minor"/>
    </font>
    <font>
      <b/>
      <sz val="11"/>
      <color rgb="FFFFC000"/>
      <name val="Calibri"/>
      <family val="2"/>
      <scheme val="minor"/>
    </font>
    <font>
      <sz val="11"/>
      <name val="Calibri"/>
      <family val="2"/>
      <scheme val="minor"/>
    </font>
    <font>
      <i/>
      <sz val="12"/>
      <color theme="1"/>
      <name val="Calibri"/>
      <family val="2"/>
      <scheme val="minor"/>
    </font>
    <font>
      <b/>
      <sz val="12"/>
      <color rgb="FFFF0000"/>
      <name val="Calibri"/>
      <family val="2"/>
      <scheme val="minor"/>
    </font>
    <font>
      <b/>
      <sz val="11"/>
      <color rgb="FFFF0000"/>
      <name val="Calibri"/>
      <family val="2"/>
      <scheme val="minor"/>
    </font>
    <font>
      <b/>
      <i/>
      <sz val="12"/>
      <color theme="1"/>
      <name val="Calibri"/>
      <family val="2"/>
      <scheme val="minor"/>
    </font>
    <font>
      <i/>
      <sz val="12"/>
      <color rgb="FFFF0000"/>
      <name val="Calibri"/>
      <family val="2"/>
      <scheme val="minor"/>
    </font>
    <font>
      <b/>
      <sz val="11"/>
      <name val="Calibri"/>
      <family val="2"/>
      <scheme val="minor"/>
    </font>
    <font>
      <b/>
      <sz val="11"/>
      <color theme="0"/>
      <name val="Calibri"/>
      <family val="2"/>
      <scheme val="minor"/>
    </font>
  </fonts>
  <fills count="12">
    <fill>
      <patternFill patternType="none"/>
    </fill>
    <fill>
      <patternFill patternType="gray125"/>
    </fill>
    <fill>
      <patternFill patternType="solid">
        <fgColor theme="1"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7"/>
        <bgColor theme="7"/>
      </patternFill>
    </fill>
    <fill>
      <patternFill patternType="solid">
        <fgColor theme="0" tint="-0.34998626667073579"/>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right/>
      <top/>
      <bottom style="thin">
        <color theme="1"/>
      </bottom>
      <diagonal/>
    </border>
    <border>
      <left style="thin">
        <color theme="7"/>
      </left>
      <right/>
      <top style="thin">
        <color theme="7"/>
      </top>
      <bottom/>
      <diagonal/>
    </border>
    <border>
      <left/>
      <right/>
      <top style="thin">
        <color theme="7"/>
      </top>
      <bottom/>
      <diagonal/>
    </border>
    <border>
      <left/>
      <right style="thin">
        <color theme="7"/>
      </right>
      <top style="thin">
        <color theme="7"/>
      </top>
      <bottom/>
      <diagonal/>
    </border>
  </borders>
  <cellStyleXfs count="3">
    <xf numFmtId="0" fontId="0" fillId="0" borderId="0"/>
    <xf numFmtId="165" fontId="12" fillId="0" borderId="0" applyFont="0" applyFill="0" applyBorder="0" applyAlignment="0" applyProtection="0"/>
    <xf numFmtId="9" fontId="12" fillId="0" borderId="0" applyFont="0" applyFill="0" applyBorder="0" applyAlignment="0" applyProtection="0"/>
  </cellStyleXfs>
  <cellXfs count="127">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0" fillId="0" borderId="0" xfId="0" applyFont="1" applyAlignment="1">
      <alignment horizontal="center" vertical="center"/>
    </xf>
    <xf numFmtId="0" fontId="10" fillId="0" borderId="0" xfId="0" applyFont="1" applyAlignment="1">
      <alignment vertical="center"/>
    </xf>
    <xf numFmtId="0" fontId="0" fillId="0" borderId="5" xfId="0" applyBorder="1"/>
    <xf numFmtId="0" fontId="0" fillId="0" borderId="6" xfId="0" applyBorder="1"/>
    <xf numFmtId="0" fontId="2" fillId="0" borderId="5" xfId="0" applyFont="1" applyBorder="1"/>
    <xf numFmtId="0" fontId="0" fillId="3" borderId="0" xfId="0" applyFill="1"/>
    <xf numFmtId="0" fontId="0" fillId="4" borderId="0" xfId="0" applyFill="1"/>
    <xf numFmtId="0" fontId="0" fillId="5" borderId="0" xfId="0" applyFill="1"/>
    <xf numFmtId="0" fontId="1"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2" fillId="0" borderId="0" xfId="0" applyFont="1"/>
    <xf numFmtId="0" fontId="7" fillId="0" borderId="0" xfId="0" applyFont="1"/>
    <xf numFmtId="0" fontId="8" fillId="0" borderId="0" xfId="0" applyFont="1"/>
    <xf numFmtId="0" fontId="0" fillId="0" borderId="7" xfId="0" applyBorder="1"/>
    <xf numFmtId="0" fontId="0" fillId="0" borderId="8" xfId="0" applyBorder="1"/>
    <xf numFmtId="0" fontId="0" fillId="0" borderId="9" xfId="0" applyBorder="1"/>
    <xf numFmtId="0" fontId="0" fillId="0" borderId="0" xfId="0" applyAlignment="1">
      <alignment horizontal="center"/>
    </xf>
    <xf numFmtId="0" fontId="2" fillId="0" borderId="1" xfId="0" applyFont="1" applyBorder="1" applyAlignment="1">
      <alignment horizontal="center"/>
    </xf>
    <xf numFmtId="0" fontId="0" fillId="0" borderId="1" xfId="0" applyBorder="1"/>
    <xf numFmtId="2" fontId="0" fillId="0" borderId="1" xfId="0" applyNumberFormat="1" applyBorder="1" applyAlignment="1">
      <alignment horizontal="center"/>
    </xf>
    <xf numFmtId="0" fontId="11" fillId="0" borderId="0" xfId="0" applyFont="1" applyAlignment="1">
      <alignment horizontal="center"/>
    </xf>
    <xf numFmtId="165" fontId="14" fillId="7" borderId="1" xfId="1" applyFont="1" applyFill="1" applyBorder="1" applyAlignment="1">
      <alignment horizontal="center"/>
    </xf>
    <xf numFmtId="9" fontId="13" fillId="6" borderId="1" xfId="2" applyFont="1" applyFill="1" applyBorder="1" applyAlignment="1">
      <alignment horizontal="center"/>
    </xf>
    <xf numFmtId="165" fontId="14" fillId="7" borderId="0" xfId="1" applyFont="1" applyFill="1" applyAlignment="1">
      <alignment horizontal="center"/>
    </xf>
    <xf numFmtId="9" fontId="13" fillId="6" borderId="0" xfId="2" applyFont="1" applyFill="1" applyAlignment="1">
      <alignment horizontal="center"/>
    </xf>
    <xf numFmtId="165" fontId="0" fillId="0" borderId="0" xfId="0" applyNumberFormat="1"/>
    <xf numFmtId="9" fontId="0" fillId="0" borderId="0" xfId="0" applyNumberFormat="1"/>
    <xf numFmtId="0" fontId="11" fillId="0" borderId="0" xfId="0" applyFont="1"/>
    <xf numFmtId="0" fontId="0" fillId="8" borderId="1" xfId="0" applyFill="1" applyBorder="1" applyAlignment="1">
      <alignment horizontal="center"/>
    </xf>
    <xf numFmtId="0" fontId="10" fillId="0" borderId="0" xfId="0" applyFont="1" applyAlignment="1">
      <alignment vertical="center" wrapText="1"/>
    </xf>
    <xf numFmtId="0" fontId="15" fillId="0" borderId="0" xfId="0" applyFont="1" applyAlignment="1">
      <alignment horizontal="center"/>
    </xf>
    <xf numFmtId="0" fontId="0" fillId="3" borderId="1" xfId="0" applyFill="1" applyBorder="1" applyAlignment="1">
      <alignment horizontal="center"/>
    </xf>
    <xf numFmtId="0" fontId="0" fillId="0" borderId="0" xfId="0" applyAlignment="1">
      <alignment horizontal="left"/>
    </xf>
    <xf numFmtId="0" fontId="0" fillId="0" borderId="5" xfId="0" applyBorder="1" applyAlignment="1">
      <alignment horizontal="center"/>
    </xf>
    <xf numFmtId="0" fontId="0" fillId="0" borderId="7" xfId="0" applyBorder="1" applyAlignment="1">
      <alignment horizontal="center"/>
    </xf>
    <xf numFmtId="164" fontId="0" fillId="0" borderId="6" xfId="0" applyNumberFormat="1" applyBorder="1" applyAlignment="1">
      <alignment horizontal="center"/>
    </xf>
    <xf numFmtId="164" fontId="0" fillId="0" borderId="9" xfId="0" applyNumberFormat="1" applyBorder="1" applyAlignment="1">
      <alignment horizontal="center"/>
    </xf>
    <xf numFmtId="0" fontId="2" fillId="0" borderId="12" xfId="0" applyFont="1" applyBorder="1" applyAlignment="1">
      <alignment horizontal="center"/>
    </xf>
    <xf numFmtId="0" fontId="2" fillId="0" borderId="14" xfId="0" applyFont="1" applyBorder="1" applyAlignment="1">
      <alignment horizontal="center"/>
    </xf>
    <xf numFmtId="164" fontId="0" fillId="0" borderId="15" xfId="0" applyNumberFormat="1" applyBorder="1" applyAlignment="1">
      <alignment horizontal="center"/>
    </xf>
    <xf numFmtId="164" fontId="0" fillId="0" borderId="16" xfId="0" applyNumberFormat="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164" fontId="0" fillId="8" borderId="6" xfId="0" applyNumberFormat="1" applyFill="1" applyBorder="1" applyAlignment="1">
      <alignment horizontal="center"/>
    </xf>
    <xf numFmtId="164" fontId="0" fillId="8" borderId="9" xfId="0" applyNumberFormat="1" applyFill="1" applyBorder="1" applyAlignment="1">
      <alignment horizontal="center"/>
    </xf>
    <xf numFmtId="0" fontId="2" fillId="9" borderId="10" xfId="0" applyFont="1" applyFill="1" applyBorder="1" applyAlignment="1">
      <alignment horizontal="center"/>
    </xf>
    <xf numFmtId="0" fontId="2" fillId="9" borderId="14" xfId="0" applyFont="1" applyFill="1" applyBorder="1" applyAlignment="1">
      <alignment horizontal="center"/>
    </xf>
    <xf numFmtId="2" fontId="0" fillId="0" borderId="0" xfId="0" applyNumberFormat="1" applyAlignment="1">
      <alignment horizontal="center"/>
    </xf>
    <xf numFmtId="0" fontId="0" fillId="0" borderId="0" xfId="0" applyAlignment="1">
      <alignment vertical="center" wrapText="1"/>
    </xf>
    <xf numFmtId="0" fontId="16" fillId="0" borderId="0" xfId="0" applyFont="1" applyAlignment="1">
      <alignment vertical="center" wrapText="1"/>
    </xf>
    <xf numFmtId="0" fontId="0" fillId="0" borderId="20" xfId="0" applyBorder="1" applyAlignment="1">
      <alignment horizontal="center"/>
    </xf>
    <xf numFmtId="0" fontId="0" fillId="0" borderId="21" xfId="0" applyBorder="1" applyAlignment="1">
      <alignment horizontal="center"/>
    </xf>
    <xf numFmtId="2" fontId="0" fillId="0" borderId="21" xfId="0" applyNumberFormat="1" applyBorder="1" applyAlignment="1">
      <alignment horizontal="center"/>
    </xf>
    <xf numFmtId="0" fontId="0" fillId="0" borderId="22"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2" fontId="0" fillId="0" borderId="18" xfId="0" applyNumberFormat="1" applyBorder="1" applyAlignment="1">
      <alignment horizontal="center"/>
    </xf>
    <xf numFmtId="0" fontId="0" fillId="0" borderId="19" xfId="0" applyBorder="1" applyAlignment="1">
      <alignment horizontal="center"/>
    </xf>
    <xf numFmtId="0" fontId="21" fillId="9" borderId="20" xfId="0" applyFont="1" applyFill="1" applyBorder="1" applyAlignment="1">
      <alignment horizontal="center"/>
    </xf>
    <xf numFmtId="0" fontId="21" fillId="9" borderId="21" xfId="0" applyFont="1" applyFill="1" applyBorder="1" applyAlignment="1">
      <alignment horizontal="center"/>
    </xf>
    <xf numFmtId="0" fontId="21" fillId="9" borderId="22" xfId="0" applyFont="1" applyFill="1" applyBorder="1" applyAlignment="1">
      <alignment horizontal="center"/>
    </xf>
    <xf numFmtId="0" fontId="19" fillId="0" borderId="0" xfId="0" applyFont="1"/>
    <xf numFmtId="0" fontId="0" fillId="9" borderId="14" xfId="0" applyFill="1" applyBorder="1"/>
    <xf numFmtId="0" fontId="0" fillId="4" borderId="14" xfId="0" applyFill="1" applyBorder="1"/>
    <xf numFmtId="0" fontId="22" fillId="10" borderId="24" xfId="0" applyFont="1" applyFill="1" applyBorder="1"/>
    <xf numFmtId="0" fontId="22" fillId="10" borderId="25" xfId="0" applyFont="1" applyFill="1" applyBorder="1"/>
    <xf numFmtId="0" fontId="22" fillId="10" borderId="26" xfId="0" applyFont="1" applyFill="1" applyBorder="1"/>
    <xf numFmtId="165" fontId="0" fillId="0" borderId="0" xfId="1" applyFont="1"/>
    <xf numFmtId="0" fontId="11" fillId="0" borderId="0" xfId="0" applyFont="1" applyAlignment="1"/>
    <xf numFmtId="0" fontId="0" fillId="0" borderId="0" xfId="0" applyAlignment="1">
      <alignment horizontal="left"/>
    </xf>
    <xf numFmtId="0" fontId="2" fillId="0" borderId="0" xfId="0" applyFont="1" applyAlignment="1">
      <alignment horizontal="left"/>
    </xf>
    <xf numFmtId="0" fontId="22" fillId="0" borderId="0" xfId="0" applyFont="1" applyFill="1" applyBorder="1"/>
    <xf numFmtId="0" fontId="0" fillId="0" borderId="0" xfId="0" applyFont="1" applyFill="1" applyBorder="1" applyAlignment="1">
      <alignment horizontal="center"/>
    </xf>
    <xf numFmtId="0" fontId="0" fillId="0" borderId="0" xfId="0" applyFont="1" applyFill="1" applyBorder="1"/>
    <xf numFmtId="165" fontId="0" fillId="0" borderId="0" xfId="1" applyNumberFormat="1" applyFont="1" applyFill="1" applyBorder="1"/>
    <xf numFmtId="0" fontId="2" fillId="0" borderId="0" xfId="0" applyFont="1" applyAlignment="1">
      <alignment horizontal="center"/>
    </xf>
    <xf numFmtId="0" fontId="0" fillId="0" borderId="0" xfId="0" applyNumberFormat="1" applyAlignment="1">
      <alignment horizontal="center"/>
    </xf>
    <xf numFmtId="0" fontId="0" fillId="0" borderId="0" xfId="0" applyAlignment="1">
      <alignment horizontal="center" vertical="center"/>
    </xf>
    <xf numFmtId="0" fontId="0" fillId="0" borderId="0" xfId="0" applyAlignment="1">
      <alignment horizontal="left" vertical="center"/>
    </xf>
    <xf numFmtId="0" fontId="22" fillId="0" borderId="0" xfId="0" applyFont="1" applyFill="1" applyBorder="1" applyAlignment="1">
      <alignment horizontal="center"/>
    </xf>
    <xf numFmtId="165" fontId="0" fillId="0" borderId="0" xfId="1" applyNumberFormat="1" applyFont="1" applyFill="1" applyBorder="1" applyAlignment="1">
      <alignment horizontal="center"/>
    </xf>
    <xf numFmtId="165" fontId="0" fillId="0" borderId="0" xfId="1" applyFont="1" applyAlignment="1">
      <alignment horizontal="center" vertical="center"/>
    </xf>
    <xf numFmtId="165" fontId="0" fillId="0" borderId="0" xfId="1" applyFont="1" applyFill="1" applyBorder="1" applyAlignment="1">
      <alignment horizontal="center"/>
    </xf>
    <xf numFmtId="0" fontId="2" fillId="11" borderId="1" xfId="0" applyFont="1" applyFill="1" applyBorder="1" applyAlignment="1">
      <alignment horizontal="center"/>
    </xf>
    <xf numFmtId="0" fontId="11" fillId="0" borderId="0" xfId="0" applyFont="1" applyAlignment="1">
      <alignment vertical="center"/>
    </xf>
    <xf numFmtId="0" fontId="0" fillId="0" borderId="0" xfId="0" pivotButton="1"/>
    <xf numFmtId="0" fontId="0" fillId="0" borderId="0" xfId="0" applyAlignment="1">
      <alignment horizontal="left" indent="1"/>
    </xf>
    <xf numFmtId="0" fontId="0" fillId="0" borderId="0" xfId="0" applyAlignment="1">
      <alignment horizontal="left" indent="2"/>
    </xf>
    <xf numFmtId="44" fontId="0" fillId="0" borderId="0" xfId="0" applyNumberFormat="1"/>
    <xf numFmtId="0" fontId="3" fillId="2" borderId="0" xfId="0" applyFont="1" applyFill="1" applyAlignment="1">
      <alignment horizontal="center" vertical="center"/>
    </xf>
    <xf numFmtId="0" fontId="4" fillId="2" borderId="0" xfId="0" applyFont="1" applyFill="1" applyAlignment="1">
      <alignment horizontal="center" vertical="center"/>
    </xf>
    <xf numFmtId="0" fontId="0" fillId="0" borderId="0" xfId="0" applyAlignment="1">
      <alignment horizontal="left"/>
    </xf>
    <xf numFmtId="0" fontId="10" fillId="0" borderId="0" xfId="0" applyFont="1" applyAlignment="1">
      <alignment horizontal="center" vertical="center"/>
    </xf>
    <xf numFmtId="0" fontId="0" fillId="0" borderId="4" xfId="0" applyBorder="1" applyAlignment="1">
      <alignment horizontal="left"/>
    </xf>
    <xf numFmtId="0" fontId="11" fillId="0" borderId="0" xfId="0" applyFont="1" applyAlignment="1">
      <alignment horizontal="center"/>
    </xf>
    <xf numFmtId="0" fontId="9" fillId="0" borderId="10" xfId="0" applyFont="1" applyBorder="1" applyAlignment="1">
      <alignment horizontal="center"/>
    </xf>
    <xf numFmtId="0" fontId="9" fillId="0" borderId="11" xfId="0" applyFont="1" applyBorder="1" applyAlignment="1">
      <alignment horizontal="center"/>
    </xf>
    <xf numFmtId="0" fontId="9" fillId="0" borderId="12" xfId="0" applyFont="1" applyBorder="1" applyAlignment="1">
      <alignment horizontal="center"/>
    </xf>
    <xf numFmtId="0" fontId="16" fillId="0" borderId="0" xfId="0" applyFont="1" applyAlignment="1">
      <alignment horizontal="center" wrapText="1"/>
    </xf>
    <xf numFmtId="0" fontId="9" fillId="0" borderId="1" xfId="0" applyFont="1" applyBorder="1" applyAlignment="1">
      <alignment horizontal="center"/>
    </xf>
    <xf numFmtId="0" fontId="9" fillId="0" borderId="0" xfId="0" applyFont="1" applyAlignment="1">
      <alignment horizontal="left"/>
    </xf>
    <xf numFmtId="0" fontId="9" fillId="0" borderId="4" xfId="0" applyFont="1" applyBorder="1" applyAlignment="1">
      <alignment horizontal="left"/>
    </xf>
    <xf numFmtId="0" fontId="9" fillId="0" borderId="8" xfId="0" applyFont="1" applyBorder="1" applyAlignment="1">
      <alignment horizontal="left"/>
    </xf>
    <xf numFmtId="0" fontId="0" fillId="0" borderId="13" xfId="0" applyBorder="1" applyAlignment="1">
      <alignment horizontal="left"/>
    </xf>
    <xf numFmtId="0" fontId="10" fillId="0" borderId="0" xfId="0" applyFont="1" applyAlignment="1">
      <alignment horizontal="center" vertical="center" wrapText="1"/>
    </xf>
    <xf numFmtId="0" fontId="17" fillId="0" borderId="1" xfId="0" applyFont="1" applyBorder="1" applyAlignment="1">
      <alignment horizontal="center"/>
    </xf>
    <xf numFmtId="0" fontId="18" fillId="0" borderId="0" xfId="0" applyFont="1" applyAlignment="1">
      <alignment horizontal="center"/>
    </xf>
    <xf numFmtId="0" fontId="16" fillId="0" borderId="0" xfId="0" applyFont="1" applyAlignment="1">
      <alignment horizontal="center"/>
    </xf>
    <xf numFmtId="0" fontId="19" fillId="0" borderId="0" xfId="0" applyFont="1" applyAlignment="1">
      <alignment horizontal="center"/>
    </xf>
    <xf numFmtId="0" fontId="17" fillId="0" borderId="0" xfId="0" applyFont="1" applyAlignment="1">
      <alignment horizontal="center"/>
    </xf>
    <xf numFmtId="0" fontId="16" fillId="0" borderId="0" xfId="0" applyFont="1" applyAlignment="1">
      <alignment horizontal="center" vertical="center" wrapText="1"/>
    </xf>
    <xf numFmtId="0" fontId="20" fillId="0" borderId="0" xfId="0" applyFont="1" applyAlignment="1">
      <alignment horizontal="center" vertical="center" wrapText="1"/>
    </xf>
    <xf numFmtId="0" fontId="18" fillId="0" borderId="23" xfId="0" applyFont="1" applyBorder="1" applyAlignment="1">
      <alignment horizontal="center"/>
    </xf>
    <xf numFmtId="0" fontId="2" fillId="0" borderId="0" xfId="0" applyFont="1" applyAlignment="1">
      <alignment horizontal="left"/>
    </xf>
    <xf numFmtId="0" fontId="2" fillId="0" borderId="6" xfId="0" applyFont="1" applyBorder="1" applyAlignment="1">
      <alignment horizontal="left"/>
    </xf>
    <xf numFmtId="0" fontId="16" fillId="0" borderId="0" xfId="0" applyFont="1" applyBorder="1" applyAlignment="1">
      <alignment horizontal="center" vertical="center" wrapText="1"/>
    </xf>
    <xf numFmtId="0" fontId="7" fillId="0" borderId="0" xfId="0" applyFont="1" applyAlignment="1">
      <alignment horizontal="center" vertical="center" wrapText="1"/>
    </xf>
    <xf numFmtId="0" fontId="11" fillId="0" borderId="0" xfId="0" applyFont="1" applyAlignment="1">
      <alignment horizontal="center" vertical="center"/>
    </xf>
    <xf numFmtId="0" fontId="17" fillId="0" borderId="0" xfId="0" applyFont="1" applyAlignment="1">
      <alignment horizontal="center" vertical="center"/>
    </xf>
    <xf numFmtId="0" fontId="20" fillId="0" borderId="0" xfId="0" applyFont="1" applyAlignment="1">
      <alignment horizontal="center" wrapText="1"/>
    </xf>
    <xf numFmtId="0" fontId="2" fillId="9" borderId="14" xfId="0" applyFont="1" applyFill="1" applyBorder="1" applyAlignment="1">
      <alignment horizontal="center" vertical="center"/>
    </xf>
    <xf numFmtId="0" fontId="2" fillId="4" borderId="14" xfId="0" applyFont="1" applyFill="1" applyBorder="1" applyAlignment="1">
      <alignment horizontal="center" vertical="center"/>
    </xf>
  </cellXfs>
  <cellStyles count="3">
    <cellStyle name="Moeda" xfId="1" builtinId="4"/>
    <cellStyle name="Normal" xfId="0" builtinId="0"/>
    <cellStyle name="Porcentagem" xfId="2" builtinId="5"/>
  </cellStyles>
  <dxfs count="93">
    <dxf>
      <font>
        <color rgb="FFFF0000"/>
      </font>
      <fill>
        <patternFill>
          <bgColor theme="7" tint="0.59996337778862885"/>
        </patternFill>
      </fill>
    </dxf>
    <dxf>
      <fill>
        <patternFill>
          <bgColor rgb="FF00B0F0"/>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numFmt numFmtId="165" formatCode="_-&quot;R$&quot;* #,##0.00_-;\-&quot;R$&quot;* #,##0.00_-;_-&quot;R$&quot;* &quot;-&quot;??_-;_-@_-"/>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_-&quot;R$&quot;* #,##0.00_-;\-&quot;R$&quot;* #,##0.00_-;_-&quot;R$&quot;* &quot;-&quot;??_-;_-@_-"/>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_-&quot;R$&quot;* #,##0.00_-;\-&quot;R$&quot;* #,##0.00_-;_-&quot;R$&quot;* &quot;-&quot;??_-;_-@_-"/>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Gráfico de Barras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Gráficos!$C$8</c:f>
              <c:strCache>
                <c:ptCount val="1"/>
                <c:pt idx="0">
                  <c:v>Valor</c:v>
                </c:pt>
              </c:strCache>
            </c:strRef>
          </c:tx>
          <c:spPr>
            <a:solidFill>
              <a:schemeClr val="accent1"/>
            </a:solidFill>
            <a:ln>
              <a:noFill/>
            </a:ln>
            <a:effectLst/>
          </c:spPr>
          <c:invertIfNegative val="0"/>
          <c:cat>
            <c:strRef>
              <c:f>Gráficos!$B$9:$B$20</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Gráficos!$C$9:$C$20</c:f>
              <c:numCache>
                <c:formatCode>_-"R$"* #,##0.00_-;\-"R$"* #,##0.00_-;_-"R$"* "-"??_-;_-@_-</c:formatCode>
                <c:ptCount val="12"/>
                <c:pt idx="0">
                  <c:v>1958</c:v>
                </c:pt>
                <c:pt idx="1">
                  <c:v>2146</c:v>
                </c:pt>
                <c:pt idx="2">
                  <c:v>2732</c:v>
                </c:pt>
                <c:pt idx="3">
                  <c:v>2797</c:v>
                </c:pt>
                <c:pt idx="4">
                  <c:v>648</c:v>
                </c:pt>
                <c:pt idx="5">
                  <c:v>1591</c:v>
                </c:pt>
                <c:pt idx="6">
                  <c:v>897</c:v>
                </c:pt>
                <c:pt idx="7">
                  <c:v>1994</c:v>
                </c:pt>
                <c:pt idx="8">
                  <c:v>1449</c:v>
                </c:pt>
                <c:pt idx="9">
                  <c:v>1852</c:v>
                </c:pt>
                <c:pt idx="10">
                  <c:v>1777</c:v>
                </c:pt>
                <c:pt idx="11">
                  <c:v>1579</c:v>
                </c:pt>
              </c:numCache>
            </c:numRef>
          </c:val>
          <c:extLst>
            <c:ext xmlns:c16="http://schemas.microsoft.com/office/drawing/2014/chart" uri="{C3380CC4-5D6E-409C-BE32-E72D297353CC}">
              <c16:uniqueId val="{00000000-DBAC-4E2E-A12A-1255094D94D2}"/>
            </c:ext>
          </c:extLst>
        </c:ser>
        <c:dLbls>
          <c:showLegendKey val="0"/>
          <c:showVal val="0"/>
          <c:showCatName val="0"/>
          <c:showSerName val="0"/>
          <c:showPercent val="0"/>
          <c:showBubbleSize val="0"/>
        </c:dLbls>
        <c:gapWidth val="219"/>
        <c:overlap val="-27"/>
        <c:axId val="32658992"/>
        <c:axId val="32659552"/>
      </c:barChart>
      <c:catAx>
        <c:axId val="3265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2659552"/>
        <c:crosses val="autoZero"/>
        <c:auto val="1"/>
        <c:lblAlgn val="ctr"/>
        <c:lblOffset val="100"/>
        <c:noMultiLvlLbl val="0"/>
      </c:catAx>
      <c:valAx>
        <c:axId val="32659552"/>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quot;R$&quot;* #,##0.00_-;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26589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Gráfico de Linha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Gráficos!$C$8</c:f>
              <c:strCache>
                <c:ptCount val="1"/>
                <c:pt idx="0">
                  <c:v>Valor</c:v>
                </c:pt>
              </c:strCache>
            </c:strRef>
          </c:tx>
          <c:spPr>
            <a:ln w="28575" cap="rnd">
              <a:solidFill>
                <a:schemeClr val="accent1"/>
              </a:solidFill>
              <a:round/>
            </a:ln>
            <a:effectLst/>
          </c:spPr>
          <c:marker>
            <c:symbol val="none"/>
          </c:marker>
          <c:cat>
            <c:strRef>
              <c:f>Gráficos!$B$9:$B$20</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Gráficos!$C$9:$C$20</c:f>
              <c:numCache>
                <c:formatCode>_-"R$"* #,##0.00_-;\-"R$"* #,##0.00_-;_-"R$"* "-"??_-;_-@_-</c:formatCode>
                <c:ptCount val="12"/>
                <c:pt idx="0">
                  <c:v>1958</c:v>
                </c:pt>
                <c:pt idx="1">
                  <c:v>2146</c:v>
                </c:pt>
                <c:pt idx="2">
                  <c:v>2732</c:v>
                </c:pt>
                <c:pt idx="3">
                  <c:v>2797</c:v>
                </c:pt>
                <c:pt idx="4">
                  <c:v>648</c:v>
                </c:pt>
                <c:pt idx="5">
                  <c:v>1591</c:v>
                </c:pt>
                <c:pt idx="6">
                  <c:v>897</c:v>
                </c:pt>
                <c:pt idx="7">
                  <c:v>1994</c:v>
                </c:pt>
                <c:pt idx="8">
                  <c:v>1449</c:v>
                </c:pt>
                <c:pt idx="9">
                  <c:v>1852</c:v>
                </c:pt>
                <c:pt idx="10">
                  <c:v>1777</c:v>
                </c:pt>
                <c:pt idx="11">
                  <c:v>1579</c:v>
                </c:pt>
              </c:numCache>
            </c:numRef>
          </c:val>
          <c:smooth val="0"/>
          <c:extLst>
            <c:ext xmlns:c16="http://schemas.microsoft.com/office/drawing/2014/chart" uri="{C3380CC4-5D6E-409C-BE32-E72D297353CC}">
              <c16:uniqueId val="{00000000-6E68-43FC-A0DB-A7F00B97E066}"/>
            </c:ext>
          </c:extLst>
        </c:ser>
        <c:dLbls>
          <c:showLegendKey val="0"/>
          <c:showVal val="0"/>
          <c:showCatName val="0"/>
          <c:showSerName val="0"/>
          <c:showPercent val="0"/>
          <c:showBubbleSize val="0"/>
        </c:dLbls>
        <c:smooth val="0"/>
        <c:axId val="204005952"/>
        <c:axId val="204006512"/>
      </c:lineChart>
      <c:catAx>
        <c:axId val="20400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4006512"/>
        <c:crosses val="autoZero"/>
        <c:auto val="1"/>
        <c:lblAlgn val="ctr"/>
        <c:lblOffset val="100"/>
        <c:noMultiLvlLbl val="0"/>
      </c:catAx>
      <c:valAx>
        <c:axId val="204006512"/>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quot;R$&quot;* #,##0.00_-;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4005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tx>
            <c:strRef>
              <c:f>Gráficos!$C$8</c:f>
              <c:strCache>
                <c:ptCount val="1"/>
                <c:pt idx="0">
                  <c:v>Valor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91-4650-B198-8D32AF6D50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91-4650-B198-8D32AF6D50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591-4650-B198-8D32AF6D507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591-4650-B198-8D32AF6D507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591-4650-B198-8D32AF6D507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591-4650-B198-8D32AF6D507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591-4650-B198-8D32AF6D507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591-4650-B198-8D32AF6D507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591-4650-B198-8D32AF6D507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591-4650-B198-8D32AF6D507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591-4650-B198-8D32AF6D507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591-4650-B198-8D32AF6D507C}"/>
              </c:ext>
            </c:extLst>
          </c:dPt>
          <c:cat>
            <c:strRef>
              <c:f>Gráficos!$B$9:$B$20</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Gráficos!$C$9:$C$20</c:f>
              <c:numCache>
                <c:formatCode>_-"R$"* #,##0.00_-;\-"R$"* #,##0.00_-;_-"R$"* "-"??_-;_-@_-</c:formatCode>
                <c:ptCount val="12"/>
                <c:pt idx="0">
                  <c:v>1958</c:v>
                </c:pt>
                <c:pt idx="1">
                  <c:v>2146</c:v>
                </c:pt>
                <c:pt idx="2">
                  <c:v>2732</c:v>
                </c:pt>
                <c:pt idx="3">
                  <c:v>2797</c:v>
                </c:pt>
                <c:pt idx="4">
                  <c:v>648</c:v>
                </c:pt>
                <c:pt idx="5">
                  <c:v>1591</c:v>
                </c:pt>
                <c:pt idx="6">
                  <c:v>897</c:v>
                </c:pt>
                <c:pt idx="7">
                  <c:v>1994</c:v>
                </c:pt>
                <c:pt idx="8">
                  <c:v>1449</c:v>
                </c:pt>
                <c:pt idx="9">
                  <c:v>1852</c:v>
                </c:pt>
                <c:pt idx="10">
                  <c:v>1777</c:v>
                </c:pt>
                <c:pt idx="11">
                  <c:v>1579</c:v>
                </c:pt>
              </c:numCache>
            </c:numRef>
          </c:val>
          <c:extLst>
            <c:ext xmlns:c16="http://schemas.microsoft.com/office/drawing/2014/chart" uri="{C3380CC4-5D6E-409C-BE32-E72D297353CC}">
              <c16:uniqueId val="{00000000-8D87-47BD-A75C-59732AC20D78}"/>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[Lista-de-Exerc-cios-Excel-Udemy.xlsx]Gráfico Dinâmico!Tabela dinâmica1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'Gráfico Dinâmico'!$J$8</c:f>
              <c:strCache>
                <c:ptCount val="1"/>
                <c:pt idx="0">
                  <c:v>Soma de Preço Unitário</c:v>
                </c:pt>
              </c:strCache>
            </c:strRef>
          </c:tx>
          <c:spPr>
            <a:solidFill>
              <a:schemeClr val="accent1"/>
            </a:solidFill>
            <a:ln>
              <a:noFill/>
            </a:ln>
            <a:effectLst/>
          </c:spPr>
          <c:invertIfNegative val="0"/>
          <c:cat>
            <c:multiLvlStrRef>
              <c:f>'Gráfico Dinâmico'!$I$9:$I$25</c:f>
              <c:multiLvlStrCache>
                <c:ptCount val="10"/>
                <c:lvl>
                  <c:pt idx="1">
                    <c:v>15</c:v>
                  </c:pt>
                  <c:pt idx="2">
                    <c:v>1</c:v>
                  </c:pt>
                  <c:pt idx="3">
                    <c:v>7</c:v>
                  </c:pt>
                  <c:pt idx="4">
                    <c:v>2</c:v>
                  </c:pt>
                  <c:pt idx="5">
                    <c:v>3</c:v>
                  </c:pt>
                </c:lvl>
                <c:lvl>
                  <c:pt idx="1">
                    <c:v>Lápis</c:v>
                  </c:pt>
                  <c:pt idx="2">
                    <c:v>Mochila</c:v>
                  </c:pt>
                  <c:pt idx="3">
                    <c:v>Livro</c:v>
                  </c:pt>
                  <c:pt idx="4">
                    <c:v>Mochila</c:v>
                  </c:pt>
                </c:lvl>
                <c:lvl>
                  <c:pt idx="0">
                    <c:v>Ana</c:v>
                  </c:pt>
                  <c:pt idx="1">
                    <c:v>Helena</c:v>
                  </c:pt>
                  <c:pt idx="3">
                    <c:v>Joao</c:v>
                  </c:pt>
                  <c:pt idx="6">
                    <c:v>Lucas</c:v>
                  </c:pt>
                  <c:pt idx="7">
                    <c:v>Mariana</c:v>
                  </c:pt>
                  <c:pt idx="8">
                    <c:v>Paula</c:v>
                  </c:pt>
                  <c:pt idx="9">
                    <c:v>Pedro</c:v>
                  </c:pt>
                </c:lvl>
              </c:multiLvlStrCache>
            </c:multiLvlStrRef>
          </c:cat>
          <c:val>
            <c:numRef>
              <c:f>'Gráfico Dinâmico'!$J$9:$J$25</c:f>
              <c:numCache>
                <c:formatCode>_("R$"* #,##0.00_);_("R$"* \(#,##0.00\);_("R$"* "-"??_);_(@_)</c:formatCode>
                <c:ptCount val="10"/>
                <c:pt idx="0">
                  <c:v>250</c:v>
                </c:pt>
                <c:pt idx="1">
                  <c:v>0.5</c:v>
                </c:pt>
                <c:pt idx="2">
                  <c:v>150</c:v>
                </c:pt>
                <c:pt idx="3">
                  <c:v>25</c:v>
                </c:pt>
                <c:pt idx="4">
                  <c:v>200</c:v>
                </c:pt>
                <c:pt idx="5">
                  <c:v>250</c:v>
                </c:pt>
                <c:pt idx="6">
                  <c:v>30</c:v>
                </c:pt>
                <c:pt idx="7">
                  <c:v>29.2</c:v>
                </c:pt>
                <c:pt idx="8">
                  <c:v>15</c:v>
                </c:pt>
                <c:pt idx="9">
                  <c:v>27.3</c:v>
                </c:pt>
              </c:numCache>
            </c:numRef>
          </c:val>
          <c:extLst>
            <c:ext xmlns:c16="http://schemas.microsoft.com/office/drawing/2014/chart" uri="{C3380CC4-5D6E-409C-BE32-E72D297353CC}">
              <c16:uniqueId val="{00000000-E070-49A0-B611-E466B933DDC9}"/>
            </c:ext>
          </c:extLst>
        </c:ser>
        <c:ser>
          <c:idx val="1"/>
          <c:order val="1"/>
          <c:tx>
            <c:strRef>
              <c:f>'Gráfico Dinâmico'!$K$8</c:f>
              <c:strCache>
                <c:ptCount val="1"/>
                <c:pt idx="0">
                  <c:v>Soma de Preço Total</c:v>
                </c:pt>
              </c:strCache>
            </c:strRef>
          </c:tx>
          <c:spPr>
            <a:solidFill>
              <a:schemeClr val="accent2"/>
            </a:solidFill>
            <a:ln>
              <a:noFill/>
            </a:ln>
            <a:effectLst/>
          </c:spPr>
          <c:invertIfNegative val="0"/>
          <c:cat>
            <c:multiLvlStrRef>
              <c:f>'Gráfico Dinâmico'!$I$9:$I$25</c:f>
              <c:multiLvlStrCache>
                <c:ptCount val="10"/>
                <c:lvl>
                  <c:pt idx="1">
                    <c:v>15</c:v>
                  </c:pt>
                  <c:pt idx="2">
                    <c:v>1</c:v>
                  </c:pt>
                  <c:pt idx="3">
                    <c:v>7</c:v>
                  </c:pt>
                  <c:pt idx="4">
                    <c:v>2</c:v>
                  </c:pt>
                  <c:pt idx="5">
                    <c:v>3</c:v>
                  </c:pt>
                </c:lvl>
                <c:lvl>
                  <c:pt idx="1">
                    <c:v>Lápis</c:v>
                  </c:pt>
                  <c:pt idx="2">
                    <c:v>Mochila</c:v>
                  </c:pt>
                  <c:pt idx="3">
                    <c:v>Livro</c:v>
                  </c:pt>
                  <c:pt idx="4">
                    <c:v>Mochila</c:v>
                  </c:pt>
                </c:lvl>
                <c:lvl>
                  <c:pt idx="0">
                    <c:v>Ana</c:v>
                  </c:pt>
                  <c:pt idx="1">
                    <c:v>Helena</c:v>
                  </c:pt>
                  <c:pt idx="3">
                    <c:v>Joao</c:v>
                  </c:pt>
                  <c:pt idx="6">
                    <c:v>Lucas</c:v>
                  </c:pt>
                  <c:pt idx="7">
                    <c:v>Mariana</c:v>
                  </c:pt>
                  <c:pt idx="8">
                    <c:v>Paula</c:v>
                  </c:pt>
                  <c:pt idx="9">
                    <c:v>Pedro</c:v>
                  </c:pt>
                </c:lvl>
              </c:multiLvlStrCache>
            </c:multiLvlStrRef>
          </c:cat>
          <c:val>
            <c:numRef>
              <c:f>'Gráfico Dinâmico'!$K$9:$K$25</c:f>
              <c:numCache>
                <c:formatCode>_("R$"* #,##0.00_);_("R$"* \(#,##0.00\);_("R$"* "-"??_);_(@_)</c:formatCode>
                <c:ptCount val="10"/>
                <c:pt idx="0">
                  <c:v>250</c:v>
                </c:pt>
                <c:pt idx="1">
                  <c:v>7.5</c:v>
                </c:pt>
                <c:pt idx="2">
                  <c:v>150</c:v>
                </c:pt>
                <c:pt idx="3">
                  <c:v>175</c:v>
                </c:pt>
                <c:pt idx="4">
                  <c:v>400</c:v>
                </c:pt>
                <c:pt idx="5">
                  <c:v>750</c:v>
                </c:pt>
                <c:pt idx="6">
                  <c:v>110</c:v>
                </c:pt>
                <c:pt idx="7">
                  <c:v>117.6</c:v>
                </c:pt>
                <c:pt idx="8">
                  <c:v>30</c:v>
                </c:pt>
                <c:pt idx="9">
                  <c:v>146.5</c:v>
                </c:pt>
              </c:numCache>
            </c:numRef>
          </c:val>
          <c:extLst>
            <c:ext xmlns:c16="http://schemas.microsoft.com/office/drawing/2014/chart" uri="{C3380CC4-5D6E-409C-BE32-E72D297353CC}">
              <c16:uniqueId val="{00000001-E070-49A0-B611-E466B933DDC9}"/>
            </c:ext>
          </c:extLst>
        </c:ser>
        <c:dLbls>
          <c:showLegendKey val="0"/>
          <c:showVal val="0"/>
          <c:showCatName val="0"/>
          <c:showSerName val="0"/>
          <c:showPercent val="0"/>
          <c:showBubbleSize val="0"/>
        </c:dLbls>
        <c:gapWidth val="219"/>
        <c:overlap val="-27"/>
        <c:axId val="246549600"/>
        <c:axId val="246551280"/>
      </c:barChart>
      <c:catAx>
        <c:axId val="24654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46551280"/>
        <c:crosses val="autoZero"/>
        <c:auto val="1"/>
        <c:lblAlgn val="ctr"/>
        <c:lblOffset val="100"/>
        <c:noMultiLvlLbl val="0"/>
      </c:catAx>
      <c:valAx>
        <c:axId val="246551280"/>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46549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Fun&#231;&#227;o SE'!A1"/><Relationship Id="rId13" Type="http://schemas.openxmlformats.org/officeDocument/2006/relationships/hyperlink" Target="#'Filtro Avan&#231;ado'!A1"/><Relationship Id="rId18" Type="http://schemas.openxmlformats.org/officeDocument/2006/relationships/hyperlink" Target="#'PROCV e PROCH'!A1"/><Relationship Id="rId3" Type="http://schemas.openxmlformats.org/officeDocument/2006/relationships/hyperlink" Target="#'Colar Especial'!A1"/><Relationship Id="rId21" Type="http://schemas.openxmlformats.org/officeDocument/2006/relationships/hyperlink" Target="#Menu!A1"/><Relationship Id="rId7" Type="http://schemas.openxmlformats.org/officeDocument/2006/relationships/hyperlink" Target="#'Formata&#231;&#227;o Condicional'!A1"/><Relationship Id="rId12" Type="http://schemas.openxmlformats.org/officeDocument/2006/relationships/hyperlink" Target="#'Valida&#231;&#227;o de Dados'!A1"/><Relationship Id="rId17" Type="http://schemas.openxmlformats.org/officeDocument/2006/relationships/hyperlink" Target="#'CONT.SES e M&#201;DIASES'!A1"/><Relationship Id="rId2" Type="http://schemas.openxmlformats.org/officeDocument/2006/relationships/hyperlink" Target="#'Opera&#231;&#245;es B&#225;sicas'!A1"/><Relationship Id="rId16" Type="http://schemas.openxmlformats.org/officeDocument/2006/relationships/hyperlink" Target="#'SOMASE E M&#201;DIASE'!A1"/><Relationship Id="rId20" Type="http://schemas.openxmlformats.org/officeDocument/2006/relationships/hyperlink" Target="#'Gr&#225;fico Din&#226;mico'!A1"/><Relationship Id="rId1" Type="http://schemas.openxmlformats.org/officeDocument/2006/relationships/hyperlink" Target="#Formata&#231;&#227;o!A1"/><Relationship Id="rId6" Type="http://schemas.openxmlformats.org/officeDocument/2006/relationships/hyperlink" Target="#'Fun&#231;&#245;es E e OU'!A1"/><Relationship Id="rId11" Type="http://schemas.openxmlformats.org/officeDocument/2006/relationships/hyperlink" Target="#Gr&#225;ficos!A1"/><Relationship Id="rId5" Type="http://schemas.openxmlformats.org/officeDocument/2006/relationships/hyperlink" Target="#Trancamento!A1"/><Relationship Id="rId15" Type="http://schemas.openxmlformats.org/officeDocument/2006/relationships/hyperlink" Target="#CONT.SE!A1"/><Relationship Id="rId10" Type="http://schemas.openxmlformats.org/officeDocument/2006/relationships/hyperlink" Target="#Classifica&#231;&#227;o!A1"/><Relationship Id="rId19" Type="http://schemas.openxmlformats.org/officeDocument/2006/relationships/hyperlink" Target="#'Tabela Din&#226;mica'!A1"/><Relationship Id="rId4" Type="http://schemas.openxmlformats.org/officeDocument/2006/relationships/hyperlink" Target="#Autopreenchimento!A1"/><Relationship Id="rId9" Type="http://schemas.openxmlformats.org/officeDocument/2006/relationships/hyperlink" Target="#Filtragem!A1"/><Relationship Id="rId14" Type="http://schemas.openxmlformats.org/officeDocument/2006/relationships/hyperlink" Target="#'Classifica&#231;&#227;o Avan&#231;ada'!A1"/></Relationships>
</file>

<file path=xl/drawings/_rels/drawing10.xml.rels><?xml version="1.0" encoding="UTF-8" standalone="yes"?>
<Relationships xmlns="http://schemas.openxmlformats.org/package/2006/relationships"><Relationship Id="rId1" Type="http://schemas.openxmlformats.org/officeDocument/2006/relationships/hyperlink" Target="#Menu!A1"/></Relationships>
</file>

<file path=xl/drawings/_rels/drawing11.xml.rels><?xml version="1.0" encoding="UTF-8" standalone="yes"?>
<Relationships xmlns="http://schemas.openxmlformats.org/package/2006/relationships"><Relationship Id="rId1" Type="http://schemas.openxmlformats.org/officeDocument/2006/relationships/hyperlink" Target="#Menu!A1"/></Relationships>
</file>

<file path=xl/drawings/_rels/drawing1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Menu!A1"/><Relationship Id="rId4" Type="http://schemas.openxmlformats.org/officeDocument/2006/relationships/chart" Target="../charts/chart3.xml"/></Relationships>
</file>

<file path=xl/drawings/_rels/drawing13.xml.rels><?xml version="1.0" encoding="UTF-8" standalone="yes"?>
<Relationships xmlns="http://schemas.openxmlformats.org/package/2006/relationships"><Relationship Id="rId1" Type="http://schemas.openxmlformats.org/officeDocument/2006/relationships/hyperlink" Target="#Menu!A1"/></Relationships>
</file>

<file path=xl/drawings/_rels/drawing14.xml.rels><?xml version="1.0" encoding="UTF-8" standalone="yes"?>
<Relationships xmlns="http://schemas.openxmlformats.org/package/2006/relationships"><Relationship Id="rId1" Type="http://schemas.openxmlformats.org/officeDocument/2006/relationships/hyperlink" Target="#Menu!A1"/></Relationships>
</file>

<file path=xl/drawings/_rels/drawing15.xml.rels><?xml version="1.0" encoding="UTF-8" standalone="yes"?>
<Relationships xmlns="http://schemas.openxmlformats.org/package/2006/relationships"><Relationship Id="rId1" Type="http://schemas.openxmlformats.org/officeDocument/2006/relationships/hyperlink" Target="#Menu!A1"/></Relationships>
</file>

<file path=xl/drawings/_rels/drawing16.xml.rels><?xml version="1.0" encoding="UTF-8" standalone="yes"?>
<Relationships xmlns="http://schemas.openxmlformats.org/package/2006/relationships"><Relationship Id="rId1" Type="http://schemas.openxmlformats.org/officeDocument/2006/relationships/hyperlink" Target="#Menu!A1"/></Relationships>
</file>

<file path=xl/drawings/_rels/drawing17.xml.rels><?xml version="1.0" encoding="UTF-8" standalone="yes"?>
<Relationships xmlns="http://schemas.openxmlformats.org/package/2006/relationships"><Relationship Id="rId1" Type="http://schemas.openxmlformats.org/officeDocument/2006/relationships/hyperlink" Target="#Menu!A1"/></Relationships>
</file>

<file path=xl/drawings/_rels/drawing18.xml.rels><?xml version="1.0" encoding="UTF-8" standalone="yes"?>
<Relationships xmlns="http://schemas.openxmlformats.org/package/2006/relationships"><Relationship Id="rId1" Type="http://schemas.openxmlformats.org/officeDocument/2006/relationships/hyperlink" Target="#Menu!A1"/></Relationships>
</file>

<file path=xl/drawings/_rels/drawing19.xml.rels><?xml version="1.0" encoding="UTF-8" standalone="yes"?>
<Relationships xmlns="http://schemas.openxmlformats.org/package/2006/relationships"><Relationship Id="rId1" Type="http://schemas.openxmlformats.org/officeDocument/2006/relationships/hyperlink" Target="#Menu!A1"/></Relationships>
</file>

<file path=xl/drawings/_rels/drawing2.xml.rels><?xml version="1.0" encoding="UTF-8" standalone="yes"?>
<Relationships xmlns="http://schemas.openxmlformats.org/package/2006/relationships"><Relationship Id="rId1" Type="http://schemas.openxmlformats.org/officeDocument/2006/relationships/hyperlink" Target="#Menu!A1"/></Relationships>
</file>

<file path=xl/drawings/_rels/drawing20.xml.rels><?xml version="1.0" encoding="UTF-8" standalone="yes"?>
<Relationships xmlns="http://schemas.openxmlformats.org/package/2006/relationships"><Relationship Id="rId1" Type="http://schemas.openxmlformats.org/officeDocument/2006/relationships/hyperlink" Target="#Menu!A1"/></Relationships>
</file>

<file path=xl/drawings/_rels/drawing21.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hyperlink" Target="#Menu!A1"/></Relationships>
</file>

<file path=xl/drawings/_rels/drawing3.xml.rels><?xml version="1.0" encoding="UTF-8" standalone="yes"?>
<Relationships xmlns="http://schemas.openxmlformats.org/package/2006/relationships"><Relationship Id="rId1" Type="http://schemas.openxmlformats.org/officeDocument/2006/relationships/hyperlink" Target="#Menu!A1"/></Relationships>
</file>

<file path=xl/drawings/_rels/drawing4.xml.rels><?xml version="1.0" encoding="UTF-8" standalone="yes"?>
<Relationships xmlns="http://schemas.openxmlformats.org/package/2006/relationships"><Relationship Id="rId3" Type="http://schemas.openxmlformats.org/officeDocument/2006/relationships/hyperlink" Target="#Menu!A1"/><Relationship Id="rId2" Type="http://schemas.openxmlformats.org/officeDocument/2006/relationships/image" Target="../media/image2.emf"/><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hyperlink" Target="#Menu!A1"/></Relationships>
</file>

<file path=xl/drawings/_rels/drawing6.xml.rels><?xml version="1.0" encoding="UTF-8" standalone="yes"?>
<Relationships xmlns="http://schemas.openxmlformats.org/package/2006/relationships"><Relationship Id="rId1" Type="http://schemas.openxmlformats.org/officeDocument/2006/relationships/hyperlink" Target="#Menu!A1"/></Relationships>
</file>

<file path=xl/drawings/_rels/drawing7.xml.rels><?xml version="1.0" encoding="UTF-8" standalone="yes"?>
<Relationships xmlns="http://schemas.openxmlformats.org/package/2006/relationships"><Relationship Id="rId1" Type="http://schemas.openxmlformats.org/officeDocument/2006/relationships/hyperlink" Target="#Menu!A1"/></Relationships>
</file>

<file path=xl/drawings/_rels/drawing8.xml.rels><?xml version="1.0" encoding="UTF-8" standalone="yes"?>
<Relationships xmlns="http://schemas.openxmlformats.org/package/2006/relationships"><Relationship Id="rId1" Type="http://schemas.openxmlformats.org/officeDocument/2006/relationships/hyperlink" Target="#Menu!A1"/></Relationships>
</file>

<file path=xl/drawings/_rels/drawing9.xml.rels><?xml version="1.0" encoding="UTF-8" standalone="yes"?>
<Relationships xmlns="http://schemas.openxmlformats.org/package/2006/relationships"><Relationship Id="rId1" Type="http://schemas.openxmlformats.org/officeDocument/2006/relationships/hyperlink" Target="#Menu!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335280</xdr:colOff>
      <xdr:row>4</xdr:row>
      <xdr:rowOff>140970</xdr:rowOff>
    </xdr:from>
    <xdr:to>
      <xdr:col>5</xdr:col>
      <xdr:colOff>167280</xdr:colOff>
      <xdr:row>8</xdr:row>
      <xdr:rowOff>129450</xdr:rowOff>
    </xdr:to>
    <xdr:sp macro="" textlink="">
      <xdr:nvSpPr>
        <xdr:cNvPr id="4" name="Retângulo 3">
          <a:hlinkClick xmlns:r="http://schemas.openxmlformats.org/officeDocument/2006/relationships" r:id="rId1"/>
          <a:extLst>
            <a:ext uri="{FF2B5EF4-FFF2-40B4-BE49-F238E27FC236}">
              <a16:creationId xmlns:a16="http://schemas.microsoft.com/office/drawing/2014/main" id="{00000000-0008-0000-0000-000004000000}"/>
            </a:ext>
          </a:extLst>
        </xdr:cNvPr>
        <xdr:cNvSpPr/>
      </xdr:nvSpPr>
      <xdr:spPr>
        <a:xfrm>
          <a:off x="335280" y="872490"/>
          <a:ext cx="2880000" cy="720000"/>
        </a:xfrm>
        <a:prstGeom prst="rect">
          <a:avLst/>
        </a:prstGeom>
        <a:noFill/>
        <a:ln w="381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Formatação</a:t>
          </a:r>
        </a:p>
      </xdr:txBody>
    </xdr:sp>
    <xdr:clientData/>
  </xdr:twoCellAnchor>
  <xdr:twoCellAnchor>
    <xdr:from>
      <xdr:col>0</xdr:col>
      <xdr:colOff>335280</xdr:colOff>
      <xdr:row>9</xdr:row>
      <xdr:rowOff>156210</xdr:rowOff>
    </xdr:from>
    <xdr:to>
      <xdr:col>5</xdr:col>
      <xdr:colOff>167280</xdr:colOff>
      <xdr:row>13</xdr:row>
      <xdr:rowOff>144690</xdr:rowOff>
    </xdr:to>
    <xdr:sp macro="" textlink="">
      <xdr:nvSpPr>
        <xdr:cNvPr id="6" name="Retângulo 5">
          <a:hlinkClick xmlns:r="http://schemas.openxmlformats.org/officeDocument/2006/relationships" r:id="rId2"/>
          <a:extLst>
            <a:ext uri="{FF2B5EF4-FFF2-40B4-BE49-F238E27FC236}">
              <a16:creationId xmlns:a16="http://schemas.microsoft.com/office/drawing/2014/main" id="{00000000-0008-0000-0000-000006000000}"/>
            </a:ext>
          </a:extLst>
        </xdr:cNvPr>
        <xdr:cNvSpPr/>
      </xdr:nvSpPr>
      <xdr:spPr>
        <a:xfrm>
          <a:off x="335280" y="1802130"/>
          <a:ext cx="2880000" cy="720000"/>
        </a:xfrm>
        <a:prstGeom prst="rect">
          <a:avLst/>
        </a:prstGeom>
        <a:noFill/>
        <a:ln w="381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Operações Básicas</a:t>
          </a:r>
        </a:p>
      </xdr:txBody>
    </xdr:sp>
    <xdr:clientData/>
  </xdr:twoCellAnchor>
  <xdr:twoCellAnchor>
    <xdr:from>
      <xdr:col>0</xdr:col>
      <xdr:colOff>335280</xdr:colOff>
      <xdr:row>14</xdr:row>
      <xdr:rowOff>179070</xdr:rowOff>
    </xdr:from>
    <xdr:to>
      <xdr:col>5</xdr:col>
      <xdr:colOff>167280</xdr:colOff>
      <xdr:row>18</xdr:row>
      <xdr:rowOff>167550</xdr:rowOff>
    </xdr:to>
    <xdr:sp macro="" textlink="">
      <xdr:nvSpPr>
        <xdr:cNvPr id="5" name="Retângulo 4">
          <a:hlinkClick xmlns:r="http://schemas.openxmlformats.org/officeDocument/2006/relationships" r:id="rId3"/>
          <a:extLst>
            <a:ext uri="{FF2B5EF4-FFF2-40B4-BE49-F238E27FC236}">
              <a16:creationId xmlns:a16="http://schemas.microsoft.com/office/drawing/2014/main" id="{00000000-0008-0000-0000-000005000000}"/>
            </a:ext>
          </a:extLst>
        </xdr:cNvPr>
        <xdr:cNvSpPr/>
      </xdr:nvSpPr>
      <xdr:spPr>
        <a:xfrm>
          <a:off x="335280" y="2739390"/>
          <a:ext cx="2880000" cy="720000"/>
        </a:xfrm>
        <a:prstGeom prst="rect">
          <a:avLst/>
        </a:prstGeom>
        <a:noFill/>
        <a:ln w="381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Colar Especial</a:t>
          </a:r>
        </a:p>
      </xdr:txBody>
    </xdr:sp>
    <xdr:clientData/>
  </xdr:twoCellAnchor>
  <xdr:twoCellAnchor>
    <xdr:from>
      <xdr:col>0</xdr:col>
      <xdr:colOff>335280</xdr:colOff>
      <xdr:row>20</xdr:row>
      <xdr:rowOff>19050</xdr:rowOff>
    </xdr:from>
    <xdr:to>
      <xdr:col>5</xdr:col>
      <xdr:colOff>167280</xdr:colOff>
      <xdr:row>24</xdr:row>
      <xdr:rowOff>7530</xdr:rowOff>
    </xdr:to>
    <xdr:sp macro="" textlink="">
      <xdr:nvSpPr>
        <xdr:cNvPr id="7" name="Retângulo 6">
          <a:hlinkClick xmlns:r="http://schemas.openxmlformats.org/officeDocument/2006/relationships" r:id="rId4"/>
          <a:extLst>
            <a:ext uri="{FF2B5EF4-FFF2-40B4-BE49-F238E27FC236}">
              <a16:creationId xmlns:a16="http://schemas.microsoft.com/office/drawing/2014/main" id="{00000000-0008-0000-0000-000007000000}"/>
            </a:ext>
          </a:extLst>
        </xdr:cNvPr>
        <xdr:cNvSpPr/>
      </xdr:nvSpPr>
      <xdr:spPr>
        <a:xfrm>
          <a:off x="335280" y="3676650"/>
          <a:ext cx="2880000" cy="720000"/>
        </a:xfrm>
        <a:prstGeom prst="rect">
          <a:avLst/>
        </a:prstGeom>
        <a:noFill/>
        <a:ln w="381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Autopreenchimento</a:t>
          </a:r>
        </a:p>
      </xdr:txBody>
    </xdr:sp>
    <xdr:clientData/>
  </xdr:twoCellAnchor>
  <xdr:twoCellAnchor>
    <xdr:from>
      <xdr:col>0</xdr:col>
      <xdr:colOff>335280</xdr:colOff>
      <xdr:row>25</xdr:row>
      <xdr:rowOff>41910</xdr:rowOff>
    </xdr:from>
    <xdr:to>
      <xdr:col>5</xdr:col>
      <xdr:colOff>167280</xdr:colOff>
      <xdr:row>29</xdr:row>
      <xdr:rowOff>30390</xdr:rowOff>
    </xdr:to>
    <xdr:sp macro="" textlink="">
      <xdr:nvSpPr>
        <xdr:cNvPr id="8" name="Retângulo 7">
          <a:hlinkClick xmlns:r="http://schemas.openxmlformats.org/officeDocument/2006/relationships" r:id="rId5"/>
          <a:extLst>
            <a:ext uri="{FF2B5EF4-FFF2-40B4-BE49-F238E27FC236}">
              <a16:creationId xmlns:a16="http://schemas.microsoft.com/office/drawing/2014/main" id="{00000000-0008-0000-0000-000008000000}"/>
            </a:ext>
          </a:extLst>
        </xdr:cNvPr>
        <xdr:cNvSpPr/>
      </xdr:nvSpPr>
      <xdr:spPr>
        <a:xfrm>
          <a:off x="335280" y="4613910"/>
          <a:ext cx="2880000" cy="720000"/>
        </a:xfrm>
        <a:prstGeom prst="rect">
          <a:avLst/>
        </a:prstGeom>
        <a:noFill/>
        <a:ln w="381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Trancamento</a:t>
          </a:r>
        </a:p>
      </xdr:txBody>
    </xdr:sp>
    <xdr:clientData/>
  </xdr:twoCellAnchor>
  <xdr:twoCellAnchor>
    <xdr:from>
      <xdr:col>6</xdr:col>
      <xdr:colOff>353060</xdr:colOff>
      <xdr:row>4</xdr:row>
      <xdr:rowOff>140970</xdr:rowOff>
    </xdr:from>
    <xdr:to>
      <xdr:col>11</xdr:col>
      <xdr:colOff>185060</xdr:colOff>
      <xdr:row>8</xdr:row>
      <xdr:rowOff>129450</xdr:rowOff>
    </xdr:to>
    <xdr:sp macro="" textlink="">
      <xdr:nvSpPr>
        <xdr:cNvPr id="9" name="Retângulo 8">
          <a:hlinkClick xmlns:r="http://schemas.openxmlformats.org/officeDocument/2006/relationships" r:id="rId6"/>
          <a:extLst>
            <a:ext uri="{FF2B5EF4-FFF2-40B4-BE49-F238E27FC236}">
              <a16:creationId xmlns:a16="http://schemas.microsoft.com/office/drawing/2014/main" id="{00000000-0008-0000-0000-000009000000}"/>
            </a:ext>
          </a:extLst>
        </xdr:cNvPr>
        <xdr:cNvSpPr/>
      </xdr:nvSpPr>
      <xdr:spPr>
        <a:xfrm>
          <a:off x="4010660" y="872490"/>
          <a:ext cx="2880000" cy="720000"/>
        </a:xfrm>
        <a:prstGeom prst="rect">
          <a:avLst/>
        </a:prstGeom>
        <a:noFill/>
        <a:ln w="381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Funções</a:t>
          </a:r>
          <a:r>
            <a:rPr lang="pt-BR" sz="2000" b="1" baseline="0">
              <a:solidFill>
                <a:sysClr val="windowText" lastClr="000000"/>
              </a:solidFill>
            </a:rPr>
            <a:t> E e OU</a:t>
          </a:r>
          <a:endParaRPr lang="pt-BR" sz="2000" b="1">
            <a:solidFill>
              <a:sysClr val="windowText" lastClr="000000"/>
            </a:solidFill>
          </a:endParaRPr>
        </a:p>
      </xdr:txBody>
    </xdr:sp>
    <xdr:clientData/>
  </xdr:twoCellAnchor>
  <xdr:twoCellAnchor>
    <xdr:from>
      <xdr:col>6</xdr:col>
      <xdr:colOff>353060</xdr:colOff>
      <xdr:row>9</xdr:row>
      <xdr:rowOff>156210</xdr:rowOff>
    </xdr:from>
    <xdr:to>
      <xdr:col>11</xdr:col>
      <xdr:colOff>185060</xdr:colOff>
      <xdr:row>13</xdr:row>
      <xdr:rowOff>144690</xdr:rowOff>
    </xdr:to>
    <xdr:sp macro="" textlink="">
      <xdr:nvSpPr>
        <xdr:cNvPr id="10" name="Retângulo 9">
          <a:hlinkClick xmlns:r="http://schemas.openxmlformats.org/officeDocument/2006/relationships" r:id="rId7"/>
          <a:extLst>
            <a:ext uri="{FF2B5EF4-FFF2-40B4-BE49-F238E27FC236}">
              <a16:creationId xmlns:a16="http://schemas.microsoft.com/office/drawing/2014/main" id="{00000000-0008-0000-0000-00000A000000}"/>
            </a:ext>
          </a:extLst>
        </xdr:cNvPr>
        <xdr:cNvSpPr/>
      </xdr:nvSpPr>
      <xdr:spPr>
        <a:xfrm>
          <a:off x="4010660" y="1802130"/>
          <a:ext cx="2880000" cy="720000"/>
        </a:xfrm>
        <a:prstGeom prst="rect">
          <a:avLst/>
        </a:prstGeom>
        <a:noFill/>
        <a:ln w="381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Formatação Condicional</a:t>
          </a:r>
        </a:p>
      </xdr:txBody>
    </xdr:sp>
    <xdr:clientData/>
  </xdr:twoCellAnchor>
  <xdr:twoCellAnchor>
    <xdr:from>
      <xdr:col>6</xdr:col>
      <xdr:colOff>353060</xdr:colOff>
      <xdr:row>14</xdr:row>
      <xdr:rowOff>179070</xdr:rowOff>
    </xdr:from>
    <xdr:to>
      <xdr:col>11</xdr:col>
      <xdr:colOff>185060</xdr:colOff>
      <xdr:row>18</xdr:row>
      <xdr:rowOff>167550</xdr:rowOff>
    </xdr:to>
    <xdr:sp macro="" textlink="">
      <xdr:nvSpPr>
        <xdr:cNvPr id="11" name="Retângulo 10">
          <a:hlinkClick xmlns:r="http://schemas.openxmlformats.org/officeDocument/2006/relationships" r:id="rId8"/>
          <a:extLst>
            <a:ext uri="{FF2B5EF4-FFF2-40B4-BE49-F238E27FC236}">
              <a16:creationId xmlns:a16="http://schemas.microsoft.com/office/drawing/2014/main" id="{00000000-0008-0000-0000-00000B000000}"/>
            </a:ext>
          </a:extLst>
        </xdr:cNvPr>
        <xdr:cNvSpPr/>
      </xdr:nvSpPr>
      <xdr:spPr>
        <a:xfrm>
          <a:off x="4010660" y="2739390"/>
          <a:ext cx="2880000" cy="720000"/>
        </a:xfrm>
        <a:prstGeom prst="rect">
          <a:avLst/>
        </a:prstGeom>
        <a:noFill/>
        <a:ln w="381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Função SE</a:t>
          </a:r>
        </a:p>
      </xdr:txBody>
    </xdr:sp>
    <xdr:clientData/>
  </xdr:twoCellAnchor>
  <xdr:twoCellAnchor>
    <xdr:from>
      <xdr:col>6</xdr:col>
      <xdr:colOff>353060</xdr:colOff>
      <xdr:row>20</xdr:row>
      <xdr:rowOff>19050</xdr:rowOff>
    </xdr:from>
    <xdr:to>
      <xdr:col>11</xdr:col>
      <xdr:colOff>185060</xdr:colOff>
      <xdr:row>24</xdr:row>
      <xdr:rowOff>7530</xdr:rowOff>
    </xdr:to>
    <xdr:sp macro="" textlink="">
      <xdr:nvSpPr>
        <xdr:cNvPr id="12" name="Retângulo 11">
          <a:hlinkClick xmlns:r="http://schemas.openxmlformats.org/officeDocument/2006/relationships" r:id="rId9"/>
          <a:extLst>
            <a:ext uri="{FF2B5EF4-FFF2-40B4-BE49-F238E27FC236}">
              <a16:creationId xmlns:a16="http://schemas.microsoft.com/office/drawing/2014/main" id="{00000000-0008-0000-0000-00000C000000}"/>
            </a:ext>
          </a:extLst>
        </xdr:cNvPr>
        <xdr:cNvSpPr/>
      </xdr:nvSpPr>
      <xdr:spPr>
        <a:xfrm>
          <a:off x="4010660" y="3676650"/>
          <a:ext cx="2880000" cy="720000"/>
        </a:xfrm>
        <a:prstGeom prst="rect">
          <a:avLst/>
        </a:prstGeom>
        <a:noFill/>
        <a:ln w="381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Filtragem</a:t>
          </a:r>
        </a:p>
      </xdr:txBody>
    </xdr:sp>
    <xdr:clientData/>
  </xdr:twoCellAnchor>
  <xdr:twoCellAnchor>
    <xdr:from>
      <xdr:col>6</xdr:col>
      <xdr:colOff>353060</xdr:colOff>
      <xdr:row>25</xdr:row>
      <xdr:rowOff>43770</xdr:rowOff>
    </xdr:from>
    <xdr:to>
      <xdr:col>11</xdr:col>
      <xdr:colOff>185060</xdr:colOff>
      <xdr:row>29</xdr:row>
      <xdr:rowOff>28530</xdr:rowOff>
    </xdr:to>
    <xdr:sp macro="" textlink="">
      <xdr:nvSpPr>
        <xdr:cNvPr id="13" name="Retângulo 12">
          <a:hlinkClick xmlns:r="http://schemas.openxmlformats.org/officeDocument/2006/relationships" r:id="rId10"/>
          <a:extLst>
            <a:ext uri="{FF2B5EF4-FFF2-40B4-BE49-F238E27FC236}">
              <a16:creationId xmlns:a16="http://schemas.microsoft.com/office/drawing/2014/main" id="{00000000-0008-0000-0000-00000D000000}"/>
            </a:ext>
          </a:extLst>
        </xdr:cNvPr>
        <xdr:cNvSpPr/>
      </xdr:nvSpPr>
      <xdr:spPr>
        <a:xfrm>
          <a:off x="4010660" y="4615770"/>
          <a:ext cx="2880000" cy="716280"/>
        </a:xfrm>
        <a:prstGeom prst="rect">
          <a:avLst/>
        </a:prstGeom>
        <a:noFill/>
        <a:ln w="381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Classificação</a:t>
          </a:r>
        </a:p>
      </xdr:txBody>
    </xdr:sp>
    <xdr:clientData/>
  </xdr:twoCellAnchor>
  <xdr:twoCellAnchor>
    <xdr:from>
      <xdr:col>12</xdr:col>
      <xdr:colOff>370840</xdr:colOff>
      <xdr:row>4</xdr:row>
      <xdr:rowOff>140970</xdr:rowOff>
    </xdr:from>
    <xdr:to>
      <xdr:col>17</xdr:col>
      <xdr:colOff>202840</xdr:colOff>
      <xdr:row>8</xdr:row>
      <xdr:rowOff>129450</xdr:rowOff>
    </xdr:to>
    <xdr:sp macro="" textlink="">
      <xdr:nvSpPr>
        <xdr:cNvPr id="14" name="Retângulo 13">
          <a:hlinkClick xmlns:r="http://schemas.openxmlformats.org/officeDocument/2006/relationships" r:id="rId11"/>
          <a:extLst>
            <a:ext uri="{FF2B5EF4-FFF2-40B4-BE49-F238E27FC236}">
              <a16:creationId xmlns:a16="http://schemas.microsoft.com/office/drawing/2014/main" id="{00000000-0008-0000-0000-00000E000000}"/>
            </a:ext>
          </a:extLst>
        </xdr:cNvPr>
        <xdr:cNvSpPr/>
      </xdr:nvSpPr>
      <xdr:spPr>
        <a:xfrm>
          <a:off x="7686040" y="872490"/>
          <a:ext cx="2880000" cy="720000"/>
        </a:xfrm>
        <a:prstGeom prst="rect">
          <a:avLst/>
        </a:prstGeom>
        <a:noFill/>
        <a:ln w="381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Gráficos</a:t>
          </a:r>
        </a:p>
      </xdr:txBody>
    </xdr:sp>
    <xdr:clientData/>
  </xdr:twoCellAnchor>
  <xdr:twoCellAnchor>
    <xdr:from>
      <xdr:col>12</xdr:col>
      <xdr:colOff>370840</xdr:colOff>
      <xdr:row>9</xdr:row>
      <xdr:rowOff>156210</xdr:rowOff>
    </xdr:from>
    <xdr:to>
      <xdr:col>17</xdr:col>
      <xdr:colOff>202840</xdr:colOff>
      <xdr:row>13</xdr:row>
      <xdr:rowOff>144690</xdr:rowOff>
    </xdr:to>
    <xdr:sp macro="" textlink="">
      <xdr:nvSpPr>
        <xdr:cNvPr id="15" name="Retângulo 14">
          <a:hlinkClick xmlns:r="http://schemas.openxmlformats.org/officeDocument/2006/relationships" r:id="rId12"/>
          <a:extLst>
            <a:ext uri="{FF2B5EF4-FFF2-40B4-BE49-F238E27FC236}">
              <a16:creationId xmlns:a16="http://schemas.microsoft.com/office/drawing/2014/main" id="{00000000-0008-0000-0000-00000F000000}"/>
            </a:ext>
          </a:extLst>
        </xdr:cNvPr>
        <xdr:cNvSpPr/>
      </xdr:nvSpPr>
      <xdr:spPr>
        <a:xfrm>
          <a:off x="7686040" y="1802130"/>
          <a:ext cx="2880000" cy="720000"/>
        </a:xfrm>
        <a:prstGeom prst="rect">
          <a:avLst/>
        </a:prstGeom>
        <a:noFill/>
        <a:ln w="381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Validação de Dados</a:t>
          </a:r>
        </a:p>
      </xdr:txBody>
    </xdr:sp>
    <xdr:clientData/>
  </xdr:twoCellAnchor>
  <xdr:twoCellAnchor>
    <xdr:from>
      <xdr:col>12</xdr:col>
      <xdr:colOff>370840</xdr:colOff>
      <xdr:row>14</xdr:row>
      <xdr:rowOff>179070</xdr:rowOff>
    </xdr:from>
    <xdr:to>
      <xdr:col>17</xdr:col>
      <xdr:colOff>202840</xdr:colOff>
      <xdr:row>18</xdr:row>
      <xdr:rowOff>167550</xdr:rowOff>
    </xdr:to>
    <xdr:sp macro="" textlink="">
      <xdr:nvSpPr>
        <xdr:cNvPr id="16" name="Retângulo 15">
          <a:hlinkClick xmlns:r="http://schemas.openxmlformats.org/officeDocument/2006/relationships" r:id="rId13"/>
          <a:extLst>
            <a:ext uri="{FF2B5EF4-FFF2-40B4-BE49-F238E27FC236}">
              <a16:creationId xmlns:a16="http://schemas.microsoft.com/office/drawing/2014/main" id="{00000000-0008-0000-0000-000010000000}"/>
            </a:ext>
          </a:extLst>
        </xdr:cNvPr>
        <xdr:cNvSpPr/>
      </xdr:nvSpPr>
      <xdr:spPr>
        <a:xfrm>
          <a:off x="7686040" y="2739390"/>
          <a:ext cx="2880000" cy="720000"/>
        </a:xfrm>
        <a:prstGeom prst="rect">
          <a:avLst/>
        </a:prstGeom>
        <a:noFill/>
        <a:ln w="381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Filtro Avançado</a:t>
          </a:r>
        </a:p>
      </xdr:txBody>
    </xdr:sp>
    <xdr:clientData/>
  </xdr:twoCellAnchor>
  <xdr:twoCellAnchor>
    <xdr:from>
      <xdr:col>12</xdr:col>
      <xdr:colOff>370840</xdr:colOff>
      <xdr:row>20</xdr:row>
      <xdr:rowOff>19050</xdr:rowOff>
    </xdr:from>
    <xdr:to>
      <xdr:col>17</xdr:col>
      <xdr:colOff>202840</xdr:colOff>
      <xdr:row>24</xdr:row>
      <xdr:rowOff>7530</xdr:rowOff>
    </xdr:to>
    <xdr:sp macro="" textlink="">
      <xdr:nvSpPr>
        <xdr:cNvPr id="17" name="Retângulo 16">
          <a:hlinkClick xmlns:r="http://schemas.openxmlformats.org/officeDocument/2006/relationships" r:id="rId14"/>
          <a:extLst>
            <a:ext uri="{FF2B5EF4-FFF2-40B4-BE49-F238E27FC236}">
              <a16:creationId xmlns:a16="http://schemas.microsoft.com/office/drawing/2014/main" id="{00000000-0008-0000-0000-000011000000}"/>
            </a:ext>
          </a:extLst>
        </xdr:cNvPr>
        <xdr:cNvSpPr/>
      </xdr:nvSpPr>
      <xdr:spPr>
        <a:xfrm>
          <a:off x="7686040" y="3676650"/>
          <a:ext cx="2880000" cy="720000"/>
        </a:xfrm>
        <a:prstGeom prst="rect">
          <a:avLst/>
        </a:prstGeom>
        <a:noFill/>
        <a:ln w="381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Classificação Avançada</a:t>
          </a:r>
        </a:p>
      </xdr:txBody>
    </xdr:sp>
    <xdr:clientData/>
  </xdr:twoCellAnchor>
  <xdr:twoCellAnchor>
    <xdr:from>
      <xdr:col>12</xdr:col>
      <xdr:colOff>370840</xdr:colOff>
      <xdr:row>25</xdr:row>
      <xdr:rowOff>43770</xdr:rowOff>
    </xdr:from>
    <xdr:to>
      <xdr:col>17</xdr:col>
      <xdr:colOff>202840</xdr:colOff>
      <xdr:row>29</xdr:row>
      <xdr:rowOff>28530</xdr:rowOff>
    </xdr:to>
    <xdr:sp macro="" textlink="">
      <xdr:nvSpPr>
        <xdr:cNvPr id="18" name="Retângulo 17">
          <a:hlinkClick xmlns:r="http://schemas.openxmlformats.org/officeDocument/2006/relationships" r:id="rId15"/>
          <a:extLst>
            <a:ext uri="{FF2B5EF4-FFF2-40B4-BE49-F238E27FC236}">
              <a16:creationId xmlns:a16="http://schemas.microsoft.com/office/drawing/2014/main" id="{00000000-0008-0000-0000-000012000000}"/>
            </a:ext>
          </a:extLst>
        </xdr:cNvPr>
        <xdr:cNvSpPr/>
      </xdr:nvSpPr>
      <xdr:spPr>
        <a:xfrm>
          <a:off x="7686040" y="4615770"/>
          <a:ext cx="2880000" cy="716280"/>
        </a:xfrm>
        <a:prstGeom prst="rect">
          <a:avLst/>
        </a:prstGeom>
        <a:noFill/>
        <a:ln w="381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CONT.SE</a:t>
          </a:r>
        </a:p>
      </xdr:txBody>
    </xdr:sp>
    <xdr:clientData/>
  </xdr:twoCellAnchor>
  <xdr:twoCellAnchor>
    <xdr:from>
      <xdr:col>18</xdr:col>
      <xdr:colOff>388620</xdr:colOff>
      <xdr:row>4</xdr:row>
      <xdr:rowOff>140970</xdr:rowOff>
    </xdr:from>
    <xdr:to>
      <xdr:col>23</xdr:col>
      <xdr:colOff>220620</xdr:colOff>
      <xdr:row>8</xdr:row>
      <xdr:rowOff>129450</xdr:rowOff>
    </xdr:to>
    <xdr:sp macro="" textlink="">
      <xdr:nvSpPr>
        <xdr:cNvPr id="19" name="Retângulo 18">
          <a:hlinkClick xmlns:r="http://schemas.openxmlformats.org/officeDocument/2006/relationships" r:id="rId16"/>
          <a:extLst>
            <a:ext uri="{FF2B5EF4-FFF2-40B4-BE49-F238E27FC236}">
              <a16:creationId xmlns:a16="http://schemas.microsoft.com/office/drawing/2014/main" id="{00000000-0008-0000-0000-000013000000}"/>
            </a:ext>
          </a:extLst>
        </xdr:cNvPr>
        <xdr:cNvSpPr/>
      </xdr:nvSpPr>
      <xdr:spPr>
        <a:xfrm>
          <a:off x="11361420" y="872490"/>
          <a:ext cx="2880000" cy="720000"/>
        </a:xfrm>
        <a:prstGeom prst="rect">
          <a:avLst/>
        </a:prstGeom>
        <a:noFill/>
        <a:ln w="381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SOMASE e MÉDIASE</a:t>
          </a:r>
        </a:p>
      </xdr:txBody>
    </xdr:sp>
    <xdr:clientData/>
  </xdr:twoCellAnchor>
  <xdr:twoCellAnchor>
    <xdr:from>
      <xdr:col>18</xdr:col>
      <xdr:colOff>388620</xdr:colOff>
      <xdr:row>9</xdr:row>
      <xdr:rowOff>156210</xdr:rowOff>
    </xdr:from>
    <xdr:to>
      <xdr:col>23</xdr:col>
      <xdr:colOff>220620</xdr:colOff>
      <xdr:row>13</xdr:row>
      <xdr:rowOff>144690</xdr:rowOff>
    </xdr:to>
    <xdr:sp macro="" textlink="">
      <xdr:nvSpPr>
        <xdr:cNvPr id="20" name="Retângulo 19">
          <a:hlinkClick xmlns:r="http://schemas.openxmlformats.org/officeDocument/2006/relationships" r:id="rId17"/>
          <a:extLst>
            <a:ext uri="{FF2B5EF4-FFF2-40B4-BE49-F238E27FC236}">
              <a16:creationId xmlns:a16="http://schemas.microsoft.com/office/drawing/2014/main" id="{00000000-0008-0000-0000-000014000000}"/>
            </a:ext>
          </a:extLst>
        </xdr:cNvPr>
        <xdr:cNvSpPr/>
      </xdr:nvSpPr>
      <xdr:spPr>
        <a:xfrm>
          <a:off x="11361420" y="1802130"/>
          <a:ext cx="2880000" cy="720000"/>
        </a:xfrm>
        <a:prstGeom prst="rect">
          <a:avLst/>
        </a:prstGeom>
        <a:noFill/>
        <a:ln w="381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CONT.SES e MÉDIASES</a:t>
          </a:r>
        </a:p>
      </xdr:txBody>
    </xdr:sp>
    <xdr:clientData/>
  </xdr:twoCellAnchor>
  <xdr:twoCellAnchor>
    <xdr:from>
      <xdr:col>18</xdr:col>
      <xdr:colOff>388620</xdr:colOff>
      <xdr:row>14</xdr:row>
      <xdr:rowOff>179070</xdr:rowOff>
    </xdr:from>
    <xdr:to>
      <xdr:col>23</xdr:col>
      <xdr:colOff>220620</xdr:colOff>
      <xdr:row>18</xdr:row>
      <xdr:rowOff>167550</xdr:rowOff>
    </xdr:to>
    <xdr:sp macro="" textlink="">
      <xdr:nvSpPr>
        <xdr:cNvPr id="21" name="Retângulo 20">
          <a:hlinkClick xmlns:r="http://schemas.openxmlformats.org/officeDocument/2006/relationships" r:id="rId18"/>
          <a:extLst>
            <a:ext uri="{FF2B5EF4-FFF2-40B4-BE49-F238E27FC236}">
              <a16:creationId xmlns:a16="http://schemas.microsoft.com/office/drawing/2014/main" id="{00000000-0008-0000-0000-000015000000}"/>
            </a:ext>
          </a:extLst>
        </xdr:cNvPr>
        <xdr:cNvSpPr/>
      </xdr:nvSpPr>
      <xdr:spPr>
        <a:xfrm>
          <a:off x="11361420" y="2739390"/>
          <a:ext cx="2880000" cy="720000"/>
        </a:xfrm>
        <a:prstGeom prst="rect">
          <a:avLst/>
        </a:prstGeom>
        <a:noFill/>
        <a:ln w="381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PROCV e PROCH</a:t>
          </a:r>
        </a:p>
      </xdr:txBody>
    </xdr:sp>
    <xdr:clientData/>
  </xdr:twoCellAnchor>
  <xdr:twoCellAnchor>
    <xdr:from>
      <xdr:col>18</xdr:col>
      <xdr:colOff>388620</xdr:colOff>
      <xdr:row>20</xdr:row>
      <xdr:rowOff>19050</xdr:rowOff>
    </xdr:from>
    <xdr:to>
      <xdr:col>23</xdr:col>
      <xdr:colOff>220620</xdr:colOff>
      <xdr:row>24</xdr:row>
      <xdr:rowOff>7530</xdr:rowOff>
    </xdr:to>
    <xdr:sp macro="" textlink="">
      <xdr:nvSpPr>
        <xdr:cNvPr id="22" name="Retângulo 21">
          <a:hlinkClick xmlns:r="http://schemas.openxmlformats.org/officeDocument/2006/relationships" r:id="rId19"/>
          <a:extLst>
            <a:ext uri="{FF2B5EF4-FFF2-40B4-BE49-F238E27FC236}">
              <a16:creationId xmlns:a16="http://schemas.microsoft.com/office/drawing/2014/main" id="{00000000-0008-0000-0000-000016000000}"/>
            </a:ext>
          </a:extLst>
        </xdr:cNvPr>
        <xdr:cNvSpPr/>
      </xdr:nvSpPr>
      <xdr:spPr>
        <a:xfrm>
          <a:off x="11361420" y="3676650"/>
          <a:ext cx="2880000" cy="720000"/>
        </a:xfrm>
        <a:prstGeom prst="rect">
          <a:avLst/>
        </a:prstGeom>
        <a:noFill/>
        <a:ln w="381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Tabela Dinâmica</a:t>
          </a:r>
        </a:p>
      </xdr:txBody>
    </xdr:sp>
    <xdr:clientData/>
  </xdr:twoCellAnchor>
  <xdr:twoCellAnchor>
    <xdr:from>
      <xdr:col>18</xdr:col>
      <xdr:colOff>388620</xdr:colOff>
      <xdr:row>25</xdr:row>
      <xdr:rowOff>43770</xdr:rowOff>
    </xdr:from>
    <xdr:to>
      <xdr:col>23</xdr:col>
      <xdr:colOff>220620</xdr:colOff>
      <xdr:row>29</xdr:row>
      <xdr:rowOff>28530</xdr:rowOff>
    </xdr:to>
    <xdr:sp macro="" textlink="">
      <xdr:nvSpPr>
        <xdr:cNvPr id="23" name="Retângulo 22">
          <a:hlinkClick xmlns:r="http://schemas.openxmlformats.org/officeDocument/2006/relationships" r:id="rId20"/>
          <a:extLst>
            <a:ext uri="{FF2B5EF4-FFF2-40B4-BE49-F238E27FC236}">
              <a16:creationId xmlns:a16="http://schemas.microsoft.com/office/drawing/2014/main" id="{00000000-0008-0000-0000-000017000000}"/>
            </a:ext>
          </a:extLst>
        </xdr:cNvPr>
        <xdr:cNvSpPr/>
      </xdr:nvSpPr>
      <xdr:spPr>
        <a:xfrm>
          <a:off x="11361420" y="4615770"/>
          <a:ext cx="2880000" cy="716280"/>
        </a:xfrm>
        <a:prstGeom prst="rect">
          <a:avLst/>
        </a:prstGeom>
        <a:noFill/>
        <a:ln w="381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Gráfico Dinâmico</a:t>
          </a:r>
        </a:p>
      </xdr:txBody>
    </xdr:sp>
    <xdr:clientData/>
  </xdr:twoCellAnchor>
  <xdr:twoCellAnchor>
    <xdr:from>
      <xdr:col>21</xdr:col>
      <xdr:colOff>464820</xdr:colOff>
      <xdr:row>0</xdr:row>
      <xdr:rowOff>148590</xdr:rowOff>
    </xdr:from>
    <xdr:to>
      <xdr:col>23</xdr:col>
      <xdr:colOff>205740</xdr:colOff>
      <xdr:row>3</xdr:row>
      <xdr:rowOff>60960</xdr:rowOff>
    </xdr:to>
    <xdr:sp macro="" textlink="">
      <xdr:nvSpPr>
        <xdr:cNvPr id="24" name="Retângulo 23">
          <a:hlinkClick xmlns:r="http://schemas.openxmlformats.org/officeDocument/2006/relationships" r:id="rId21"/>
          <a:extLst>
            <a:ext uri="{FF2B5EF4-FFF2-40B4-BE49-F238E27FC236}">
              <a16:creationId xmlns:a16="http://schemas.microsoft.com/office/drawing/2014/main" id="{00000000-0008-0000-0000-000018000000}"/>
            </a:ext>
          </a:extLst>
        </xdr:cNvPr>
        <xdr:cNvSpPr/>
      </xdr:nvSpPr>
      <xdr:spPr>
        <a:xfrm>
          <a:off x="13266420" y="14859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19</xdr:col>
      <xdr:colOff>251460</xdr:colOff>
      <xdr:row>0</xdr:row>
      <xdr:rowOff>129540</xdr:rowOff>
    </xdr:from>
    <xdr:to>
      <xdr:col>20</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1327404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251460</xdr:colOff>
      <xdr:row>0</xdr:row>
      <xdr:rowOff>129540</xdr:rowOff>
    </xdr:from>
    <xdr:to>
      <xdr:col>20</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1327404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251460</xdr:colOff>
      <xdr:row>0</xdr:row>
      <xdr:rowOff>129540</xdr:rowOff>
    </xdr:from>
    <xdr:to>
      <xdr:col>20</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1327404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twoCellAnchor>
    <xdr:from>
      <xdr:col>4</xdr:col>
      <xdr:colOff>129540</xdr:colOff>
      <xdr:row>6</xdr:row>
      <xdr:rowOff>60960</xdr:rowOff>
    </xdr:from>
    <xdr:to>
      <xdr:col>10</xdr:col>
      <xdr:colOff>395700</xdr:colOff>
      <xdr:row>25</xdr:row>
      <xdr:rowOff>171000</xdr:rowOff>
    </xdr:to>
    <xdr:graphicFrame macro="">
      <xdr:nvGraphicFramePr>
        <xdr:cNvPr id="4" name="Gráfico 3">
          <a:extLst>
            <a:ext uri="{FF2B5EF4-FFF2-40B4-BE49-F238E27FC236}">
              <a16:creationId xmlns:a16="http://schemas.microsoft.com/office/drawing/2014/main" id="{00000000-0008-0000-0B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495300</xdr:colOff>
      <xdr:row>6</xdr:row>
      <xdr:rowOff>60960</xdr:rowOff>
    </xdr:from>
    <xdr:to>
      <xdr:col>16</xdr:col>
      <xdr:colOff>502380</xdr:colOff>
      <xdr:row>25</xdr:row>
      <xdr:rowOff>171000</xdr:rowOff>
    </xdr:to>
    <xdr:graphicFrame macro="">
      <xdr:nvGraphicFramePr>
        <xdr:cNvPr id="7" name="Gráfico 6">
          <a:extLst>
            <a:ext uri="{FF2B5EF4-FFF2-40B4-BE49-F238E27FC236}">
              <a16:creationId xmlns:a16="http://schemas.microsoft.com/office/drawing/2014/main" id="{00000000-0008-0000-0B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640080</xdr:colOff>
      <xdr:row>6</xdr:row>
      <xdr:rowOff>60960</xdr:rowOff>
    </xdr:from>
    <xdr:to>
      <xdr:col>20</xdr:col>
      <xdr:colOff>477840</xdr:colOff>
      <xdr:row>25</xdr:row>
      <xdr:rowOff>171000</xdr:rowOff>
    </xdr:to>
    <xdr:graphicFrame macro="">
      <xdr:nvGraphicFramePr>
        <xdr:cNvPr id="8" name="Gráfico 7">
          <a:extLst>
            <a:ext uri="{FF2B5EF4-FFF2-40B4-BE49-F238E27FC236}">
              <a16:creationId xmlns:a16="http://schemas.microsoft.com/office/drawing/2014/main" id="{00000000-0008-0000-0B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17</xdr:col>
      <xdr:colOff>251460</xdr:colOff>
      <xdr:row>0</xdr:row>
      <xdr:rowOff>129540</xdr:rowOff>
    </xdr:from>
    <xdr:to>
      <xdr:col>18</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1327404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18</xdr:col>
      <xdr:colOff>251460</xdr:colOff>
      <xdr:row>0</xdr:row>
      <xdr:rowOff>129540</xdr:rowOff>
    </xdr:from>
    <xdr:to>
      <xdr:col>19</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1327404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17</xdr:col>
      <xdr:colOff>251460</xdr:colOff>
      <xdr:row>0</xdr:row>
      <xdr:rowOff>129540</xdr:rowOff>
    </xdr:from>
    <xdr:to>
      <xdr:col>18</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1336548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15</xdr:col>
      <xdr:colOff>251460</xdr:colOff>
      <xdr:row>0</xdr:row>
      <xdr:rowOff>129540</xdr:rowOff>
    </xdr:from>
    <xdr:to>
      <xdr:col>16</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1336548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16</xdr:col>
      <xdr:colOff>251460</xdr:colOff>
      <xdr:row>0</xdr:row>
      <xdr:rowOff>129540</xdr:rowOff>
    </xdr:from>
    <xdr:to>
      <xdr:col>17</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13357860" y="129540"/>
          <a:ext cx="944880" cy="455295"/>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16</xdr:col>
      <xdr:colOff>251460</xdr:colOff>
      <xdr:row>0</xdr:row>
      <xdr:rowOff>129540</xdr:rowOff>
    </xdr:from>
    <xdr:to>
      <xdr:col>17</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13357860" y="129540"/>
          <a:ext cx="944880" cy="455295"/>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16</xdr:col>
      <xdr:colOff>251460</xdr:colOff>
      <xdr:row>0</xdr:row>
      <xdr:rowOff>129540</xdr:rowOff>
    </xdr:from>
    <xdr:to>
      <xdr:col>17</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13357860" y="129540"/>
          <a:ext cx="944880" cy="455295"/>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373380</xdr:colOff>
      <xdr:row>0</xdr:row>
      <xdr:rowOff>144780</xdr:rowOff>
    </xdr:from>
    <xdr:to>
      <xdr:col>23</xdr:col>
      <xdr:colOff>114300</xdr:colOff>
      <xdr:row>3</xdr:row>
      <xdr:rowOff>57150</xdr:rowOff>
    </xdr:to>
    <xdr:sp macro="" textlink="">
      <xdr:nvSpPr>
        <xdr:cNvPr id="4" name="Retângulo 3">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13174980" y="14478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14</xdr:col>
      <xdr:colOff>251460</xdr:colOff>
      <xdr:row>0</xdr:row>
      <xdr:rowOff>129540</xdr:rowOff>
    </xdr:from>
    <xdr:to>
      <xdr:col>15</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13815060" y="129540"/>
          <a:ext cx="944880" cy="455295"/>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14</xdr:col>
      <xdr:colOff>251460</xdr:colOff>
      <xdr:row>0</xdr:row>
      <xdr:rowOff>129540</xdr:rowOff>
    </xdr:from>
    <xdr:to>
      <xdr:col>15</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12843510" y="129540"/>
          <a:ext cx="944880" cy="455295"/>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twoCellAnchor>
    <xdr:from>
      <xdr:col>0</xdr:col>
      <xdr:colOff>0</xdr:colOff>
      <xdr:row>6</xdr:row>
      <xdr:rowOff>171449</xdr:rowOff>
    </xdr:from>
    <xdr:to>
      <xdr:col>7</xdr:col>
      <xdr:colOff>276225</xdr:colOff>
      <xdr:row>28</xdr:row>
      <xdr:rowOff>180974</xdr:rowOff>
    </xdr:to>
    <xdr:graphicFrame macro="">
      <xdr:nvGraphicFramePr>
        <xdr:cNvPr id="3" name="Gráfico 2">
          <a:extLst>
            <a:ext uri="{FF2B5EF4-FFF2-40B4-BE49-F238E27FC236}">
              <a16:creationId xmlns:a16="http://schemas.microsoft.com/office/drawing/2014/main" id="{00000000-0008-0000-1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967740</xdr:colOff>
      <xdr:row>0</xdr:row>
      <xdr:rowOff>152400</xdr:rowOff>
    </xdr:from>
    <xdr:to>
      <xdr:col>21</xdr:col>
      <xdr:colOff>335280</xdr:colOff>
      <xdr:row>3</xdr:row>
      <xdr:rowOff>64770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13205460" y="15240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26</xdr:row>
      <xdr:rowOff>0</xdr:rowOff>
    </xdr:from>
    <xdr:to>
      <xdr:col>9</xdr:col>
      <xdr:colOff>7620</xdr:colOff>
      <xdr:row>27</xdr:row>
      <xdr:rowOff>22860</xdr:rowOff>
    </xdr:to>
    <xdr:pic>
      <xdr:nvPicPr>
        <xdr:cNvPr id="2" name="Imagem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7600" y="4884420"/>
          <a:ext cx="1226820" cy="205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7</xdr:col>
          <xdr:colOff>0</xdr:colOff>
          <xdr:row>27</xdr:row>
          <xdr:rowOff>0</xdr:rowOff>
        </xdr:from>
        <xdr:to>
          <xdr:col>9</xdr:col>
          <xdr:colOff>0</xdr:colOff>
          <xdr:row>28</xdr:row>
          <xdr:rowOff>45720</xdr:rowOff>
        </xdr:to>
        <xdr:pic>
          <xdr:nvPicPr>
            <xdr:cNvPr id="3" name="Imagem 2">
              <a:extLst>
                <a:ext uri="{FF2B5EF4-FFF2-40B4-BE49-F238E27FC236}">
                  <a16:creationId xmlns:a16="http://schemas.microsoft.com/office/drawing/2014/main" id="{00000000-0008-0000-0300-000003000000}"/>
                </a:ext>
              </a:extLst>
            </xdr:cNvPr>
            <xdr:cNvPicPr>
              <a:picLocks noChangeAspect="1" noChangeArrowheads="1"/>
              <a:extLst>
                <a:ext uri="{84589F7E-364E-4C9E-8A38-B11213B215E9}">
                  <a14:cameraTool cellRange="$L$8:$M$8" spid="_x0000_s4174"/>
                </a:ext>
              </a:extLst>
            </xdr:cNvPicPr>
          </xdr:nvPicPr>
          <xdr:blipFill>
            <a:blip xmlns:r="http://schemas.openxmlformats.org/officeDocument/2006/relationships" r:embed="rId2"/>
            <a:srcRect/>
            <a:stretch>
              <a:fillRect/>
            </a:stretch>
          </xdr:blipFill>
          <xdr:spPr bwMode="auto">
            <a:xfrm>
              <a:off x="4267200" y="5052060"/>
              <a:ext cx="1219200" cy="2286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20</xdr:col>
      <xdr:colOff>53340</xdr:colOff>
      <xdr:row>0</xdr:row>
      <xdr:rowOff>137160</xdr:rowOff>
    </xdr:from>
    <xdr:to>
      <xdr:col>21</xdr:col>
      <xdr:colOff>403860</xdr:colOff>
      <xdr:row>3</xdr:row>
      <xdr:rowOff>49530</xdr:rowOff>
    </xdr:to>
    <xdr:sp macro="" textlink="">
      <xdr:nvSpPr>
        <xdr:cNvPr id="4" name="Retângulo 3">
          <a:hlinkClick xmlns:r="http://schemas.openxmlformats.org/officeDocument/2006/relationships" r:id="rId3"/>
          <a:extLst>
            <a:ext uri="{FF2B5EF4-FFF2-40B4-BE49-F238E27FC236}">
              <a16:creationId xmlns:a16="http://schemas.microsoft.com/office/drawing/2014/main" id="{00000000-0008-0000-0300-000004000000}"/>
            </a:ext>
          </a:extLst>
        </xdr:cNvPr>
        <xdr:cNvSpPr/>
      </xdr:nvSpPr>
      <xdr:spPr>
        <a:xfrm>
          <a:off x="13243560" y="13716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16</xdr:col>
      <xdr:colOff>327660</xdr:colOff>
      <xdr:row>0</xdr:row>
      <xdr:rowOff>152400</xdr:rowOff>
    </xdr:from>
    <xdr:to>
      <xdr:col>18</xdr:col>
      <xdr:colOff>274320</xdr:colOff>
      <xdr:row>3</xdr:row>
      <xdr:rowOff>64770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13281660" y="15240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19</xdr:col>
      <xdr:colOff>342900</xdr:colOff>
      <xdr:row>0</xdr:row>
      <xdr:rowOff>129540</xdr:rowOff>
    </xdr:from>
    <xdr:to>
      <xdr:col>20</xdr:col>
      <xdr:colOff>381000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1326642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18</xdr:col>
      <xdr:colOff>792480</xdr:colOff>
      <xdr:row>0</xdr:row>
      <xdr:rowOff>152400</xdr:rowOff>
    </xdr:from>
    <xdr:to>
      <xdr:col>20</xdr:col>
      <xdr:colOff>289560</xdr:colOff>
      <xdr:row>3</xdr:row>
      <xdr:rowOff>64770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13251180" y="15240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91440</xdr:colOff>
      <xdr:row>0</xdr:row>
      <xdr:rowOff>137160</xdr:rowOff>
    </xdr:from>
    <xdr:to>
      <xdr:col>20</xdr:col>
      <xdr:colOff>396240</xdr:colOff>
      <xdr:row>3</xdr:row>
      <xdr:rowOff>49530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13266420" y="13716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19</xdr:col>
      <xdr:colOff>68580</xdr:colOff>
      <xdr:row>0</xdr:row>
      <xdr:rowOff>152400</xdr:rowOff>
    </xdr:from>
    <xdr:to>
      <xdr:col>20</xdr:col>
      <xdr:colOff>373380</xdr:colOff>
      <xdr:row>3</xdr:row>
      <xdr:rowOff>64770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13289280" y="15240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istrador" refreshedDate="43572.435993749998" createdVersion="5" refreshedVersion="5" minRefreshableVersion="3" recordCount="15">
  <cacheSource type="worksheet">
    <worksheetSource name="Tabela34"/>
  </cacheSource>
  <cacheFields count="6">
    <cacheField name="ID" numFmtId="0">
      <sharedItems containsSemiMixedTypes="0" containsString="0" containsNumber="1" containsInteger="1" minValue="1" maxValue="15"/>
    </cacheField>
    <cacheField name="Nome" numFmtId="0">
      <sharedItems count="7">
        <s v="Joao"/>
        <s v="Mariana"/>
        <s v="Lucas"/>
        <s v="Pedro"/>
        <s v="Helena"/>
        <s v="Ana"/>
        <s v="Paula"/>
      </sharedItems>
    </cacheField>
    <cacheField name="Produto" numFmtId="0">
      <sharedItems count="5">
        <s v="Mochila"/>
        <s v="Livro"/>
        <s v="Caderno"/>
        <s v="Caneta"/>
        <s v="Lápis"/>
      </sharedItems>
    </cacheField>
    <cacheField name="Quantidade" numFmtId="0">
      <sharedItems containsSemiMixedTypes="0" containsString="0" containsNumber="1" containsInteger="1" minValue="1" maxValue="15" count="8">
        <n v="2"/>
        <n v="4"/>
        <n v="3"/>
        <n v="10"/>
        <n v="15"/>
        <n v="1"/>
        <n v="5"/>
        <n v="7"/>
      </sharedItems>
    </cacheField>
    <cacheField name="Preço Unitário" numFmtId="165">
      <sharedItems containsSemiMixedTypes="0" containsString="0" containsNumber="1" minValue="0.3" maxValue="250"/>
    </cacheField>
    <cacheField name="Preço Total" numFmtId="165">
      <sharedItems containsSemiMixedTypes="0" containsString="0" containsNumber="1" minValue="1.5" maxValue="7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
  <r>
    <n v="1"/>
    <x v="0"/>
    <x v="0"/>
    <x v="0"/>
    <n v="200"/>
    <n v="400"/>
  </r>
  <r>
    <n v="2"/>
    <x v="1"/>
    <x v="1"/>
    <x v="1"/>
    <n v="25"/>
    <n v="100"/>
  </r>
  <r>
    <n v="3"/>
    <x v="2"/>
    <x v="2"/>
    <x v="2"/>
    <n v="10"/>
    <n v="30"/>
  </r>
  <r>
    <n v="4"/>
    <x v="3"/>
    <x v="3"/>
    <x v="3"/>
    <n v="2"/>
    <n v="20"/>
  </r>
  <r>
    <n v="5"/>
    <x v="4"/>
    <x v="4"/>
    <x v="4"/>
    <n v="0.5"/>
    <n v="7.5"/>
  </r>
  <r>
    <n v="6"/>
    <x v="5"/>
    <x v="0"/>
    <x v="5"/>
    <n v="250"/>
    <n v="250"/>
  </r>
  <r>
    <n v="7"/>
    <x v="6"/>
    <x v="2"/>
    <x v="0"/>
    <n v="15"/>
    <n v="30"/>
  </r>
  <r>
    <n v="8"/>
    <x v="2"/>
    <x v="2"/>
    <x v="1"/>
    <n v="20"/>
    <n v="80"/>
  </r>
  <r>
    <n v="9"/>
    <x v="3"/>
    <x v="4"/>
    <x v="6"/>
    <n v="0.3"/>
    <n v="1.5"/>
  </r>
  <r>
    <n v="10"/>
    <x v="1"/>
    <x v="3"/>
    <x v="2"/>
    <n v="1.7"/>
    <n v="5.0999999999999996"/>
  </r>
  <r>
    <n v="11"/>
    <x v="4"/>
    <x v="0"/>
    <x v="5"/>
    <n v="150"/>
    <n v="150"/>
  </r>
  <r>
    <n v="12"/>
    <x v="3"/>
    <x v="1"/>
    <x v="6"/>
    <n v="25"/>
    <n v="125"/>
  </r>
  <r>
    <n v="13"/>
    <x v="0"/>
    <x v="1"/>
    <x v="7"/>
    <n v="25"/>
    <n v="175"/>
  </r>
  <r>
    <n v="14"/>
    <x v="0"/>
    <x v="0"/>
    <x v="2"/>
    <n v="250"/>
    <n v="750"/>
  </r>
  <r>
    <n v="15"/>
    <x v="1"/>
    <x v="3"/>
    <x v="6"/>
    <n v="2.5"/>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I8:K29" firstHeaderRow="0" firstDataRow="1" firstDataCol="1"/>
  <pivotFields count="6">
    <pivotField showAll="0"/>
    <pivotField axis="axisRow" showAll="0">
      <items count="8">
        <item sd="0" x="5"/>
        <item sd="0" x="4"/>
        <item x="0"/>
        <item x="2"/>
        <item x="1"/>
        <item sd="0" x="6"/>
        <item sd="0" x="3"/>
        <item t="default"/>
      </items>
    </pivotField>
    <pivotField axis="axisRow" showAll="0">
      <items count="6">
        <item x="2"/>
        <item x="3"/>
        <item x="4"/>
        <item x="1"/>
        <item x="0"/>
        <item t="default"/>
      </items>
    </pivotField>
    <pivotField axis="axisRow" showAll="0">
      <items count="9">
        <item x="5"/>
        <item x="0"/>
        <item x="2"/>
        <item x="1"/>
        <item x="6"/>
        <item x="7"/>
        <item x="3"/>
        <item x="4"/>
        <item t="default"/>
      </items>
    </pivotField>
    <pivotField dataField="1" numFmtId="165" showAll="0"/>
    <pivotField dataField="1" numFmtId="165" showAll="0"/>
  </pivotFields>
  <rowFields count="3">
    <field x="1"/>
    <field x="2"/>
    <field x="3"/>
  </rowFields>
  <rowItems count="21">
    <i>
      <x/>
    </i>
    <i>
      <x v="1"/>
    </i>
    <i>
      <x v="2"/>
    </i>
    <i r="1">
      <x v="3"/>
    </i>
    <i r="2">
      <x v="5"/>
    </i>
    <i r="1">
      <x v="4"/>
    </i>
    <i r="2">
      <x v="1"/>
    </i>
    <i r="2">
      <x v="2"/>
    </i>
    <i>
      <x v="3"/>
    </i>
    <i r="1">
      <x/>
    </i>
    <i r="2">
      <x v="2"/>
    </i>
    <i r="2">
      <x v="3"/>
    </i>
    <i>
      <x v="4"/>
    </i>
    <i r="1">
      <x v="1"/>
    </i>
    <i r="2">
      <x v="2"/>
    </i>
    <i r="2">
      <x v="4"/>
    </i>
    <i r="1">
      <x v="3"/>
    </i>
    <i r="2">
      <x v="3"/>
    </i>
    <i>
      <x v="5"/>
    </i>
    <i>
      <x v="6"/>
    </i>
    <i t="grand">
      <x/>
    </i>
  </rowItems>
  <colFields count="1">
    <field x="-2"/>
  </colFields>
  <colItems count="2">
    <i>
      <x/>
    </i>
    <i i="1">
      <x v="1"/>
    </i>
  </colItems>
  <dataFields count="2">
    <dataField name="Soma de Preço Unitário" fld="4" baseField="1" baseItem="4" numFmtId="44"/>
    <dataField name="Soma de Preço Total" fld="5" baseField="1" baseItem="4"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ela dinâmica1"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1">
  <location ref="I8:K25" firstHeaderRow="0" firstDataRow="1" firstDataCol="1"/>
  <pivotFields count="6">
    <pivotField showAll="0"/>
    <pivotField axis="axisRow" showAll="0">
      <items count="8">
        <item sd="0" x="5"/>
        <item x="4"/>
        <item x="0"/>
        <item sd="0" x="2"/>
        <item sd="0" x="1"/>
        <item sd="0" x="6"/>
        <item sd="0" x="3"/>
        <item t="default"/>
      </items>
    </pivotField>
    <pivotField axis="axisRow" showAll="0">
      <items count="6">
        <item x="2"/>
        <item sd="0" x="3"/>
        <item x="4"/>
        <item x="1"/>
        <item x="0"/>
        <item t="default"/>
      </items>
    </pivotField>
    <pivotField axis="axisRow" showAll="0">
      <items count="9">
        <item x="5"/>
        <item x="0"/>
        <item x="2"/>
        <item x="1"/>
        <item x="6"/>
        <item x="7"/>
        <item x="3"/>
        <item x="4"/>
        <item t="default"/>
      </items>
    </pivotField>
    <pivotField dataField="1" numFmtId="165" showAll="0"/>
    <pivotField dataField="1" numFmtId="165" showAll="0"/>
  </pivotFields>
  <rowFields count="3">
    <field x="1"/>
    <field x="2"/>
    <field x="3"/>
  </rowFields>
  <rowItems count="17">
    <i>
      <x/>
    </i>
    <i>
      <x v="1"/>
    </i>
    <i r="1">
      <x v="2"/>
    </i>
    <i r="2">
      <x v="7"/>
    </i>
    <i r="1">
      <x v="4"/>
    </i>
    <i r="2">
      <x/>
    </i>
    <i>
      <x v="2"/>
    </i>
    <i r="1">
      <x v="3"/>
    </i>
    <i r="2">
      <x v="5"/>
    </i>
    <i r="1">
      <x v="4"/>
    </i>
    <i r="2">
      <x v="1"/>
    </i>
    <i r="2">
      <x v="2"/>
    </i>
    <i>
      <x v="3"/>
    </i>
    <i>
      <x v="4"/>
    </i>
    <i>
      <x v="5"/>
    </i>
    <i>
      <x v="6"/>
    </i>
    <i t="grand">
      <x/>
    </i>
  </rowItems>
  <colFields count="1">
    <field x="-2"/>
  </colFields>
  <colItems count="2">
    <i>
      <x/>
    </i>
    <i i="1">
      <x v="1"/>
    </i>
  </colItems>
  <dataFields count="2">
    <dataField name="Soma de Preço Unitário" fld="4" baseField="1" baseItem="4" numFmtId="44"/>
    <dataField name="Soma de Preço Total" fld="5" baseField="1" baseItem="4" numFmtId="4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ela1" displayName="Tabela1" ref="I9:M17" totalsRowShown="0" headerRowDxfId="92" dataDxfId="91">
  <autoFilter ref="I9:M17"/>
  <tableColumns count="5">
    <tableColumn id="1" name="Nome" dataDxfId="90"/>
    <tableColumn id="2" name="Idade" dataDxfId="89"/>
    <tableColumn id="3" name="Sexo" dataDxfId="88"/>
    <tableColumn id="4" name="Altura (m)" dataDxfId="87"/>
    <tableColumn id="5" name="Peso (Kg)" dataDxfId="86"/>
  </tableColumns>
  <tableStyleInfo name="TableStyleMedium1" showFirstColumn="0" showLastColumn="0" showRowStripes="1" showColumnStripes="0"/>
</table>
</file>

<file path=xl/tables/table10.xml><?xml version="1.0" encoding="utf-8"?>
<table xmlns="http://schemas.openxmlformats.org/spreadsheetml/2006/main" id="8" name="Tabela8" displayName="Tabela8" ref="M20:N21" totalsRowShown="0">
  <autoFilter ref="M20:N21">
    <filterColumn colId="0" hiddenButton="1"/>
    <filterColumn colId="1" hiddenButton="1"/>
  </autoFilter>
  <tableColumns count="2">
    <tableColumn id="1" name="Condição" dataDxfId="68"/>
    <tableColumn id="2" name="Ocorrência" dataDxfId="67"/>
  </tableColumns>
  <tableStyleInfo name="TableStyleLight12" showFirstColumn="0" showLastColumn="0" showRowStripes="1" showColumnStripes="0"/>
</table>
</file>

<file path=xl/tables/table11.xml><?xml version="1.0" encoding="utf-8"?>
<table xmlns="http://schemas.openxmlformats.org/spreadsheetml/2006/main" id="9" name="Tabela1510" displayName="Tabela1510" ref="B8:F28" totalsRowShown="0" headerRowDxfId="66">
  <autoFilter ref="B8:F28">
    <filterColumn colId="0" hiddenButton="1"/>
    <filterColumn colId="1" hiddenButton="1"/>
    <filterColumn colId="2" hiddenButton="1"/>
    <filterColumn colId="3" hiddenButton="1"/>
    <filterColumn colId="4" hiddenButton="1"/>
  </autoFilter>
  <sortState ref="B9:F28">
    <sortCondition ref="B8:B28"/>
  </sortState>
  <tableColumns count="5">
    <tableColumn id="1" name="ID" dataDxfId="65"/>
    <tableColumn id="2" name="Produto" dataDxfId="64"/>
    <tableColumn id="3" name="Quantidade" dataDxfId="63"/>
    <tableColumn id="4" name="Preço Unitário" dataDxfId="62" dataCellStyle="Moeda"/>
    <tableColumn id="5" name="Preço Total" dataDxfId="61" dataCellStyle="Moeda"/>
  </tableColumns>
  <tableStyleInfo name="TableStyleMedium1" showFirstColumn="0" showLastColumn="0" showRowStripes="1" showColumnStripes="0"/>
</table>
</file>

<file path=xl/tables/table12.xml><?xml version="1.0" encoding="utf-8"?>
<table xmlns="http://schemas.openxmlformats.org/spreadsheetml/2006/main" id="10" name="Tabela511" displayName="Tabela511" ref="H16:J21" totalsRowShown="0">
  <autoFilter ref="H16:J21">
    <filterColumn colId="0" hiddenButton="1"/>
    <filterColumn colId="1" hiddenButton="1"/>
    <filterColumn colId="2" hiddenButton="1"/>
  </autoFilter>
  <tableColumns count="3">
    <tableColumn id="1" name="Produto"/>
    <tableColumn id="2" name="Quantidade" dataDxfId="60">
      <calculatedColumnFormula>SUMIF(Tabela1510[Produto],Tabela511[[#This Row],[Produto]],Tabela1510[Quantidade])</calculatedColumnFormula>
    </tableColumn>
    <tableColumn id="3" name="Média" dataDxfId="59">
      <calculatedColumnFormula>AVERAGEIF(Tabela1510[Produto],Tabela511[[#This Row],[Produto]],Tabela1510[Quantidade])</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id="12" name="Tabela613" displayName="Tabela613" ref="N9:P13" totalsRowShown="0">
  <autoFilter ref="N9:P13">
    <filterColumn colId="0" hiddenButton="1"/>
    <filterColumn colId="1" hiddenButton="1"/>
    <filterColumn colId="2" hiddenButton="1"/>
  </autoFilter>
  <tableColumns count="3">
    <tableColumn id="1" name="Produto"/>
    <tableColumn id="2" name="Quantidade" dataDxfId="58"/>
    <tableColumn id="3" name="Média" dataDxfId="57"/>
  </tableColumns>
  <tableStyleInfo name="TableStyleLight10" showFirstColumn="0" showLastColumn="0" showRowStripes="1" showColumnStripes="0"/>
</table>
</file>

<file path=xl/tables/table14.xml><?xml version="1.0" encoding="utf-8"?>
<table xmlns="http://schemas.openxmlformats.org/spreadsheetml/2006/main" id="16" name="Tabela151017" displayName="Tabela151017" ref="B8:F28" totalsRowShown="0" headerRowDxfId="56">
  <autoFilter ref="B8:F28">
    <filterColumn colId="0" hiddenButton="1"/>
    <filterColumn colId="1" hiddenButton="1"/>
    <filterColumn colId="2" hiddenButton="1"/>
    <filterColumn colId="3" hiddenButton="1"/>
    <filterColumn colId="4" hiddenButton="1"/>
  </autoFilter>
  <sortState ref="B9:F28">
    <sortCondition ref="B8:B28"/>
  </sortState>
  <tableColumns count="5">
    <tableColumn id="1" name="ID" dataDxfId="55"/>
    <tableColumn id="2" name="Produto" dataDxfId="54"/>
    <tableColumn id="3" name="Quantidade" dataDxfId="53"/>
    <tableColumn id="4" name="Preço Unitário" dataDxfId="52" dataCellStyle="Moeda"/>
    <tableColumn id="5" name="Preço Total" dataDxfId="51" dataCellStyle="Moeda">
      <calculatedColumnFormula>Tabela151017[[#This Row],[Quantidade]]*Tabela151017[[#This Row],[Preço Unitário]]</calculatedColumnFormula>
    </tableColumn>
  </tableColumns>
  <tableStyleInfo name="TableStyleMedium1" showFirstColumn="0" showLastColumn="0" showRowStripes="1" showColumnStripes="0"/>
</table>
</file>

<file path=xl/tables/table15.xml><?xml version="1.0" encoding="utf-8"?>
<table xmlns="http://schemas.openxmlformats.org/spreadsheetml/2006/main" id="17" name="Tabela51118" displayName="Tabela51118" ref="H16:K21" totalsRowShown="0">
  <autoFilter ref="H16:K21">
    <filterColumn colId="0" hiddenButton="1"/>
    <filterColumn colId="1" hiddenButton="1"/>
    <filterColumn colId="2" hiddenButton="1"/>
    <filterColumn colId="3" hiddenButton="1"/>
  </autoFilter>
  <tableColumns count="4">
    <tableColumn id="1" name="Produto"/>
    <tableColumn id="3" name="Condição 2" dataDxfId="50"/>
    <tableColumn id="2" name="Quantidade" dataDxfId="49">
      <calculatedColumnFormula>COUNTIFS(Tabela151017[Produto],Tabela51118[[#This Row],[Produto]],Tabela151017[Quantidade],Tabela51118[[#This Row],[Condição 2]])</calculatedColumnFormula>
    </tableColumn>
    <tableColumn id="4" name="Média" dataDxfId="48">
      <calculatedColumnFormula>AVERAGEIFS(Tabela151017[Quantidade],Tabela151017[Produto],Tabela51118[[#This Row],[Produto]],Tabela151017[Quantidade],Tabela51118[[#This Row],[Condição 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8" name="Tabela61319" displayName="Tabela61319" ref="N9:Q13" totalsRowShown="0" headerRowDxfId="47">
  <autoFilter ref="N9:Q13">
    <filterColumn colId="0" hiddenButton="1"/>
    <filterColumn colId="1" hiddenButton="1"/>
    <filterColumn colId="2" hiddenButton="1"/>
    <filterColumn colId="3" hiddenButton="1"/>
  </autoFilter>
  <tableColumns count="4">
    <tableColumn id="1" name="Produto"/>
    <tableColumn id="2" name="Condição 2" dataDxfId="46"/>
    <tableColumn id="3" name="Quantidade" dataDxfId="45"/>
    <tableColumn id="4" name="Média"/>
  </tableColumns>
  <tableStyleInfo name="TableStyleLight10" showFirstColumn="0" showLastColumn="0" showRowStripes="1" showColumnStripes="0"/>
</table>
</file>

<file path=xl/tables/table17.xml><?xml version="1.0" encoding="utf-8"?>
<table xmlns="http://schemas.openxmlformats.org/spreadsheetml/2006/main" id="19" name="Tabela15101720" displayName="Tabela15101720" ref="C8:F18" totalsRowShown="0" headerRowDxfId="44">
  <autoFilter ref="C8:F18">
    <filterColumn colId="0" hiddenButton="1"/>
    <filterColumn colId="1" hiddenButton="1"/>
    <filterColumn colId="2" hiddenButton="1"/>
    <filterColumn colId="3" hiddenButton="1"/>
  </autoFilter>
  <tableColumns count="4">
    <tableColumn id="2" name="Nome" dataDxfId="43"/>
    <tableColumn id="3" name="Idade" dataDxfId="42"/>
    <tableColumn id="4" name="Cargo" dataDxfId="41" dataCellStyle="Moeda"/>
    <tableColumn id="5" name="Salário" dataDxfId="40" dataCellStyle="Moeda">
      <calculatedColumnFormula>Tabela15101720[[#This Row],[Idade]]*Tabela15101720[[#This Row],[Cargo]]</calculatedColumnFormula>
    </tableColumn>
  </tableColumns>
  <tableStyleInfo name="TableStyleMedium1" showFirstColumn="0" showLastColumn="0" showRowStripes="1" showColumnStripes="0"/>
</table>
</file>

<file path=xl/tables/table18.xml><?xml version="1.0" encoding="utf-8"?>
<table xmlns="http://schemas.openxmlformats.org/spreadsheetml/2006/main" id="22" name="Tabela22" displayName="Tabela22" ref="H8:K9" totalsRowShown="0" headerRowDxfId="39" dataDxfId="38">
  <autoFilter ref="H8:K9">
    <filterColumn colId="0" hiddenButton="1"/>
    <filterColumn colId="1" hiddenButton="1"/>
    <filterColumn colId="2" hiddenButton="1"/>
    <filterColumn colId="3" hiddenButton="1"/>
  </autoFilter>
  <tableColumns count="4">
    <tableColumn id="1" name="Cliente" dataDxfId="37"/>
    <tableColumn id="2" name="Idade" dataDxfId="36">
      <calculatedColumnFormula>VLOOKUP(Tabela22[Cliente],Tabela15101720[#All],2,FALSE)</calculatedColumnFormula>
    </tableColumn>
    <tableColumn id="3" name="Cargo" dataDxfId="35">
      <calculatedColumnFormula>VLOOKUP(Tabela22[Cliente],Tabela15101720[#All],3,FALSE)</calculatedColumnFormula>
    </tableColumn>
    <tableColumn id="4" name="Salário" dataDxfId="34" dataCellStyle="Moeda">
      <calculatedColumnFormula>VLOOKUP(Tabela22[Cliente],Tabela15101720[#All],4,FALSE)</calculatedColumnFormula>
    </tableColumn>
  </tableColumns>
  <tableStyleInfo name="TableStyleLight14" showFirstColumn="0" showLastColumn="0" showRowStripes="1" showColumnStripes="0"/>
</table>
</file>

<file path=xl/tables/table19.xml><?xml version="1.0" encoding="utf-8"?>
<table xmlns="http://schemas.openxmlformats.org/spreadsheetml/2006/main" id="23" name="Tabela23" displayName="Tabela23" ref="I17:J18" totalsRowShown="0" headerRowDxfId="33" dataDxfId="32">
  <autoFilter ref="I17:J18">
    <filterColumn colId="0" hiddenButton="1"/>
    <filterColumn colId="1" hiddenButton="1"/>
  </autoFilter>
  <tableColumns count="2">
    <tableColumn id="1" name="Nome" dataDxfId="31"/>
    <tableColumn id="2" name="Tempo" dataDxfId="30">
      <calculatedColumnFormula>HLOOKUP(Tabela23[Nome],C20:F21,2,FALSE)</calculatedColumnFormula>
    </tableColumn>
  </tableColumns>
  <tableStyleInfo name="TableStyleLight10" showFirstColumn="0" showLastColumn="0" showRowStripes="1" showColumnStripes="0"/>
</table>
</file>

<file path=xl/tables/table2.xml><?xml version="1.0" encoding="utf-8"?>
<table xmlns="http://schemas.openxmlformats.org/spreadsheetml/2006/main" id="3" name="Tabela3" displayName="Tabela3" ref="B8:C20" totalsRowShown="0">
  <autoFilter ref="B8:C20"/>
  <tableColumns count="2">
    <tableColumn id="1" name="Meses"/>
    <tableColumn id="2" name="Valor" dataDxfId="85"/>
  </tableColumns>
  <tableStyleInfo name="TableStyleMedium3" showFirstColumn="0" showLastColumn="0" showRowStripes="1" showColumnStripes="0"/>
</table>
</file>

<file path=xl/tables/table20.xml><?xml version="1.0" encoding="utf-8"?>
<table xmlns="http://schemas.openxmlformats.org/spreadsheetml/2006/main" id="27" name="Tabela2228" displayName="Tabela2228" ref="M8:P9" totalsRowShown="0" headerRowDxfId="29" dataDxfId="28">
  <autoFilter ref="M8:P9">
    <filterColumn colId="0" hiddenButton="1"/>
    <filterColumn colId="1" hiddenButton="1"/>
    <filterColumn colId="2" hiddenButton="1"/>
    <filterColumn colId="3" hiddenButton="1"/>
  </autoFilter>
  <tableColumns count="4">
    <tableColumn id="1" name="Cliente" dataDxfId="27"/>
    <tableColumn id="2" name="Idade" dataDxfId="26"/>
    <tableColumn id="3" name="Cargo" dataDxfId="25"/>
    <tableColumn id="4" name="Salário" dataDxfId="24" dataCellStyle="Moeda"/>
  </tableColumns>
  <tableStyleInfo name="TableStyleLight14" showFirstColumn="0" showLastColumn="0" showRowStripes="1" showColumnStripes="0"/>
</table>
</file>

<file path=xl/tables/table21.xml><?xml version="1.0" encoding="utf-8"?>
<table xmlns="http://schemas.openxmlformats.org/spreadsheetml/2006/main" id="28" name="Tabela2329" displayName="Tabela2329" ref="N17:O18" totalsRowShown="0" headerRowDxfId="23" dataDxfId="22">
  <autoFilter ref="N17:O18">
    <filterColumn colId="0" hiddenButton="1"/>
    <filterColumn colId="1" hiddenButton="1"/>
  </autoFilter>
  <tableColumns count="2">
    <tableColumn id="1" name="Nome" dataDxfId="21"/>
    <tableColumn id="2" name="Tempo" dataDxfId="20"/>
  </tableColumns>
  <tableStyleInfo name="TableStyleLight10" showFirstColumn="0" showLastColumn="0" showRowStripes="1" showColumnStripes="0"/>
</table>
</file>

<file path=xl/tables/table22.xml><?xml version="1.0" encoding="utf-8"?>
<table xmlns="http://schemas.openxmlformats.org/spreadsheetml/2006/main" id="34" name="Tabela34" displayName="Tabela34" ref="B8:G23" totalsRowShown="0" headerRowDxfId="19" dataDxfId="18">
  <autoFilter ref="B8:G23">
    <filterColumn colId="0" hiddenButton="1"/>
    <filterColumn colId="1" hiddenButton="1"/>
    <filterColumn colId="2" hiddenButton="1"/>
    <filterColumn colId="3" hiddenButton="1"/>
    <filterColumn colId="4" hiddenButton="1"/>
    <filterColumn colId="5" hiddenButton="1"/>
  </autoFilter>
  <tableColumns count="6">
    <tableColumn id="1" name="ID" dataDxfId="17"/>
    <tableColumn id="2" name="Nome" dataDxfId="16"/>
    <tableColumn id="3" name="Produto" dataDxfId="15"/>
    <tableColumn id="4" name="Quantidade" dataDxfId="14"/>
    <tableColumn id="5" name="Preço Unitário" dataDxfId="13" dataCellStyle="Moeda"/>
    <tableColumn id="6" name="Preço Total" dataDxfId="12" dataCellStyle="Moeda">
      <calculatedColumnFormula>Tabela34[[#This Row],[Quantidade]]*Tabela34[[#This Row],[Preço Unitário]]</calculatedColumnFormula>
    </tableColumn>
  </tableColumns>
  <tableStyleInfo name="TableStyleLight14" showFirstColumn="0" showLastColumn="0" showRowStripes="1" showColumnStripes="0"/>
</table>
</file>

<file path=xl/tables/table23.xml><?xml version="1.0" encoding="utf-8"?>
<table xmlns="http://schemas.openxmlformats.org/spreadsheetml/2006/main" id="35" name="Tabela3436" displayName="Tabela3436" ref="B8:G23" totalsRowShown="0" headerRowDxfId="11" dataDxfId="10">
  <autoFilter ref="B8:G23">
    <filterColumn colId="0" hiddenButton="1"/>
    <filterColumn colId="1" hiddenButton="1"/>
    <filterColumn colId="2" hiddenButton="1"/>
    <filterColumn colId="3" hiddenButton="1"/>
    <filterColumn colId="4" hiddenButton="1"/>
    <filterColumn colId="5" hiddenButton="1"/>
  </autoFilter>
  <tableColumns count="6">
    <tableColumn id="1" name="ID" dataDxfId="9"/>
    <tableColumn id="2" name="Nome" dataDxfId="8"/>
    <tableColumn id="3" name="Produto" dataDxfId="7"/>
    <tableColumn id="4" name="Quantidade" dataDxfId="6"/>
    <tableColumn id="5" name="Preço Unitário" dataDxfId="5" dataCellStyle="Moeda"/>
    <tableColumn id="6" name="Preço Total" dataDxfId="4" dataCellStyle="Moeda">
      <calculatedColumnFormula>Tabela3436[[#This Row],[Quantidade]]*Tabela3436[[#This Row],[Preço Unitário]]</calculatedColumnFormula>
    </tableColumn>
  </tableColumns>
  <tableStyleInfo name="TableStyleLight14" showFirstColumn="0" showLastColumn="0" showRowStripes="1" showColumnStripes="0"/>
</table>
</file>

<file path=xl/tables/table3.xml><?xml version="1.0" encoding="utf-8"?>
<table xmlns="http://schemas.openxmlformats.org/spreadsheetml/2006/main" id="2" name="Tabela2" displayName="Tabela2" ref="B8:F28" totalsRowShown="0">
  <tableColumns count="5">
    <tableColumn id="1" name="ID" dataDxfId="84"/>
    <tableColumn id="2" name="Produto"/>
    <tableColumn id="3" name="Quantidade" dataDxfId="83"/>
    <tableColumn id="4" name="Preço Unitário" dataCellStyle="Moeda"/>
    <tableColumn id="5" name="Preço Total" dataCellStyle="Moeda"/>
  </tableColumns>
  <tableStyleInfo name="TableStyleLight12" showFirstColumn="0" showLastColumn="0" showRowStripes="1" showColumnStripes="0"/>
</table>
</file>

<file path=xl/tables/table4.xml><?xml version="1.0" encoding="utf-8"?>
<table xmlns="http://schemas.openxmlformats.org/spreadsheetml/2006/main" id="4" name="Tabela25" displayName="Tabela25" ref="B8:F28" totalsRowShown="0">
  <sortState ref="B9:F28">
    <sortCondition descending="1" ref="D9:D28"/>
    <sortCondition ref="E9:E28"/>
  </sortState>
  <tableColumns count="5">
    <tableColumn id="1" name="ID" dataDxfId="82"/>
    <tableColumn id="2" name="Produto"/>
    <tableColumn id="3" name="Quantidade" dataDxfId="81"/>
    <tableColumn id="4" name="Preço Unitário" dataCellStyle="Moeda"/>
    <tableColumn id="5" name="Preço Total" dataCellStyle="Moeda"/>
  </tableColumns>
  <tableStyleInfo name="TableStyleLight14" showFirstColumn="0" showLastColumn="0" showRowStripes="1" showColumnStripes="0"/>
</table>
</file>

<file path=xl/tables/table5.xml><?xml version="1.0" encoding="utf-8"?>
<table xmlns="http://schemas.openxmlformats.org/spreadsheetml/2006/main" id="11" name="Tabela2512" displayName="Tabela2512" ref="N8:R28" totalsRowShown="0">
  <tableColumns count="5">
    <tableColumn id="1" name="ID" dataDxfId="80"/>
    <tableColumn id="2" name="Produto"/>
    <tableColumn id="3" name="Quantidade" dataDxfId="79"/>
    <tableColumn id="4" name="Preço Unitário" dataCellStyle="Moeda"/>
    <tableColumn id="5" name="Preço Total" dataCellStyle="Moeda"/>
  </tableColumns>
  <tableStyleInfo name="TableStyleLight13" showFirstColumn="0" showLastColumn="0" showRowStripes="1" showColumnStripes="0"/>
</table>
</file>

<file path=xl/tables/table6.xml><?xml version="1.0" encoding="utf-8"?>
<table xmlns="http://schemas.openxmlformats.org/spreadsheetml/2006/main" id="15" name="Tabela15" displayName="Tabela15" ref="B8:F28" totalsRowShown="0" headerRowDxfId="78">
  <autoFilter ref="B8:F28">
    <filterColumn colId="0" hiddenButton="1"/>
    <filterColumn colId="1" hiddenButton="1"/>
    <filterColumn colId="2" hiddenButton="1"/>
    <filterColumn colId="3" hiddenButton="1"/>
    <filterColumn colId="4" hiddenButton="1"/>
  </autoFilter>
  <sortState ref="B9:F28">
    <sortCondition ref="B8:B28"/>
  </sortState>
  <tableColumns count="5">
    <tableColumn id="1" name="ID" dataDxfId="77"/>
    <tableColumn id="2" name="Produto" dataDxfId="76"/>
    <tableColumn id="3" name="Quantidade" dataDxfId="75"/>
    <tableColumn id="4" name="Preço Unitário" dataDxfId="74" dataCellStyle="Moeda"/>
    <tableColumn id="5" name="Preço Total" dataDxfId="73" dataCellStyle="Moeda"/>
  </tableColumns>
  <tableStyleInfo name="TableStyleMedium1" showFirstColumn="0" showLastColumn="0" showRowStripes="1" showColumnStripes="0"/>
</table>
</file>

<file path=xl/tables/table7.xml><?xml version="1.0" encoding="utf-8"?>
<table xmlns="http://schemas.openxmlformats.org/spreadsheetml/2006/main" id="5" name="Tabela5" displayName="Tabela5" ref="I16:J21" totalsRowShown="0">
  <autoFilter ref="I16:J21">
    <filterColumn colId="0" hiddenButton="1"/>
    <filterColumn colId="1" hiddenButton="1"/>
  </autoFilter>
  <tableColumns count="2">
    <tableColumn id="1" name="Produto"/>
    <tableColumn id="2" name="Ocorrência" dataDxfId="72">
      <calculatedColumnFormula>COUNTIF(Tabela15[Produto],I17)</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6" name="Tabela6" displayName="Tabela6" ref="M9:N13" totalsRowShown="0">
  <autoFilter ref="M9:N13">
    <filterColumn colId="0" hiddenButton="1"/>
    <filterColumn colId="1" hiddenButton="1"/>
  </autoFilter>
  <tableColumns count="2">
    <tableColumn id="1" name="Produto"/>
    <tableColumn id="2" name="Ocorrência" dataDxfId="71"/>
  </tableColumns>
  <tableStyleInfo name="TableStyleLight10" showFirstColumn="0" showLastColumn="0" showRowStripes="1" showColumnStripes="0"/>
</table>
</file>

<file path=xl/tables/table9.xml><?xml version="1.0" encoding="utf-8"?>
<table xmlns="http://schemas.openxmlformats.org/spreadsheetml/2006/main" id="7" name="Tabela7" displayName="Tabela7" ref="M16:N17" totalsRowShown="0">
  <autoFilter ref="M16:N17">
    <filterColumn colId="0" hiddenButton="1"/>
    <filterColumn colId="1" hiddenButton="1"/>
  </autoFilter>
  <tableColumns count="2">
    <tableColumn id="1" name="Condição" dataDxfId="70"/>
    <tableColumn id="2" name="Ocorrência" dataDxfId="69"/>
  </tableColumns>
  <tableStyleInfo name="TableStyleLight14"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5.xml"/><Relationship Id="rId1" Type="http://schemas.openxmlformats.org/officeDocument/2006/relationships/printerSettings" Target="../printerSettings/printerSettings15.bin"/><Relationship Id="rId4"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6.xml"/><Relationship Id="rId7" Type="http://schemas.openxmlformats.org/officeDocument/2006/relationships/table" Target="../tables/table10.xml"/><Relationship Id="rId2" Type="http://schemas.openxmlformats.org/officeDocument/2006/relationships/drawing" Target="../drawings/drawing16.xml"/><Relationship Id="rId1" Type="http://schemas.openxmlformats.org/officeDocument/2006/relationships/printerSettings" Target="../printerSettings/printerSettings16.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7.xml"/><Relationship Id="rId1" Type="http://schemas.openxmlformats.org/officeDocument/2006/relationships/printerSettings" Target="../printerSettings/printerSettings17.bin"/><Relationship Id="rId5" Type="http://schemas.openxmlformats.org/officeDocument/2006/relationships/table" Target="../tables/table13.xml"/><Relationship Id="rId4" Type="http://schemas.openxmlformats.org/officeDocument/2006/relationships/table" Target="../tables/table12.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8.xml"/><Relationship Id="rId1" Type="http://schemas.openxmlformats.org/officeDocument/2006/relationships/printerSettings" Target="../printerSettings/printerSettings18.bin"/><Relationship Id="rId5" Type="http://schemas.openxmlformats.org/officeDocument/2006/relationships/table" Target="../tables/table16.xml"/><Relationship Id="rId4"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7.xml"/><Relationship Id="rId7" Type="http://schemas.openxmlformats.org/officeDocument/2006/relationships/table" Target="../tables/table21.xml"/><Relationship Id="rId2" Type="http://schemas.openxmlformats.org/officeDocument/2006/relationships/drawing" Target="../drawings/drawing19.xml"/><Relationship Id="rId1" Type="http://schemas.openxmlformats.org/officeDocument/2006/relationships/printerSettings" Target="../printerSettings/printerSettings19.bin"/><Relationship Id="rId6" Type="http://schemas.openxmlformats.org/officeDocument/2006/relationships/table" Target="../tables/table20.xml"/><Relationship Id="rId5" Type="http://schemas.openxmlformats.org/officeDocument/2006/relationships/table" Target="../tables/table19.xml"/><Relationship Id="rId4"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pivotTable" Target="../pivotTables/pivotTable1.xml"/><Relationship Id="rId4" Type="http://schemas.openxmlformats.org/officeDocument/2006/relationships/table" Target="../tables/table22.xm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pivotTable" Target="../pivotTables/pivotTable2.xml"/><Relationship Id="rId4"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
  <sheetViews>
    <sheetView showGridLines="0" showRowColHeaders="0" tabSelected="1" workbookViewId="0">
      <selection sqref="A1:Z4"/>
    </sheetView>
  </sheetViews>
  <sheetFormatPr defaultColWidth="0" defaultRowHeight="15" zeroHeight="1" x14ac:dyDescent="0.25"/>
  <cols>
    <col min="1" max="26" width="8.85546875" customWidth="1"/>
    <col min="27" max="16384" width="8.85546875" hidden="1"/>
  </cols>
  <sheetData>
    <row r="1" spans="1:26" x14ac:dyDescent="0.25">
      <c r="A1" s="94" t="s">
        <v>0</v>
      </c>
      <c r="B1" s="95"/>
      <c r="C1" s="95"/>
      <c r="D1" s="95"/>
      <c r="E1" s="95"/>
      <c r="F1" s="95"/>
      <c r="G1" s="95"/>
      <c r="H1" s="95"/>
      <c r="I1" s="95"/>
      <c r="J1" s="95"/>
      <c r="K1" s="95"/>
      <c r="L1" s="95"/>
      <c r="M1" s="95"/>
      <c r="N1" s="95"/>
      <c r="O1" s="95"/>
      <c r="P1" s="95"/>
      <c r="Q1" s="95"/>
      <c r="R1" s="95"/>
      <c r="S1" s="95"/>
      <c r="T1" s="95"/>
      <c r="U1" s="95"/>
      <c r="V1" s="95"/>
      <c r="W1" s="95"/>
      <c r="X1" s="95"/>
      <c r="Y1" s="95"/>
      <c r="Z1" s="95"/>
    </row>
    <row r="2" spans="1:26" x14ac:dyDescent="0.25">
      <c r="A2" s="95"/>
      <c r="B2" s="95"/>
      <c r="C2" s="95"/>
      <c r="D2" s="95"/>
      <c r="E2" s="95"/>
      <c r="F2" s="95"/>
      <c r="G2" s="95"/>
      <c r="H2" s="95"/>
      <c r="I2" s="95"/>
      <c r="J2" s="95"/>
      <c r="K2" s="95"/>
      <c r="L2" s="95"/>
      <c r="M2" s="95"/>
      <c r="N2" s="95"/>
      <c r="O2" s="95"/>
      <c r="P2" s="95"/>
      <c r="Q2" s="95"/>
      <c r="R2" s="95"/>
      <c r="S2" s="95"/>
      <c r="T2" s="95"/>
      <c r="U2" s="95"/>
      <c r="V2" s="95"/>
      <c r="W2" s="95"/>
      <c r="X2" s="95"/>
      <c r="Y2" s="95"/>
      <c r="Z2" s="95"/>
    </row>
    <row r="3" spans="1:26" x14ac:dyDescent="0.25">
      <c r="A3" s="95"/>
      <c r="B3" s="95"/>
      <c r="C3" s="95"/>
      <c r="D3" s="95"/>
      <c r="E3" s="95"/>
      <c r="F3" s="95"/>
      <c r="G3" s="95"/>
      <c r="H3" s="95"/>
      <c r="I3" s="95"/>
      <c r="J3" s="95"/>
      <c r="K3" s="95"/>
      <c r="L3" s="95"/>
      <c r="M3" s="95"/>
      <c r="N3" s="95"/>
      <c r="O3" s="95"/>
      <c r="P3" s="95"/>
      <c r="Q3" s="95"/>
      <c r="R3" s="95"/>
      <c r="S3" s="95"/>
      <c r="T3" s="95"/>
      <c r="U3" s="95"/>
      <c r="V3" s="95"/>
      <c r="W3" s="95"/>
      <c r="X3" s="95"/>
      <c r="Y3" s="95"/>
      <c r="Z3" s="95"/>
    </row>
    <row r="4" spans="1:26" x14ac:dyDescent="0.25">
      <c r="A4" s="95"/>
      <c r="B4" s="95"/>
      <c r="C4" s="95"/>
      <c r="D4" s="95"/>
      <c r="E4" s="95"/>
      <c r="F4" s="95"/>
      <c r="G4" s="95"/>
      <c r="H4" s="95"/>
      <c r="I4" s="95"/>
      <c r="J4" s="95"/>
      <c r="K4" s="95"/>
      <c r="L4" s="95"/>
      <c r="M4" s="95"/>
      <c r="N4" s="95"/>
      <c r="O4" s="95"/>
      <c r="P4" s="95"/>
      <c r="Q4" s="95"/>
      <c r="R4" s="95"/>
      <c r="S4" s="95"/>
      <c r="T4" s="95"/>
      <c r="U4" s="95"/>
      <c r="V4" s="95"/>
      <c r="W4" s="95"/>
      <c r="X4" s="95"/>
      <c r="Y4" s="95"/>
      <c r="Z4" s="95"/>
    </row>
    <row r="5" spans="1:26" x14ac:dyDescent="0.25"/>
    <row r="6" spans="1:26" x14ac:dyDescent="0.25"/>
    <row r="7" spans="1:26" x14ac:dyDescent="0.25"/>
    <row r="8" spans="1:26" x14ac:dyDescent="0.25"/>
    <row r="9" spans="1:26" x14ac:dyDescent="0.25"/>
    <row r="10" spans="1:26" x14ac:dyDescent="0.25"/>
    <row r="11" spans="1:26" x14ac:dyDescent="0.25"/>
    <row r="12" spans="1:26" x14ac:dyDescent="0.25"/>
    <row r="13" spans="1:26" x14ac:dyDescent="0.25"/>
    <row r="14" spans="1:26" x14ac:dyDescent="0.25"/>
    <row r="15" spans="1:26" x14ac:dyDescent="0.25"/>
    <row r="16" spans="1:2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sheetData>
  <mergeCells count="1">
    <mergeCell ref="A1:Z4"/>
  </mergeCells>
  <pageMargins left="0.511811024" right="0.511811024" top="0.78740157499999996" bottom="0.78740157499999996" header="0.31496062000000002" footer="0.31496062000000002"/>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showRowColHeaders="0" workbookViewId="0">
      <selection sqref="A1:U4"/>
    </sheetView>
  </sheetViews>
  <sheetFormatPr defaultColWidth="0" defaultRowHeight="15" zeroHeight="1" x14ac:dyDescent="0.25"/>
  <cols>
    <col min="1" max="8" width="10.28515625" customWidth="1"/>
    <col min="9" max="9" width="8.28515625" bestFit="1" customWidth="1"/>
    <col min="10" max="10" width="8" bestFit="1" customWidth="1"/>
    <col min="11" max="11" width="9.28515625" bestFit="1" customWidth="1"/>
    <col min="12" max="12" width="11.7109375" bestFit="1" customWidth="1"/>
    <col min="13" max="13" width="11.140625" bestFit="1" customWidth="1"/>
    <col min="14" max="18" width="10.28515625" customWidth="1"/>
    <col min="19" max="19" width="8.42578125" customWidth="1"/>
    <col min="20" max="21" width="10.28515625" customWidth="1"/>
    <col min="22" max="25" width="0" hidden="1" customWidth="1"/>
    <col min="26" max="16384" width="8.85546875" hidden="1"/>
  </cols>
  <sheetData>
    <row r="1" spans="1:21" ht="14.45" customHeight="1" x14ac:dyDescent="0.25">
      <c r="A1" s="94" t="s">
        <v>134</v>
      </c>
      <c r="B1" s="94"/>
      <c r="C1" s="94"/>
      <c r="D1" s="94"/>
      <c r="E1" s="94"/>
      <c r="F1" s="94"/>
      <c r="G1" s="94"/>
      <c r="H1" s="94"/>
      <c r="I1" s="94"/>
      <c r="J1" s="94"/>
      <c r="K1" s="94"/>
      <c r="L1" s="94"/>
      <c r="M1" s="94"/>
      <c r="N1" s="94"/>
      <c r="O1" s="94"/>
      <c r="P1" s="94"/>
      <c r="Q1" s="94"/>
      <c r="R1" s="94"/>
      <c r="S1" s="94"/>
      <c r="T1" s="94"/>
      <c r="U1" s="94"/>
    </row>
    <row r="2" spans="1:21" ht="14.45" customHeight="1" x14ac:dyDescent="0.25">
      <c r="A2" s="94"/>
      <c r="B2" s="94"/>
      <c r="C2" s="94"/>
      <c r="D2" s="94"/>
      <c r="E2" s="94"/>
      <c r="F2" s="94"/>
      <c r="G2" s="94"/>
      <c r="H2" s="94"/>
      <c r="I2" s="94"/>
      <c r="J2" s="94"/>
      <c r="K2" s="94"/>
      <c r="L2" s="94"/>
      <c r="M2" s="94"/>
      <c r="N2" s="94"/>
      <c r="O2" s="94"/>
      <c r="P2" s="94"/>
      <c r="Q2" s="94"/>
      <c r="R2" s="94"/>
      <c r="S2" s="94"/>
      <c r="T2" s="94"/>
      <c r="U2" s="94"/>
    </row>
    <row r="3" spans="1:21" ht="14.45" customHeight="1" x14ac:dyDescent="0.25">
      <c r="A3" s="94"/>
      <c r="B3" s="94"/>
      <c r="C3" s="94"/>
      <c r="D3" s="94"/>
      <c r="E3" s="94"/>
      <c r="F3" s="94"/>
      <c r="G3" s="94"/>
      <c r="H3" s="94"/>
      <c r="I3" s="94"/>
      <c r="J3" s="94"/>
      <c r="K3" s="94"/>
      <c r="L3" s="94"/>
      <c r="M3" s="94"/>
      <c r="N3" s="94"/>
      <c r="O3" s="94"/>
      <c r="P3" s="94"/>
      <c r="Q3" s="94"/>
      <c r="R3" s="94"/>
      <c r="S3" s="94"/>
      <c r="T3" s="94"/>
      <c r="U3" s="94"/>
    </row>
    <row r="4" spans="1:21" ht="14.45" customHeight="1" x14ac:dyDescent="0.25">
      <c r="A4" s="94"/>
      <c r="B4" s="94"/>
      <c r="C4" s="94"/>
      <c r="D4" s="94"/>
      <c r="E4" s="94"/>
      <c r="F4" s="94"/>
      <c r="G4" s="94"/>
      <c r="H4" s="94"/>
      <c r="I4" s="94"/>
      <c r="J4" s="94"/>
      <c r="K4" s="94"/>
      <c r="L4" s="94"/>
      <c r="M4" s="94"/>
      <c r="N4" s="94"/>
      <c r="O4" s="94"/>
      <c r="P4" s="94"/>
      <c r="Q4" s="94"/>
      <c r="R4" s="94"/>
      <c r="S4" s="94"/>
      <c r="T4" s="94"/>
      <c r="U4" s="94"/>
    </row>
    <row r="5" spans="1:21" ht="20.45" customHeight="1" x14ac:dyDescent="0.25">
      <c r="A5" s="109" t="s">
        <v>135</v>
      </c>
      <c r="B5" s="109"/>
      <c r="C5" s="109"/>
      <c r="D5" s="109"/>
      <c r="E5" s="109"/>
      <c r="F5" s="109"/>
      <c r="G5" s="109"/>
      <c r="H5" s="109"/>
      <c r="I5" s="109"/>
      <c r="J5" s="109"/>
      <c r="K5" s="109"/>
      <c r="L5" s="109"/>
      <c r="M5" s="109"/>
      <c r="N5" s="109"/>
      <c r="O5" s="109"/>
      <c r="P5" s="109"/>
      <c r="Q5" s="109"/>
      <c r="R5" s="109"/>
      <c r="S5" s="109"/>
      <c r="T5" s="109"/>
      <c r="U5" s="109"/>
    </row>
    <row r="6" spans="1:21" ht="20.45" customHeight="1" x14ac:dyDescent="0.25">
      <c r="A6" s="109"/>
      <c r="B6" s="109"/>
      <c r="C6" s="109"/>
      <c r="D6" s="109"/>
      <c r="E6" s="109"/>
      <c r="F6" s="109"/>
      <c r="G6" s="109"/>
      <c r="H6" s="109"/>
      <c r="I6" s="109"/>
      <c r="J6" s="109"/>
      <c r="K6" s="109"/>
      <c r="L6" s="109"/>
      <c r="M6" s="109"/>
      <c r="N6" s="109"/>
      <c r="O6" s="109"/>
      <c r="P6" s="109"/>
      <c r="Q6" s="109"/>
      <c r="R6" s="109"/>
      <c r="S6" s="109"/>
      <c r="T6" s="109"/>
      <c r="U6" s="109"/>
    </row>
    <row r="7" spans="1:21" ht="14.45" customHeight="1" x14ac:dyDescent="0.25"/>
    <row r="8" spans="1:21" x14ac:dyDescent="0.25"/>
    <row r="9" spans="1:21" x14ac:dyDescent="0.25">
      <c r="I9" s="37" t="s">
        <v>136</v>
      </c>
      <c r="J9" s="37" t="s">
        <v>137</v>
      </c>
      <c r="K9" s="37" t="s">
        <v>138</v>
      </c>
      <c r="L9" s="37" t="s">
        <v>142</v>
      </c>
      <c r="M9" s="37" t="s">
        <v>143</v>
      </c>
    </row>
    <row r="10" spans="1:21" x14ac:dyDescent="0.25">
      <c r="I10" s="21" t="s">
        <v>80</v>
      </c>
      <c r="J10" s="21">
        <v>45</v>
      </c>
      <c r="K10" s="21" t="s">
        <v>140</v>
      </c>
      <c r="L10" s="52">
        <v>1.7</v>
      </c>
      <c r="M10" s="21">
        <v>75</v>
      </c>
    </row>
    <row r="11" spans="1:21" x14ac:dyDescent="0.25">
      <c r="I11" s="21" t="s">
        <v>81</v>
      </c>
      <c r="J11" s="21">
        <v>37</v>
      </c>
      <c r="K11" s="21" t="s">
        <v>140</v>
      </c>
      <c r="L11" s="52">
        <v>1.83</v>
      </c>
      <c r="M11" s="21">
        <v>80</v>
      </c>
    </row>
    <row r="12" spans="1:21" x14ac:dyDescent="0.25">
      <c r="I12" s="21" t="s">
        <v>82</v>
      </c>
      <c r="J12" s="21">
        <v>25</v>
      </c>
      <c r="K12" s="21" t="s">
        <v>141</v>
      </c>
      <c r="L12" s="52">
        <v>1.67</v>
      </c>
      <c r="M12" s="21">
        <v>66</v>
      </c>
    </row>
    <row r="13" spans="1:21" x14ac:dyDescent="0.25">
      <c r="I13" s="21" t="s">
        <v>83</v>
      </c>
      <c r="J13" s="21">
        <v>18</v>
      </c>
      <c r="K13" s="21" t="s">
        <v>141</v>
      </c>
      <c r="L13" s="52">
        <v>1.72</v>
      </c>
      <c r="M13" s="21">
        <v>69</v>
      </c>
    </row>
    <row r="14" spans="1:21" x14ac:dyDescent="0.25">
      <c r="I14" s="21" t="s">
        <v>118</v>
      </c>
      <c r="J14" s="21">
        <v>22</v>
      </c>
      <c r="K14" s="21" t="s">
        <v>141</v>
      </c>
      <c r="L14" s="52">
        <v>1.65</v>
      </c>
      <c r="M14" s="21">
        <v>65</v>
      </c>
    </row>
    <row r="15" spans="1:21" x14ac:dyDescent="0.25">
      <c r="I15" s="21" t="s">
        <v>128</v>
      </c>
      <c r="J15" s="21">
        <v>28</v>
      </c>
      <c r="K15" s="21" t="s">
        <v>140</v>
      </c>
      <c r="L15" s="52">
        <v>1.77</v>
      </c>
      <c r="M15" s="21">
        <v>72</v>
      </c>
    </row>
    <row r="16" spans="1:21" x14ac:dyDescent="0.25">
      <c r="I16" s="21" t="s">
        <v>139</v>
      </c>
      <c r="J16" s="21">
        <v>31</v>
      </c>
      <c r="K16" s="21" t="s">
        <v>140</v>
      </c>
      <c r="L16" s="52">
        <v>1.71</v>
      </c>
      <c r="M16" s="21">
        <v>77</v>
      </c>
    </row>
    <row r="17" spans="3:19" x14ac:dyDescent="0.25">
      <c r="I17" s="21" t="s">
        <v>130</v>
      </c>
      <c r="J17" s="21">
        <v>27</v>
      </c>
      <c r="K17" s="21" t="s">
        <v>141</v>
      </c>
      <c r="L17" s="52">
        <v>1.66</v>
      </c>
      <c r="M17" s="21">
        <v>64</v>
      </c>
    </row>
    <row r="18" spans="3:19" x14ac:dyDescent="0.25"/>
    <row r="19" spans="3:19" x14ac:dyDescent="0.25"/>
    <row r="20" spans="3:19" ht="14.45" customHeight="1" x14ac:dyDescent="0.25">
      <c r="C20" s="115" t="s">
        <v>144</v>
      </c>
      <c r="D20" s="115"/>
      <c r="E20" s="115"/>
      <c r="F20" s="115"/>
      <c r="G20" s="115"/>
      <c r="H20" s="115"/>
      <c r="I20" s="115"/>
      <c r="J20" s="115"/>
      <c r="K20" s="115"/>
      <c r="L20" s="115"/>
      <c r="M20" s="115"/>
      <c r="N20" s="115"/>
      <c r="O20" s="115"/>
      <c r="P20" s="115"/>
      <c r="Q20" s="115"/>
      <c r="R20" s="115"/>
      <c r="S20" s="115"/>
    </row>
    <row r="21" spans="3:19" x14ac:dyDescent="0.25">
      <c r="C21" s="115"/>
      <c r="D21" s="115"/>
      <c r="E21" s="115"/>
      <c r="F21" s="115"/>
      <c r="G21" s="115"/>
      <c r="H21" s="115"/>
      <c r="I21" s="115"/>
      <c r="J21" s="115"/>
      <c r="K21" s="115"/>
      <c r="L21" s="115"/>
      <c r="M21" s="115"/>
      <c r="N21" s="115"/>
      <c r="O21" s="115"/>
      <c r="P21" s="115"/>
      <c r="Q21" s="115"/>
      <c r="R21" s="115"/>
      <c r="S21" s="115"/>
    </row>
    <row r="22" spans="3:19" x14ac:dyDescent="0.25">
      <c r="C22" s="115"/>
      <c r="D22" s="115"/>
      <c r="E22" s="115"/>
      <c r="F22" s="115"/>
      <c r="G22" s="115"/>
      <c r="H22" s="115"/>
      <c r="I22" s="115"/>
      <c r="J22" s="115"/>
      <c r="K22" s="115"/>
      <c r="L22" s="115"/>
      <c r="M22" s="115"/>
      <c r="N22" s="115"/>
      <c r="O22" s="115"/>
      <c r="P22" s="115"/>
      <c r="Q22" s="115"/>
      <c r="R22" s="115"/>
      <c r="S22" s="115"/>
    </row>
    <row r="23" spans="3:19" x14ac:dyDescent="0.25"/>
    <row r="24" spans="3:19" ht="15.6" customHeight="1" x14ac:dyDescent="0.25">
      <c r="C24" s="116" t="s">
        <v>145</v>
      </c>
      <c r="D24" s="116"/>
      <c r="E24" s="116"/>
      <c r="F24" s="116"/>
      <c r="G24" s="116"/>
      <c r="H24" s="116"/>
      <c r="I24" s="116"/>
      <c r="J24" s="116"/>
      <c r="K24" s="116"/>
      <c r="L24" s="116"/>
      <c r="M24" s="116"/>
      <c r="N24" s="116"/>
      <c r="O24" s="116"/>
      <c r="P24" s="116"/>
      <c r="Q24" s="116"/>
      <c r="R24" s="116"/>
      <c r="S24" s="116"/>
    </row>
    <row r="25" spans="3:19" x14ac:dyDescent="0.25">
      <c r="C25" s="116"/>
      <c r="D25" s="116"/>
      <c r="E25" s="116"/>
      <c r="F25" s="116"/>
      <c r="G25" s="116"/>
      <c r="H25" s="116"/>
      <c r="I25" s="116"/>
      <c r="J25" s="116"/>
      <c r="K25" s="116"/>
      <c r="L25" s="116"/>
      <c r="M25" s="116"/>
      <c r="N25" s="116"/>
      <c r="O25" s="116"/>
      <c r="P25" s="116"/>
      <c r="Q25" s="116"/>
      <c r="R25" s="116"/>
      <c r="S25" s="116"/>
    </row>
    <row r="26" spans="3:19" x14ac:dyDescent="0.25">
      <c r="C26" s="53"/>
      <c r="D26" s="53"/>
      <c r="E26" s="53"/>
      <c r="F26" s="53"/>
      <c r="G26" s="53"/>
      <c r="H26" s="53"/>
      <c r="I26" s="53"/>
      <c r="J26" s="53"/>
      <c r="K26" s="53"/>
      <c r="L26" s="53"/>
      <c r="M26" s="53"/>
      <c r="N26" s="53"/>
      <c r="O26" s="53"/>
      <c r="P26" s="53"/>
      <c r="Q26" s="53"/>
      <c r="R26" s="53"/>
      <c r="S26" s="53"/>
    </row>
    <row r="27" spans="3:19" x14ac:dyDescent="0.25"/>
    <row r="28" spans="3:19" x14ac:dyDescent="0.25"/>
    <row r="29" spans="3:19" x14ac:dyDescent="0.25"/>
    <row r="30" spans="3:19" x14ac:dyDescent="0.25"/>
    <row r="31" spans="3:19" x14ac:dyDescent="0.25"/>
    <row r="32" spans="3:19" x14ac:dyDescent="0.25"/>
  </sheetData>
  <mergeCells count="4">
    <mergeCell ref="C20:S22"/>
    <mergeCell ref="C24:S25"/>
    <mergeCell ref="A1:U4"/>
    <mergeCell ref="A5:U6"/>
  </mergeCells>
  <pageMargins left="0.511811024" right="0.511811024" top="0.78740157499999996" bottom="0.78740157499999996" header="0.31496062000000002" footer="0.31496062000000002"/>
  <pageSetup paperSize="9" orientation="portrait" horizontalDpi="360" verticalDpi="360"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showRowColHeaders="0" workbookViewId="0">
      <selection sqref="A1:U4"/>
    </sheetView>
  </sheetViews>
  <sheetFormatPr defaultColWidth="0" defaultRowHeight="14.45" customHeight="1" zeroHeight="1" x14ac:dyDescent="0.25"/>
  <cols>
    <col min="1" max="8" width="10.28515625" customWidth="1"/>
    <col min="9" max="9" width="8.28515625" bestFit="1" customWidth="1"/>
    <col min="10" max="10" width="8" bestFit="1" customWidth="1"/>
    <col min="11" max="11" width="9.28515625" bestFit="1" customWidth="1"/>
    <col min="12" max="12" width="11.7109375" bestFit="1" customWidth="1"/>
    <col min="13" max="13" width="11.140625" bestFit="1" customWidth="1"/>
    <col min="14" max="18" width="10.28515625" customWidth="1"/>
    <col min="19" max="19" width="8.42578125" customWidth="1"/>
    <col min="20" max="21" width="10.28515625" customWidth="1"/>
    <col min="22" max="25" width="0" hidden="1" customWidth="1"/>
    <col min="26" max="16384" width="8.85546875" hidden="1"/>
  </cols>
  <sheetData>
    <row r="1" spans="1:21" ht="14.45" customHeight="1" x14ac:dyDescent="0.25">
      <c r="A1" s="94" t="s">
        <v>146</v>
      </c>
      <c r="B1" s="94"/>
      <c r="C1" s="94"/>
      <c r="D1" s="94"/>
      <c r="E1" s="94"/>
      <c r="F1" s="94"/>
      <c r="G1" s="94"/>
      <c r="H1" s="94"/>
      <c r="I1" s="94"/>
      <c r="J1" s="94"/>
      <c r="K1" s="94"/>
      <c r="L1" s="94"/>
      <c r="M1" s="94"/>
      <c r="N1" s="94"/>
      <c r="O1" s="94"/>
      <c r="P1" s="94"/>
      <c r="Q1" s="94"/>
      <c r="R1" s="94"/>
      <c r="S1" s="94"/>
      <c r="T1" s="94"/>
      <c r="U1" s="94"/>
    </row>
    <row r="2" spans="1:21" ht="14.45" customHeight="1" x14ac:dyDescent="0.25">
      <c r="A2" s="94"/>
      <c r="B2" s="94"/>
      <c r="C2" s="94"/>
      <c r="D2" s="94"/>
      <c r="E2" s="94"/>
      <c r="F2" s="94"/>
      <c r="G2" s="94"/>
      <c r="H2" s="94"/>
      <c r="I2" s="94"/>
      <c r="J2" s="94"/>
      <c r="K2" s="94"/>
      <c r="L2" s="94"/>
      <c r="M2" s="94"/>
      <c r="N2" s="94"/>
      <c r="O2" s="94"/>
      <c r="P2" s="94"/>
      <c r="Q2" s="94"/>
      <c r="R2" s="94"/>
      <c r="S2" s="94"/>
      <c r="T2" s="94"/>
      <c r="U2" s="94"/>
    </row>
    <row r="3" spans="1:21" ht="14.45" customHeight="1" x14ac:dyDescent="0.25">
      <c r="A3" s="94"/>
      <c r="B3" s="94"/>
      <c r="C3" s="94"/>
      <c r="D3" s="94"/>
      <c r="E3" s="94"/>
      <c r="F3" s="94"/>
      <c r="G3" s="94"/>
      <c r="H3" s="94"/>
      <c r="I3" s="94"/>
      <c r="J3" s="94"/>
      <c r="K3" s="94"/>
      <c r="L3" s="94"/>
      <c r="M3" s="94"/>
      <c r="N3" s="94"/>
      <c r="O3" s="94"/>
      <c r="P3" s="94"/>
      <c r="Q3" s="94"/>
      <c r="R3" s="94"/>
      <c r="S3" s="94"/>
      <c r="T3" s="94"/>
      <c r="U3" s="94"/>
    </row>
    <row r="4" spans="1:21" ht="14.45" customHeight="1" x14ac:dyDescent="0.25">
      <c r="A4" s="94"/>
      <c r="B4" s="94"/>
      <c r="C4" s="94"/>
      <c r="D4" s="94"/>
      <c r="E4" s="94"/>
      <c r="F4" s="94"/>
      <c r="G4" s="94"/>
      <c r="H4" s="94"/>
      <c r="I4" s="94"/>
      <c r="J4" s="94"/>
      <c r="K4" s="94"/>
      <c r="L4" s="94"/>
      <c r="M4" s="94"/>
      <c r="N4" s="94"/>
      <c r="O4" s="94"/>
      <c r="P4" s="94"/>
      <c r="Q4" s="94"/>
      <c r="R4" s="94"/>
      <c r="S4" s="94"/>
      <c r="T4" s="94"/>
      <c r="U4" s="94"/>
    </row>
    <row r="5" spans="1:21" ht="20.45" customHeight="1" x14ac:dyDescent="0.25">
      <c r="A5" s="109" t="s">
        <v>147</v>
      </c>
      <c r="B5" s="109"/>
      <c r="C5" s="109"/>
      <c r="D5" s="109"/>
      <c r="E5" s="109"/>
      <c r="F5" s="109"/>
      <c r="G5" s="109"/>
      <c r="H5" s="109"/>
      <c r="I5" s="109"/>
      <c r="J5" s="109"/>
      <c r="K5" s="109"/>
      <c r="L5" s="109"/>
      <c r="M5" s="109"/>
      <c r="N5" s="109"/>
      <c r="O5" s="109"/>
      <c r="P5" s="109"/>
      <c r="Q5" s="109"/>
      <c r="R5" s="109"/>
      <c r="S5" s="109"/>
      <c r="T5" s="109"/>
      <c r="U5" s="109"/>
    </row>
    <row r="6" spans="1:21" ht="20.45" customHeight="1" x14ac:dyDescent="0.25">
      <c r="A6" s="109"/>
      <c r="B6" s="109"/>
      <c r="C6" s="109"/>
      <c r="D6" s="109"/>
      <c r="E6" s="109"/>
      <c r="F6" s="109"/>
      <c r="G6" s="109"/>
      <c r="H6" s="109"/>
      <c r="I6" s="109"/>
      <c r="J6" s="109"/>
      <c r="K6" s="109"/>
      <c r="L6" s="109"/>
      <c r="M6" s="109"/>
      <c r="N6" s="109"/>
      <c r="O6" s="109"/>
      <c r="P6" s="109"/>
      <c r="Q6" s="109"/>
      <c r="R6" s="109"/>
      <c r="S6" s="109"/>
      <c r="T6" s="109"/>
      <c r="U6" s="109"/>
    </row>
    <row r="7" spans="1:21" ht="14.45" customHeight="1" x14ac:dyDescent="0.3">
      <c r="B7" s="122" t="s">
        <v>17</v>
      </c>
      <c r="C7" s="122"/>
      <c r="D7" s="122"/>
      <c r="E7" s="122"/>
      <c r="F7" s="122"/>
      <c r="G7" s="73"/>
      <c r="H7" s="73"/>
      <c r="I7" s="122" t="s">
        <v>148</v>
      </c>
      <c r="J7" s="122"/>
      <c r="K7" s="122"/>
      <c r="L7" s="122"/>
      <c r="M7" s="122"/>
      <c r="O7" s="73"/>
      <c r="P7" s="122" t="s">
        <v>18</v>
      </c>
      <c r="Q7" s="122"/>
      <c r="R7" s="122"/>
      <c r="S7" s="122"/>
      <c r="T7" s="122"/>
    </row>
    <row r="8" spans="1:21" ht="15" x14ac:dyDescent="0.25"/>
    <row r="9" spans="1:21" ht="15" x14ac:dyDescent="0.25">
      <c r="B9" s="117" t="s">
        <v>149</v>
      </c>
      <c r="C9" s="117"/>
      <c r="D9" s="117"/>
      <c r="E9" s="117"/>
      <c r="F9" s="117"/>
    </row>
    <row r="10" spans="1:21" ht="15" x14ac:dyDescent="0.25">
      <c r="B10" s="63" t="s">
        <v>136</v>
      </c>
      <c r="C10" s="64" t="s">
        <v>137</v>
      </c>
      <c r="D10" s="64" t="s">
        <v>138</v>
      </c>
      <c r="E10" s="64" t="s">
        <v>142</v>
      </c>
      <c r="F10" s="65" t="s">
        <v>143</v>
      </c>
      <c r="I10" s="63" t="s">
        <v>136</v>
      </c>
      <c r="J10" s="64" t="s">
        <v>137</v>
      </c>
      <c r="K10" s="64" t="s">
        <v>138</v>
      </c>
      <c r="L10" s="64" t="s">
        <v>142</v>
      </c>
      <c r="M10" s="65" t="s">
        <v>143</v>
      </c>
      <c r="P10" s="63" t="s">
        <v>136</v>
      </c>
      <c r="Q10" s="64" t="s">
        <v>137</v>
      </c>
      <c r="R10" s="64" t="s">
        <v>138</v>
      </c>
      <c r="S10" s="64" t="s">
        <v>142</v>
      </c>
      <c r="T10" s="65" t="s">
        <v>143</v>
      </c>
    </row>
    <row r="11" spans="1:21" ht="15" x14ac:dyDescent="0.25">
      <c r="B11" s="55" t="s">
        <v>83</v>
      </c>
      <c r="C11" s="56">
        <v>18</v>
      </c>
      <c r="D11" s="56" t="s">
        <v>141</v>
      </c>
      <c r="E11" s="57">
        <v>1.72</v>
      </c>
      <c r="F11" s="58">
        <v>69</v>
      </c>
      <c r="I11" s="55" t="s">
        <v>80</v>
      </c>
      <c r="J11" s="56">
        <v>45</v>
      </c>
      <c r="K11" s="56" t="s">
        <v>140</v>
      </c>
      <c r="L11" s="57">
        <v>1.7</v>
      </c>
      <c r="M11" s="58">
        <v>75</v>
      </c>
      <c r="P11" s="55" t="s">
        <v>83</v>
      </c>
      <c r="Q11" s="56">
        <v>18</v>
      </c>
      <c r="R11" s="56" t="s">
        <v>141</v>
      </c>
      <c r="S11" s="57">
        <v>1.72</v>
      </c>
      <c r="T11" s="58">
        <v>69</v>
      </c>
    </row>
    <row r="12" spans="1:21" ht="15" x14ac:dyDescent="0.25">
      <c r="B12" s="55" t="s">
        <v>82</v>
      </c>
      <c r="C12" s="56">
        <v>25</v>
      </c>
      <c r="D12" s="56" t="s">
        <v>141</v>
      </c>
      <c r="E12" s="57">
        <v>1.67</v>
      </c>
      <c r="F12" s="58">
        <v>66</v>
      </c>
      <c r="I12" s="55" t="s">
        <v>81</v>
      </c>
      <c r="J12" s="56">
        <v>37</v>
      </c>
      <c r="K12" s="56" t="s">
        <v>140</v>
      </c>
      <c r="L12" s="57">
        <v>1.83</v>
      </c>
      <c r="M12" s="58">
        <v>80</v>
      </c>
      <c r="P12" s="55" t="s">
        <v>82</v>
      </c>
      <c r="Q12" s="56">
        <v>25</v>
      </c>
      <c r="R12" s="56" t="s">
        <v>141</v>
      </c>
      <c r="S12" s="57">
        <v>1.67</v>
      </c>
      <c r="T12" s="58">
        <v>66</v>
      </c>
    </row>
    <row r="13" spans="1:21" ht="15" x14ac:dyDescent="0.25">
      <c r="B13" s="55" t="s">
        <v>130</v>
      </c>
      <c r="C13" s="56">
        <v>27</v>
      </c>
      <c r="D13" s="56" t="s">
        <v>141</v>
      </c>
      <c r="E13" s="57">
        <v>1.66</v>
      </c>
      <c r="F13" s="58">
        <v>64</v>
      </c>
      <c r="I13" s="55" t="s">
        <v>82</v>
      </c>
      <c r="J13" s="56">
        <v>25</v>
      </c>
      <c r="K13" s="56" t="s">
        <v>141</v>
      </c>
      <c r="L13" s="57">
        <v>1.67</v>
      </c>
      <c r="M13" s="58">
        <v>66</v>
      </c>
      <c r="P13" s="55" t="s">
        <v>130</v>
      </c>
      <c r="Q13" s="56">
        <v>27</v>
      </c>
      <c r="R13" s="56" t="s">
        <v>141</v>
      </c>
      <c r="S13" s="57">
        <v>1.66</v>
      </c>
      <c r="T13" s="58">
        <v>64</v>
      </c>
    </row>
    <row r="14" spans="1:21" ht="15" x14ac:dyDescent="0.25">
      <c r="B14" s="55" t="s">
        <v>118</v>
      </c>
      <c r="C14" s="56">
        <v>22</v>
      </c>
      <c r="D14" s="56" t="s">
        <v>141</v>
      </c>
      <c r="E14" s="57">
        <v>1.65</v>
      </c>
      <c r="F14" s="58">
        <v>65</v>
      </c>
      <c r="I14" s="55" t="s">
        <v>83</v>
      </c>
      <c r="J14" s="56">
        <v>18</v>
      </c>
      <c r="K14" s="56" t="s">
        <v>141</v>
      </c>
      <c r="L14" s="57">
        <v>1.72</v>
      </c>
      <c r="M14" s="58">
        <v>69</v>
      </c>
      <c r="P14" s="55" t="s">
        <v>118</v>
      </c>
      <c r="Q14" s="56">
        <v>22</v>
      </c>
      <c r="R14" s="56" t="s">
        <v>141</v>
      </c>
      <c r="S14" s="57">
        <v>1.65</v>
      </c>
      <c r="T14" s="58">
        <v>65</v>
      </c>
    </row>
    <row r="15" spans="1:21" ht="15" x14ac:dyDescent="0.25">
      <c r="B15" s="55" t="s">
        <v>81</v>
      </c>
      <c r="C15" s="56">
        <v>37</v>
      </c>
      <c r="D15" s="56" t="s">
        <v>140</v>
      </c>
      <c r="E15" s="57">
        <v>1.83</v>
      </c>
      <c r="F15" s="58">
        <v>80</v>
      </c>
      <c r="I15" s="55" t="s">
        <v>118</v>
      </c>
      <c r="J15" s="56">
        <v>22</v>
      </c>
      <c r="K15" s="56" t="s">
        <v>141</v>
      </c>
      <c r="L15" s="57">
        <v>1.65</v>
      </c>
      <c r="M15" s="58">
        <v>65</v>
      </c>
      <c r="P15" s="55" t="s">
        <v>81</v>
      </c>
      <c r="Q15" s="56">
        <v>37</v>
      </c>
      <c r="R15" s="56" t="s">
        <v>140</v>
      </c>
      <c r="S15" s="57">
        <v>1.83</v>
      </c>
      <c r="T15" s="58">
        <v>80</v>
      </c>
    </row>
    <row r="16" spans="1:21" ht="15" x14ac:dyDescent="0.25">
      <c r="B16" s="55" t="s">
        <v>128</v>
      </c>
      <c r="C16" s="56">
        <v>28</v>
      </c>
      <c r="D16" s="56" t="s">
        <v>140</v>
      </c>
      <c r="E16" s="57">
        <v>1.77</v>
      </c>
      <c r="F16" s="58">
        <v>72</v>
      </c>
      <c r="I16" s="55" t="s">
        <v>128</v>
      </c>
      <c r="J16" s="56">
        <v>28</v>
      </c>
      <c r="K16" s="56" t="s">
        <v>140</v>
      </c>
      <c r="L16" s="57">
        <v>1.77</v>
      </c>
      <c r="M16" s="58">
        <v>72</v>
      </c>
      <c r="P16" s="55" t="s">
        <v>128</v>
      </c>
      <c r="Q16" s="56">
        <v>28</v>
      </c>
      <c r="R16" s="56" t="s">
        <v>140</v>
      </c>
      <c r="S16" s="57">
        <v>1.77</v>
      </c>
      <c r="T16" s="58">
        <v>72</v>
      </c>
    </row>
    <row r="17" spans="2:20" ht="15" x14ac:dyDescent="0.25">
      <c r="B17" s="55" t="s">
        <v>139</v>
      </c>
      <c r="C17" s="56">
        <v>31</v>
      </c>
      <c r="D17" s="56" t="s">
        <v>140</v>
      </c>
      <c r="E17" s="57">
        <v>1.71</v>
      </c>
      <c r="F17" s="58">
        <v>77</v>
      </c>
      <c r="I17" s="55" t="s">
        <v>139</v>
      </c>
      <c r="J17" s="56">
        <v>31</v>
      </c>
      <c r="K17" s="56" t="s">
        <v>140</v>
      </c>
      <c r="L17" s="57">
        <v>1.71</v>
      </c>
      <c r="M17" s="58">
        <v>77</v>
      </c>
      <c r="P17" s="55" t="s">
        <v>139</v>
      </c>
      <c r="Q17" s="56">
        <v>31</v>
      </c>
      <c r="R17" s="56" t="s">
        <v>140</v>
      </c>
      <c r="S17" s="57">
        <v>1.71</v>
      </c>
      <c r="T17" s="58">
        <v>77</v>
      </c>
    </row>
    <row r="18" spans="2:20" ht="15" x14ac:dyDescent="0.25">
      <c r="B18" s="59" t="s">
        <v>80</v>
      </c>
      <c r="C18" s="60">
        <v>45</v>
      </c>
      <c r="D18" s="60" t="s">
        <v>140</v>
      </c>
      <c r="E18" s="61">
        <v>1.7</v>
      </c>
      <c r="F18" s="62">
        <v>75</v>
      </c>
      <c r="I18" s="59" t="s">
        <v>130</v>
      </c>
      <c r="J18" s="60">
        <v>27</v>
      </c>
      <c r="K18" s="60" t="s">
        <v>141</v>
      </c>
      <c r="L18" s="61">
        <v>1.66</v>
      </c>
      <c r="M18" s="62">
        <v>64</v>
      </c>
      <c r="P18" s="59" t="s">
        <v>80</v>
      </c>
      <c r="Q18" s="60">
        <v>45</v>
      </c>
      <c r="R18" s="60" t="s">
        <v>140</v>
      </c>
      <c r="S18" s="61">
        <v>1.7</v>
      </c>
      <c r="T18" s="62">
        <v>75</v>
      </c>
    </row>
    <row r="19" spans="2:20" ht="15" x14ac:dyDescent="0.25"/>
    <row r="20" spans="2:20" ht="14.45" customHeight="1" x14ac:dyDescent="0.25">
      <c r="B20" s="115" t="s">
        <v>150</v>
      </c>
      <c r="C20" s="115"/>
      <c r="D20" s="115"/>
      <c r="E20" s="115"/>
      <c r="F20" s="115"/>
      <c r="G20" s="54"/>
      <c r="H20" s="54"/>
      <c r="I20" s="115" t="s">
        <v>153</v>
      </c>
      <c r="J20" s="115"/>
      <c r="K20" s="115"/>
      <c r="L20" s="115"/>
      <c r="M20" s="115"/>
      <c r="N20" s="54"/>
      <c r="O20" s="54"/>
      <c r="P20" s="116" t="s">
        <v>154</v>
      </c>
      <c r="Q20" s="116"/>
      <c r="R20" s="116"/>
      <c r="S20" s="116"/>
      <c r="T20" s="116"/>
    </row>
    <row r="21" spans="2:20" ht="14.45" customHeight="1" x14ac:dyDescent="0.25">
      <c r="B21" s="115"/>
      <c r="C21" s="115"/>
      <c r="D21" s="115"/>
      <c r="E21" s="115"/>
      <c r="F21" s="115"/>
      <c r="G21" s="54"/>
      <c r="H21" s="54"/>
      <c r="I21" s="115"/>
      <c r="J21" s="115"/>
      <c r="K21" s="115"/>
      <c r="L21" s="115"/>
      <c r="M21" s="115"/>
      <c r="N21" s="54"/>
      <c r="O21" s="54"/>
      <c r="P21" s="116"/>
      <c r="Q21" s="116"/>
      <c r="R21" s="116"/>
      <c r="S21" s="116"/>
      <c r="T21" s="116"/>
    </row>
    <row r="22" spans="2:20" ht="14.45" customHeight="1" x14ac:dyDescent="0.25">
      <c r="B22" s="115"/>
      <c r="C22" s="115"/>
      <c r="D22" s="115"/>
      <c r="E22" s="115"/>
      <c r="F22" s="115"/>
      <c r="G22" s="54"/>
      <c r="H22" s="54"/>
      <c r="I22" s="115"/>
      <c r="J22" s="115"/>
      <c r="K22" s="115"/>
      <c r="L22" s="115"/>
      <c r="M22" s="115"/>
      <c r="N22" s="54"/>
      <c r="O22" s="54"/>
      <c r="P22" s="116"/>
      <c r="Q22" s="116"/>
      <c r="R22" s="116"/>
      <c r="S22" s="116"/>
      <c r="T22" s="116"/>
    </row>
    <row r="23" spans="2:20" ht="15" x14ac:dyDescent="0.25">
      <c r="B23" s="115"/>
      <c r="C23" s="115"/>
      <c r="D23" s="115"/>
      <c r="E23" s="115"/>
      <c r="F23" s="115"/>
      <c r="I23" s="115"/>
      <c r="J23" s="115"/>
      <c r="K23" s="115"/>
      <c r="L23" s="115"/>
      <c r="M23" s="115"/>
      <c r="P23" s="116"/>
      <c r="Q23" s="116"/>
      <c r="R23" s="116"/>
      <c r="S23" s="116"/>
      <c r="T23" s="116"/>
    </row>
    <row r="24" spans="2:20" ht="15.6" customHeight="1" x14ac:dyDescent="0.25">
      <c r="B24" s="115"/>
      <c r="C24" s="115"/>
      <c r="D24" s="115"/>
      <c r="E24" s="115"/>
      <c r="F24" s="115"/>
      <c r="I24" s="115"/>
      <c r="J24" s="115"/>
      <c r="K24" s="115"/>
      <c r="L24" s="115"/>
      <c r="M24" s="115"/>
      <c r="P24" s="116"/>
      <c r="Q24" s="116"/>
      <c r="R24" s="116"/>
      <c r="S24" s="116"/>
      <c r="T24" s="116"/>
    </row>
    <row r="25" spans="2:20" ht="15" x14ac:dyDescent="0.25">
      <c r="B25" s="115"/>
      <c r="C25" s="115"/>
      <c r="D25" s="115"/>
      <c r="E25" s="115"/>
      <c r="F25" s="115"/>
      <c r="I25" s="115"/>
      <c r="J25" s="115"/>
      <c r="K25" s="115"/>
      <c r="L25" s="115"/>
      <c r="M25" s="115"/>
      <c r="P25" s="116"/>
      <c r="Q25" s="116"/>
      <c r="R25" s="116"/>
      <c r="S25" s="116"/>
      <c r="T25" s="116"/>
    </row>
    <row r="26" spans="2:20" ht="14.45" customHeight="1" x14ac:dyDescent="0.25">
      <c r="D26" s="54"/>
      <c r="E26" s="54"/>
      <c r="F26" s="54"/>
      <c r="G26" s="54"/>
      <c r="H26" s="54"/>
      <c r="I26" s="54"/>
      <c r="J26" s="54"/>
      <c r="K26" s="54"/>
      <c r="L26" s="54"/>
      <c r="M26" s="54"/>
      <c r="N26" s="54"/>
      <c r="O26" s="54"/>
      <c r="P26" s="54"/>
      <c r="Q26" s="54"/>
      <c r="R26" s="54"/>
      <c r="S26" s="54"/>
    </row>
    <row r="27" spans="2:20" ht="14.45" customHeight="1" x14ac:dyDescent="0.25">
      <c r="B27" s="66" t="s">
        <v>151</v>
      </c>
      <c r="C27" s="54"/>
      <c r="D27" s="54"/>
      <c r="E27" s="54"/>
      <c r="G27" s="66" t="s">
        <v>261</v>
      </c>
      <c r="H27" s="54"/>
      <c r="I27" s="54"/>
      <c r="J27" s="54"/>
      <c r="K27" s="54"/>
      <c r="L27" s="66" t="s">
        <v>152</v>
      </c>
      <c r="M27" s="54"/>
      <c r="N27" s="54"/>
      <c r="O27" s="54"/>
      <c r="P27" s="54"/>
      <c r="Q27" s="54"/>
      <c r="R27" s="54"/>
      <c r="S27" s="54"/>
    </row>
    <row r="28" spans="2:20" ht="15" x14ac:dyDescent="0.25"/>
    <row r="29" spans="2:20" ht="15" x14ac:dyDescent="0.25"/>
    <row r="30" spans="2:20" ht="15" x14ac:dyDescent="0.25"/>
    <row r="31" spans="2:20" ht="15" x14ac:dyDescent="0.25"/>
    <row r="32" spans="2:20" ht="15" x14ac:dyDescent="0.25"/>
  </sheetData>
  <sortState ref="B11:F18">
    <sortCondition ref="D11:D18"/>
    <sortCondition descending="1" ref="E11:E18"/>
  </sortState>
  <mergeCells count="9">
    <mergeCell ref="B20:F25"/>
    <mergeCell ref="I20:M25"/>
    <mergeCell ref="P20:T25"/>
    <mergeCell ref="A1:U4"/>
    <mergeCell ref="A5:U6"/>
    <mergeCell ref="I7:M7"/>
    <mergeCell ref="B9:F9"/>
    <mergeCell ref="B7:F7"/>
    <mergeCell ref="P7:T7"/>
  </mergeCells>
  <pageMargins left="0.511811024" right="0.511811024" top="0.78740157499999996" bottom="0.78740157499999996" header="0.31496062000000002" footer="0.31496062000000002"/>
  <pageSetup paperSize="9" orientation="portrait" horizontalDpi="360" verticalDpi="36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showRowColHeaders="0" workbookViewId="0">
      <selection sqref="A1:U4"/>
    </sheetView>
  </sheetViews>
  <sheetFormatPr defaultColWidth="0" defaultRowHeight="14.45" customHeight="1" zeroHeight="1" x14ac:dyDescent="0.25"/>
  <cols>
    <col min="1" max="1" width="6.7109375" customWidth="1"/>
    <col min="2" max="2" width="9.7109375" bestFit="1" customWidth="1"/>
    <col min="3" max="3" width="11.42578125" bestFit="1" customWidth="1"/>
    <col min="4" max="4" width="10.140625" customWidth="1"/>
    <col min="5" max="5" width="11" customWidth="1"/>
    <col min="6" max="6" width="11.28515625" customWidth="1"/>
    <col min="7" max="8" width="10.28515625" customWidth="1"/>
    <col min="9" max="9" width="8.28515625" bestFit="1" customWidth="1"/>
    <col min="10" max="10" width="8" bestFit="1" customWidth="1"/>
    <col min="11" max="11" width="9.28515625" bestFit="1" customWidth="1"/>
    <col min="12" max="12" width="11.7109375" bestFit="1" customWidth="1"/>
    <col min="13" max="13" width="11.140625" bestFit="1" customWidth="1"/>
    <col min="14" max="18" width="10.28515625" customWidth="1"/>
    <col min="19" max="19" width="8.42578125" customWidth="1"/>
    <col min="20" max="21" width="10.28515625" customWidth="1"/>
    <col min="22" max="25" width="0" hidden="1" customWidth="1"/>
    <col min="26" max="16384" width="8.85546875" hidden="1"/>
  </cols>
  <sheetData>
    <row r="1" spans="1:21" ht="14.45" customHeight="1" x14ac:dyDescent="0.25">
      <c r="A1" s="94" t="s">
        <v>155</v>
      </c>
      <c r="B1" s="94"/>
      <c r="C1" s="94"/>
      <c r="D1" s="94"/>
      <c r="E1" s="94"/>
      <c r="F1" s="94"/>
      <c r="G1" s="94"/>
      <c r="H1" s="94"/>
      <c r="I1" s="94"/>
      <c r="J1" s="94"/>
      <c r="K1" s="94"/>
      <c r="L1" s="94"/>
      <c r="M1" s="94"/>
      <c r="N1" s="94"/>
      <c r="O1" s="94"/>
      <c r="P1" s="94"/>
      <c r="Q1" s="94"/>
      <c r="R1" s="94"/>
      <c r="S1" s="94"/>
      <c r="T1" s="94"/>
      <c r="U1" s="94"/>
    </row>
    <row r="2" spans="1:21" ht="14.45" customHeight="1" x14ac:dyDescent="0.25">
      <c r="A2" s="94"/>
      <c r="B2" s="94"/>
      <c r="C2" s="94"/>
      <c r="D2" s="94"/>
      <c r="E2" s="94"/>
      <c r="F2" s="94"/>
      <c r="G2" s="94"/>
      <c r="H2" s="94"/>
      <c r="I2" s="94"/>
      <c r="J2" s="94"/>
      <c r="K2" s="94"/>
      <c r="L2" s="94"/>
      <c r="M2" s="94"/>
      <c r="N2" s="94"/>
      <c r="O2" s="94"/>
      <c r="P2" s="94"/>
      <c r="Q2" s="94"/>
      <c r="R2" s="94"/>
      <c r="S2" s="94"/>
      <c r="T2" s="94"/>
      <c r="U2" s="94"/>
    </row>
    <row r="3" spans="1:21" ht="14.45" customHeight="1" x14ac:dyDescent="0.25">
      <c r="A3" s="94"/>
      <c r="B3" s="94"/>
      <c r="C3" s="94"/>
      <c r="D3" s="94"/>
      <c r="E3" s="94"/>
      <c r="F3" s="94"/>
      <c r="G3" s="94"/>
      <c r="H3" s="94"/>
      <c r="I3" s="94"/>
      <c r="J3" s="94"/>
      <c r="K3" s="94"/>
      <c r="L3" s="94"/>
      <c r="M3" s="94"/>
      <c r="N3" s="94"/>
      <c r="O3" s="94"/>
      <c r="P3" s="94"/>
      <c r="Q3" s="94"/>
      <c r="R3" s="94"/>
      <c r="S3" s="94"/>
      <c r="T3" s="94"/>
      <c r="U3" s="94"/>
    </row>
    <row r="4" spans="1:21" ht="14.45" customHeight="1" x14ac:dyDescent="0.25">
      <c r="A4" s="94"/>
      <c r="B4" s="94"/>
      <c r="C4" s="94"/>
      <c r="D4" s="94"/>
      <c r="E4" s="94"/>
      <c r="F4" s="94"/>
      <c r="G4" s="94"/>
      <c r="H4" s="94"/>
      <c r="I4" s="94"/>
      <c r="J4" s="94"/>
      <c r="K4" s="94"/>
      <c r="L4" s="94"/>
      <c r="M4" s="94"/>
      <c r="N4" s="94"/>
      <c r="O4" s="94"/>
      <c r="P4" s="94"/>
      <c r="Q4" s="94"/>
      <c r="R4" s="94"/>
      <c r="S4" s="94"/>
      <c r="T4" s="94"/>
      <c r="U4" s="94"/>
    </row>
    <row r="5" spans="1:21" ht="20.45" customHeight="1" x14ac:dyDescent="0.25">
      <c r="A5" s="109" t="s">
        <v>158</v>
      </c>
      <c r="B5" s="109"/>
      <c r="C5" s="109"/>
      <c r="D5" s="109"/>
      <c r="E5" s="109"/>
      <c r="F5" s="109"/>
      <c r="G5" s="109"/>
      <c r="H5" s="109"/>
      <c r="I5" s="109"/>
      <c r="J5" s="109"/>
      <c r="K5" s="109"/>
      <c r="L5" s="109"/>
      <c r="M5" s="109"/>
      <c r="N5" s="109"/>
      <c r="O5" s="109"/>
      <c r="P5" s="109"/>
      <c r="Q5" s="109"/>
      <c r="R5" s="109"/>
      <c r="S5" s="109"/>
      <c r="T5" s="109"/>
      <c r="U5" s="109"/>
    </row>
    <row r="6" spans="1:21" ht="20.45" customHeight="1" x14ac:dyDescent="0.25">
      <c r="A6" s="109"/>
      <c r="B6" s="109"/>
      <c r="C6" s="109"/>
      <c r="D6" s="109"/>
      <c r="E6" s="109"/>
      <c r="F6" s="109"/>
      <c r="G6" s="109"/>
      <c r="H6" s="109"/>
      <c r="I6" s="109"/>
      <c r="J6" s="109"/>
      <c r="K6" s="109"/>
      <c r="L6" s="109"/>
      <c r="M6" s="109"/>
      <c r="N6" s="109"/>
      <c r="O6" s="109"/>
      <c r="P6" s="109"/>
      <c r="Q6" s="109"/>
      <c r="R6" s="109"/>
      <c r="S6" s="109"/>
      <c r="T6" s="109"/>
      <c r="U6" s="109"/>
    </row>
    <row r="7" spans="1:21" ht="14.45" customHeight="1" x14ac:dyDescent="0.25"/>
    <row r="8" spans="1:21" ht="15" x14ac:dyDescent="0.25">
      <c r="B8" t="s">
        <v>156</v>
      </c>
      <c r="C8" t="s">
        <v>157</v>
      </c>
    </row>
    <row r="9" spans="1:21" ht="15" x14ac:dyDescent="0.25">
      <c r="B9" t="s">
        <v>49</v>
      </c>
      <c r="C9" s="30">
        <v>1958</v>
      </c>
    </row>
    <row r="10" spans="1:21" ht="15" x14ac:dyDescent="0.25">
      <c r="B10" t="s">
        <v>54</v>
      </c>
      <c r="C10" s="30">
        <v>2146</v>
      </c>
    </row>
    <row r="11" spans="1:21" ht="15" x14ac:dyDescent="0.25">
      <c r="B11" t="s">
        <v>55</v>
      </c>
      <c r="C11" s="30">
        <v>2732</v>
      </c>
    </row>
    <row r="12" spans="1:21" ht="15" x14ac:dyDescent="0.25">
      <c r="B12" t="s">
        <v>56</v>
      </c>
      <c r="C12" s="30">
        <v>2797</v>
      </c>
    </row>
    <row r="13" spans="1:21" ht="15" x14ac:dyDescent="0.25">
      <c r="B13" t="s">
        <v>57</v>
      </c>
      <c r="C13" s="30">
        <v>648</v>
      </c>
    </row>
    <row r="14" spans="1:21" ht="15" x14ac:dyDescent="0.25">
      <c r="B14" t="s">
        <v>58</v>
      </c>
      <c r="C14" s="30">
        <v>1591</v>
      </c>
    </row>
    <row r="15" spans="1:21" ht="15" x14ac:dyDescent="0.25">
      <c r="B15" t="s">
        <v>59</v>
      </c>
      <c r="C15" s="30">
        <v>897</v>
      </c>
    </row>
    <row r="16" spans="1:21" ht="15" x14ac:dyDescent="0.25">
      <c r="B16" t="s">
        <v>60</v>
      </c>
      <c r="C16" s="30">
        <v>1994</v>
      </c>
    </row>
    <row r="17" spans="1:4" ht="15" x14ac:dyDescent="0.25">
      <c r="B17" t="s">
        <v>61</v>
      </c>
      <c r="C17" s="30">
        <v>1449</v>
      </c>
    </row>
    <row r="18" spans="1:4" ht="15" x14ac:dyDescent="0.25">
      <c r="B18" t="s">
        <v>62</v>
      </c>
      <c r="C18" s="30">
        <v>1852</v>
      </c>
    </row>
    <row r="19" spans="1:4" ht="15" x14ac:dyDescent="0.25">
      <c r="B19" t="s">
        <v>63</v>
      </c>
      <c r="C19" s="30">
        <v>1777</v>
      </c>
    </row>
    <row r="20" spans="1:4" ht="14.45" customHeight="1" x14ac:dyDescent="0.25">
      <c r="B20" t="s">
        <v>64</v>
      </c>
      <c r="C20" s="30">
        <v>1579</v>
      </c>
    </row>
    <row r="21" spans="1:4" ht="14.45" customHeight="1" x14ac:dyDescent="0.25"/>
    <row r="22" spans="1:4" ht="14.45" customHeight="1" x14ac:dyDescent="0.25">
      <c r="A22" s="116" t="s">
        <v>159</v>
      </c>
      <c r="B22" s="116"/>
      <c r="C22" s="116"/>
      <c r="D22" s="116"/>
    </row>
    <row r="23" spans="1:4" ht="15" x14ac:dyDescent="0.25">
      <c r="A23" s="116"/>
      <c r="B23" s="116"/>
      <c r="C23" s="116"/>
      <c r="D23" s="116"/>
    </row>
    <row r="24" spans="1:4" ht="15.6" customHeight="1" x14ac:dyDescent="0.25">
      <c r="A24" s="116"/>
      <c r="B24" s="116"/>
      <c r="C24" s="116"/>
      <c r="D24" s="116"/>
    </row>
    <row r="25" spans="1:4" ht="15" x14ac:dyDescent="0.25">
      <c r="A25" s="116"/>
      <c r="B25" s="116"/>
      <c r="C25" s="116"/>
      <c r="D25" s="116"/>
    </row>
    <row r="26" spans="1:4" ht="14.45" customHeight="1" x14ac:dyDescent="0.25">
      <c r="A26" s="116"/>
      <c r="B26" s="116"/>
      <c r="C26" s="116"/>
      <c r="D26" s="116"/>
    </row>
    <row r="27" spans="1:4" ht="14.45" customHeight="1" x14ac:dyDescent="0.25">
      <c r="A27" s="116"/>
      <c r="B27" s="116"/>
      <c r="C27" s="116"/>
      <c r="D27" s="116"/>
    </row>
    <row r="28" spans="1:4" ht="15" x14ac:dyDescent="0.25"/>
    <row r="29" spans="1:4" ht="15" x14ac:dyDescent="0.25"/>
    <row r="30" spans="1:4" ht="15" x14ac:dyDescent="0.25"/>
    <row r="31" spans="1:4" ht="15" x14ac:dyDescent="0.25"/>
    <row r="32" spans="1:4" ht="15" x14ac:dyDescent="0.25"/>
  </sheetData>
  <mergeCells count="3">
    <mergeCell ref="A22:D27"/>
    <mergeCell ref="A1:U4"/>
    <mergeCell ref="A5:U6"/>
  </mergeCells>
  <pageMargins left="0.511811024" right="0.511811024" top="0.78740157499999996" bottom="0.78740157499999996" header="0.31496062000000002" footer="0.31496062000000002"/>
  <pageSetup paperSize="9" orientation="portrait" horizontalDpi="360" verticalDpi="360"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workbookViewId="0">
      <selection sqref="A1:S4"/>
    </sheetView>
  </sheetViews>
  <sheetFormatPr defaultColWidth="0" defaultRowHeight="0" customHeight="1" zeroHeight="1" x14ac:dyDescent="0.25"/>
  <cols>
    <col min="1" max="1" width="10.28515625" customWidth="1"/>
    <col min="2" max="2" width="19.28515625" customWidth="1"/>
    <col min="3" max="4" width="10.28515625" customWidth="1"/>
    <col min="5" max="5" width="10" customWidth="1"/>
    <col min="6" max="7" width="10.28515625" customWidth="1"/>
    <col min="8" max="8" width="8.28515625" bestFit="1" customWidth="1"/>
    <col min="9" max="9" width="8" bestFit="1" customWidth="1"/>
    <col min="10" max="10" width="9.28515625" bestFit="1" customWidth="1"/>
    <col min="11" max="11" width="11.7109375" bestFit="1" customWidth="1"/>
    <col min="12" max="12" width="11.140625" bestFit="1" customWidth="1"/>
    <col min="13" max="13" width="10.28515625" customWidth="1"/>
    <col min="14" max="14" width="19.28515625" customWidth="1"/>
    <col min="15" max="16" width="10.28515625" customWidth="1"/>
    <col min="17" max="17" width="10" customWidth="1"/>
    <col min="18" max="19" width="10.28515625" customWidth="1"/>
    <col min="20" max="23" width="0" hidden="1" customWidth="1"/>
    <col min="26" max="16384" width="8.85546875" hidden="1"/>
  </cols>
  <sheetData>
    <row r="1" spans="1:19" ht="14.45" customHeight="1" x14ac:dyDescent="0.25">
      <c r="A1" s="94" t="s">
        <v>160</v>
      </c>
      <c r="B1" s="94"/>
      <c r="C1" s="94"/>
      <c r="D1" s="94"/>
      <c r="E1" s="94"/>
      <c r="F1" s="94"/>
      <c r="G1" s="94"/>
      <c r="H1" s="94"/>
      <c r="I1" s="94"/>
      <c r="J1" s="94"/>
      <c r="K1" s="94"/>
      <c r="L1" s="94"/>
      <c r="M1" s="94"/>
      <c r="N1" s="94"/>
      <c r="O1" s="94"/>
      <c r="P1" s="94"/>
      <c r="Q1" s="94"/>
      <c r="R1" s="94"/>
      <c r="S1" s="94"/>
    </row>
    <row r="2" spans="1:19" ht="14.45" customHeight="1" x14ac:dyDescent="0.25">
      <c r="A2" s="94"/>
      <c r="B2" s="94"/>
      <c r="C2" s="94"/>
      <c r="D2" s="94"/>
      <c r="E2" s="94"/>
      <c r="F2" s="94"/>
      <c r="G2" s="94"/>
      <c r="H2" s="94"/>
      <c r="I2" s="94"/>
      <c r="J2" s="94"/>
      <c r="K2" s="94"/>
      <c r="L2" s="94"/>
      <c r="M2" s="94"/>
      <c r="N2" s="94"/>
      <c r="O2" s="94"/>
      <c r="P2" s="94"/>
      <c r="Q2" s="94"/>
      <c r="R2" s="94"/>
      <c r="S2" s="94"/>
    </row>
    <row r="3" spans="1:19" ht="14.45" customHeight="1" x14ac:dyDescent="0.25">
      <c r="A3" s="94"/>
      <c r="B3" s="94"/>
      <c r="C3" s="94"/>
      <c r="D3" s="94"/>
      <c r="E3" s="94"/>
      <c r="F3" s="94"/>
      <c r="G3" s="94"/>
      <c r="H3" s="94"/>
      <c r="I3" s="94"/>
      <c r="J3" s="94"/>
      <c r="K3" s="94"/>
      <c r="L3" s="94"/>
      <c r="M3" s="94"/>
      <c r="N3" s="94"/>
      <c r="O3" s="94"/>
      <c r="P3" s="94"/>
      <c r="Q3" s="94"/>
      <c r="R3" s="94"/>
      <c r="S3" s="94"/>
    </row>
    <row r="4" spans="1:19" ht="14.45" customHeight="1" x14ac:dyDescent="0.25">
      <c r="A4" s="94"/>
      <c r="B4" s="94"/>
      <c r="C4" s="94"/>
      <c r="D4" s="94"/>
      <c r="E4" s="94"/>
      <c r="F4" s="94"/>
      <c r="G4" s="94"/>
      <c r="H4" s="94"/>
      <c r="I4" s="94"/>
      <c r="J4" s="94"/>
      <c r="K4" s="94"/>
      <c r="L4" s="94"/>
      <c r="M4" s="94"/>
      <c r="N4" s="94"/>
      <c r="O4" s="94"/>
      <c r="P4" s="94"/>
      <c r="Q4" s="94"/>
      <c r="R4" s="94"/>
      <c r="S4" s="94"/>
    </row>
    <row r="5" spans="1:19" ht="20.45" customHeight="1" x14ac:dyDescent="0.25">
      <c r="A5" s="109" t="s">
        <v>161</v>
      </c>
      <c r="B5" s="109"/>
      <c r="C5" s="109"/>
      <c r="D5" s="109"/>
      <c r="E5" s="109"/>
      <c r="F5" s="109"/>
      <c r="G5" s="109"/>
      <c r="H5" s="109"/>
      <c r="I5" s="109"/>
      <c r="J5" s="109"/>
      <c r="K5" s="109"/>
      <c r="L5" s="109"/>
      <c r="M5" s="109"/>
      <c r="N5" s="109"/>
      <c r="O5" s="109"/>
      <c r="P5" s="109"/>
      <c r="Q5" s="109"/>
      <c r="R5" s="109"/>
      <c r="S5" s="109"/>
    </row>
    <row r="6" spans="1:19" ht="20.45" customHeight="1" x14ac:dyDescent="0.25">
      <c r="A6" s="109"/>
      <c r="B6" s="109"/>
      <c r="C6" s="109"/>
      <c r="D6" s="109"/>
      <c r="E6" s="109"/>
      <c r="F6" s="109"/>
      <c r="G6" s="109"/>
      <c r="H6" s="109"/>
      <c r="I6" s="109"/>
      <c r="J6" s="109"/>
      <c r="K6" s="109"/>
      <c r="L6" s="109"/>
      <c r="M6" s="109"/>
      <c r="N6" s="109"/>
      <c r="O6" s="109"/>
      <c r="P6" s="109"/>
      <c r="Q6" s="109"/>
      <c r="R6" s="109"/>
      <c r="S6" s="109"/>
    </row>
    <row r="7" spans="1:19" ht="14.45" customHeight="1" x14ac:dyDescent="0.3">
      <c r="B7" s="99" t="s">
        <v>17</v>
      </c>
      <c r="C7" s="99"/>
      <c r="D7" s="99"/>
      <c r="E7" s="99"/>
      <c r="F7" s="99"/>
      <c r="G7" s="99"/>
      <c r="M7" s="99" t="s">
        <v>18</v>
      </c>
      <c r="N7" s="99"/>
      <c r="O7" s="99"/>
      <c r="P7" s="99"/>
      <c r="Q7" s="99"/>
      <c r="R7" s="99"/>
    </row>
    <row r="8" spans="1:19" ht="15.75" thickBot="1" x14ac:dyDescent="0.3"/>
    <row r="9" spans="1:19" ht="15" customHeight="1" thickBot="1" x14ac:dyDescent="0.3">
      <c r="B9" s="118" t="s">
        <v>162</v>
      </c>
      <c r="C9" s="118"/>
      <c r="D9" s="118"/>
      <c r="E9" s="119"/>
      <c r="F9" s="67">
        <v>5</v>
      </c>
      <c r="H9" s="115" t="s">
        <v>168</v>
      </c>
      <c r="I9" s="115"/>
      <c r="J9" s="115"/>
      <c r="K9" s="115"/>
      <c r="L9" s="115"/>
      <c r="M9" s="54"/>
      <c r="N9" s="15" t="s">
        <v>169</v>
      </c>
      <c r="R9" s="68"/>
    </row>
    <row r="10" spans="1:19" ht="15" customHeight="1" thickBot="1" x14ac:dyDescent="0.3">
      <c r="H10" s="115"/>
      <c r="I10" s="115"/>
      <c r="J10" s="115"/>
      <c r="K10" s="115"/>
      <c r="L10" s="115"/>
      <c r="M10" s="54"/>
    </row>
    <row r="11" spans="1:19" ht="15" customHeight="1" thickBot="1" x14ac:dyDescent="0.3">
      <c r="B11" s="118" t="s">
        <v>166</v>
      </c>
      <c r="C11" s="118"/>
      <c r="D11" s="118"/>
      <c r="E11" s="119"/>
      <c r="F11" s="67" t="s">
        <v>167</v>
      </c>
      <c r="H11" s="115"/>
      <c r="I11" s="115"/>
      <c r="J11" s="115"/>
      <c r="K11" s="115"/>
      <c r="L11" s="115"/>
      <c r="M11" s="54"/>
      <c r="N11" s="15" t="s">
        <v>166</v>
      </c>
      <c r="R11" s="68"/>
    </row>
    <row r="12" spans="1:19" ht="15" customHeight="1" thickBot="1" x14ac:dyDescent="0.3">
      <c r="H12" s="115"/>
      <c r="I12" s="115"/>
      <c r="J12" s="115"/>
      <c r="K12" s="115"/>
      <c r="L12" s="115"/>
      <c r="M12" s="54"/>
    </row>
    <row r="13" spans="1:19" ht="15" customHeight="1" thickBot="1" x14ac:dyDescent="0.3">
      <c r="B13" s="118" t="s">
        <v>163</v>
      </c>
      <c r="C13" s="118"/>
      <c r="D13" s="118"/>
      <c r="E13" s="119"/>
      <c r="F13" s="67" t="s">
        <v>82</v>
      </c>
      <c r="H13" s="115"/>
      <c r="I13" s="115"/>
      <c r="J13" s="115"/>
      <c r="K13" s="115"/>
      <c r="L13" s="115"/>
      <c r="M13" s="54"/>
      <c r="N13" s="15" t="s">
        <v>163</v>
      </c>
      <c r="R13" s="68"/>
    </row>
    <row r="14" spans="1:19" ht="15" x14ac:dyDescent="0.25"/>
    <row r="15" spans="1:19" ht="15.75" thickBot="1" x14ac:dyDescent="0.3"/>
    <row r="16" spans="1:19" ht="15.75" thickBot="1" x14ac:dyDescent="0.3">
      <c r="B16" s="125" t="s">
        <v>164</v>
      </c>
      <c r="N16" s="126" t="s">
        <v>164</v>
      </c>
    </row>
    <row r="17" spans="2:14" ht="15" x14ac:dyDescent="0.25">
      <c r="B17" s="46" t="s">
        <v>80</v>
      </c>
      <c r="N17" s="46" t="s">
        <v>128</v>
      </c>
    </row>
    <row r="18" spans="2:14" ht="15" x14ac:dyDescent="0.25">
      <c r="B18" s="46" t="s">
        <v>81</v>
      </c>
      <c r="N18" s="46" t="s">
        <v>139</v>
      </c>
    </row>
    <row r="19" spans="2:14" ht="15" x14ac:dyDescent="0.25">
      <c r="B19" s="46" t="s">
        <v>119</v>
      </c>
      <c r="N19" s="46" t="s">
        <v>170</v>
      </c>
    </row>
    <row r="20" spans="2:14" ht="14.45" customHeight="1" x14ac:dyDescent="0.25">
      <c r="B20" s="46" t="s">
        <v>82</v>
      </c>
      <c r="N20" s="46" t="s">
        <v>171</v>
      </c>
    </row>
    <row r="21" spans="2:14" ht="14.45" customHeight="1" x14ac:dyDescent="0.25">
      <c r="B21" s="46" t="s">
        <v>165</v>
      </c>
      <c r="N21" s="46" t="s">
        <v>81</v>
      </c>
    </row>
    <row r="22" spans="2:14" ht="14.45" customHeight="1" thickBot="1" x14ac:dyDescent="0.3">
      <c r="B22" s="47" t="s">
        <v>118</v>
      </c>
      <c r="N22" s="47" t="s">
        <v>172</v>
      </c>
    </row>
    <row r="23" spans="2:14" ht="15" x14ac:dyDescent="0.25"/>
    <row r="24" spans="2:14" ht="15.6" customHeight="1" x14ac:dyDescent="0.25"/>
    <row r="25" spans="2:14" ht="15" x14ac:dyDescent="0.25"/>
    <row r="26" spans="2:14" ht="14.45" customHeight="1" x14ac:dyDescent="0.25"/>
    <row r="27" spans="2:14" ht="14.45" customHeight="1" x14ac:dyDescent="0.25"/>
    <row r="28" spans="2:14" ht="15" x14ac:dyDescent="0.25"/>
    <row r="29" spans="2:14" ht="15" x14ac:dyDescent="0.25"/>
    <row r="30" spans="2:14" ht="15" x14ac:dyDescent="0.25"/>
    <row r="31" spans="2:14" ht="15" x14ac:dyDescent="0.25"/>
    <row r="32" spans="2:14" ht="15" x14ac:dyDescent="0.25"/>
  </sheetData>
  <mergeCells count="8">
    <mergeCell ref="A1:S4"/>
    <mergeCell ref="A5:S6"/>
    <mergeCell ref="B7:G7"/>
    <mergeCell ref="M7:R7"/>
    <mergeCell ref="B9:E9"/>
    <mergeCell ref="H9:L13"/>
    <mergeCell ref="B11:E11"/>
    <mergeCell ref="B13:E13"/>
  </mergeCells>
  <dataValidations count="3">
    <dataValidation type="whole" allowBlank="1" showInputMessage="1" showErrorMessage="1" sqref="F9">
      <formula1>0</formula1>
      <formula2>10</formula2>
    </dataValidation>
    <dataValidation type="textLength" allowBlank="1" showInputMessage="1" showErrorMessage="1" sqref="F11">
      <formula1>1</formula1>
      <formula2>3</formula2>
    </dataValidation>
    <dataValidation type="list" allowBlank="1" showInputMessage="1" showErrorMessage="1" sqref="F13">
      <formula1>$B$17:$B$22</formula1>
    </dataValidation>
  </dataValidations>
  <pageMargins left="0.511811024" right="0.511811024" top="0.78740157499999996" bottom="0.78740157499999996" header="0.31496062000000002" footer="0.31496062000000002"/>
  <pageSetup paperSize="9" orientation="portrait" horizontalDpi="360" verticalDpi="36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showRowColHeaders="0" workbookViewId="0">
      <selection sqref="A1:T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28515625" customWidth="1"/>
    <col min="6" max="6" width="12.7109375" bestFit="1" customWidth="1"/>
    <col min="7" max="7" width="17.140625" customWidth="1"/>
    <col min="8" max="8" width="3" bestFit="1" customWidth="1"/>
    <col min="9" max="9" width="7.85546875" bestFit="1" customWidth="1"/>
    <col min="10" max="10" width="10.85546875" bestFit="1" customWidth="1"/>
    <col min="11" max="11" width="13.140625" bestFit="1" customWidth="1"/>
    <col min="12" max="12" width="10.42578125" bestFit="1" customWidth="1"/>
    <col min="13" max="13" width="16.5703125" customWidth="1"/>
    <col min="14" max="14" width="2.7109375" bestFit="1" customWidth="1"/>
    <col min="15" max="15" width="7.85546875" bestFit="1" customWidth="1"/>
    <col min="16" max="16" width="11" customWidth="1"/>
    <col min="17" max="17" width="13.140625" bestFit="1" customWidth="1"/>
    <col min="18" max="18" width="10.42578125" bestFit="1" customWidth="1"/>
    <col min="19" max="20" width="10.28515625" customWidth="1"/>
    <col min="21" max="25" width="0" hidden="1" customWidth="1"/>
    <col min="26" max="16384" width="8.85546875" hidden="1"/>
  </cols>
  <sheetData>
    <row r="1" spans="1:20" ht="14.45" customHeight="1" x14ac:dyDescent="0.25">
      <c r="A1" s="94" t="s">
        <v>173</v>
      </c>
      <c r="B1" s="94"/>
      <c r="C1" s="94"/>
      <c r="D1" s="94"/>
      <c r="E1" s="94"/>
      <c r="F1" s="94"/>
      <c r="G1" s="94"/>
      <c r="H1" s="94"/>
      <c r="I1" s="94"/>
      <c r="J1" s="94"/>
      <c r="K1" s="94"/>
      <c r="L1" s="94"/>
      <c r="M1" s="94"/>
      <c r="N1" s="94"/>
      <c r="O1" s="94"/>
      <c r="P1" s="94"/>
      <c r="Q1" s="94"/>
      <c r="R1" s="94"/>
      <c r="S1" s="94"/>
      <c r="T1" s="94"/>
    </row>
    <row r="2" spans="1:20" ht="14.45" customHeight="1" x14ac:dyDescent="0.25">
      <c r="A2" s="94"/>
      <c r="B2" s="94"/>
      <c r="C2" s="94"/>
      <c r="D2" s="94"/>
      <c r="E2" s="94"/>
      <c r="F2" s="94"/>
      <c r="G2" s="94"/>
      <c r="H2" s="94"/>
      <c r="I2" s="94"/>
      <c r="J2" s="94"/>
      <c r="K2" s="94"/>
      <c r="L2" s="94"/>
      <c r="M2" s="94"/>
      <c r="N2" s="94"/>
      <c r="O2" s="94"/>
      <c r="P2" s="94"/>
      <c r="Q2" s="94"/>
      <c r="R2" s="94"/>
      <c r="S2" s="94"/>
      <c r="T2" s="94"/>
    </row>
    <row r="3" spans="1:20" ht="14.45" customHeight="1" x14ac:dyDescent="0.25">
      <c r="A3" s="94"/>
      <c r="B3" s="94"/>
      <c r="C3" s="94"/>
      <c r="D3" s="94"/>
      <c r="E3" s="94"/>
      <c r="F3" s="94"/>
      <c r="G3" s="94"/>
      <c r="H3" s="94"/>
      <c r="I3" s="94"/>
      <c r="J3" s="94"/>
      <c r="K3" s="94"/>
      <c r="L3" s="94"/>
      <c r="M3" s="94"/>
      <c r="N3" s="94"/>
      <c r="O3" s="94"/>
      <c r="P3" s="94"/>
      <c r="Q3" s="94"/>
      <c r="R3" s="94"/>
      <c r="S3" s="94"/>
      <c r="T3" s="94"/>
    </row>
    <row r="4" spans="1:20" ht="14.45" customHeight="1" x14ac:dyDescent="0.25">
      <c r="A4" s="94"/>
      <c r="B4" s="94"/>
      <c r="C4" s="94"/>
      <c r="D4" s="94"/>
      <c r="E4" s="94"/>
      <c r="F4" s="94"/>
      <c r="G4" s="94"/>
      <c r="H4" s="94"/>
      <c r="I4" s="94"/>
      <c r="J4" s="94"/>
      <c r="K4" s="94"/>
      <c r="L4" s="94"/>
      <c r="M4" s="94"/>
      <c r="N4" s="94"/>
      <c r="O4" s="94"/>
      <c r="P4" s="94"/>
      <c r="Q4" s="94"/>
      <c r="R4" s="94"/>
      <c r="S4" s="94"/>
      <c r="T4" s="94"/>
    </row>
    <row r="5" spans="1:20" ht="20.45" customHeight="1" x14ac:dyDescent="0.25">
      <c r="A5" s="109" t="s">
        <v>189</v>
      </c>
      <c r="B5" s="109"/>
      <c r="C5" s="109"/>
      <c r="D5" s="109"/>
      <c r="E5" s="109"/>
      <c r="F5" s="109"/>
      <c r="G5" s="109"/>
      <c r="H5" s="109"/>
      <c r="I5" s="109"/>
      <c r="J5" s="109"/>
      <c r="K5" s="109"/>
      <c r="L5" s="109"/>
      <c r="M5" s="109"/>
      <c r="N5" s="109"/>
      <c r="O5" s="109"/>
      <c r="P5" s="109"/>
      <c r="Q5" s="109"/>
      <c r="R5" s="109"/>
      <c r="S5" s="109"/>
      <c r="T5" s="109"/>
    </row>
    <row r="6" spans="1:20" ht="20.45" customHeight="1" x14ac:dyDescent="0.25">
      <c r="A6" s="109"/>
      <c r="B6" s="109"/>
      <c r="C6" s="109"/>
      <c r="D6" s="109"/>
      <c r="E6" s="109"/>
      <c r="F6" s="109"/>
      <c r="G6" s="109"/>
      <c r="H6" s="109"/>
      <c r="I6" s="109"/>
      <c r="J6" s="109"/>
      <c r="K6" s="109"/>
      <c r="L6" s="109"/>
      <c r="M6" s="109"/>
      <c r="N6" s="109"/>
      <c r="O6" s="109"/>
      <c r="P6" s="109"/>
      <c r="Q6" s="109"/>
      <c r="R6" s="109"/>
      <c r="S6" s="109"/>
      <c r="T6" s="109"/>
    </row>
    <row r="7" spans="1:20" ht="14.45" customHeight="1" x14ac:dyDescent="0.3">
      <c r="B7" s="99" t="s">
        <v>195</v>
      </c>
      <c r="C7" s="99"/>
      <c r="D7" s="99"/>
      <c r="E7" s="99"/>
      <c r="F7" s="99"/>
      <c r="G7" s="73"/>
      <c r="H7" s="99" t="s">
        <v>17</v>
      </c>
      <c r="I7" s="99"/>
      <c r="J7" s="99"/>
      <c r="K7" s="99"/>
      <c r="L7" s="99"/>
      <c r="M7" s="99" t="s">
        <v>18</v>
      </c>
      <c r="N7" s="99"/>
      <c r="O7" s="99"/>
      <c r="P7" s="99"/>
      <c r="Q7" s="99"/>
      <c r="R7" s="99"/>
      <c r="S7" s="99"/>
    </row>
    <row r="8" spans="1:20" ht="15" x14ac:dyDescent="0.25">
      <c r="B8" t="s">
        <v>174</v>
      </c>
      <c r="C8" t="s">
        <v>175</v>
      </c>
      <c r="D8" t="s">
        <v>176</v>
      </c>
      <c r="E8" t="s">
        <v>177</v>
      </c>
      <c r="F8" t="s">
        <v>178</v>
      </c>
      <c r="H8" s="69" t="s">
        <v>174</v>
      </c>
      <c r="I8" s="70" t="s">
        <v>175</v>
      </c>
      <c r="J8" s="70" t="s">
        <v>176</v>
      </c>
      <c r="K8" s="70" t="s">
        <v>177</v>
      </c>
      <c r="L8" s="71" t="s">
        <v>178</v>
      </c>
      <c r="N8" s="69" t="s">
        <v>174</v>
      </c>
      <c r="O8" s="70" t="s">
        <v>175</v>
      </c>
      <c r="P8" s="70" t="s">
        <v>176</v>
      </c>
      <c r="Q8" s="70" t="s">
        <v>177</v>
      </c>
      <c r="R8" s="71" t="s">
        <v>178</v>
      </c>
    </row>
    <row r="9" spans="1:20" ht="15" customHeight="1" x14ac:dyDescent="0.25">
      <c r="B9" s="21">
        <v>1</v>
      </c>
      <c r="C9" t="s">
        <v>179</v>
      </c>
      <c r="D9" s="21">
        <v>11</v>
      </c>
      <c r="E9" s="72">
        <v>0.43092679815173696</v>
      </c>
      <c r="F9" s="72">
        <v>4.7401947796691069</v>
      </c>
      <c r="J9" t="s">
        <v>190</v>
      </c>
      <c r="K9" t="s">
        <v>191</v>
      </c>
    </row>
    <row r="10" spans="1:20" ht="15" customHeight="1" x14ac:dyDescent="0.25">
      <c r="B10" s="21">
        <v>2</v>
      </c>
      <c r="C10" t="s">
        <v>180</v>
      </c>
      <c r="D10" s="21">
        <v>12</v>
      </c>
      <c r="E10" s="72">
        <v>3.9536955572290453</v>
      </c>
      <c r="F10" s="72">
        <v>47.444346686748545</v>
      </c>
    </row>
    <row r="11" spans="1:20" ht="15" customHeight="1" x14ac:dyDescent="0.25">
      <c r="B11" s="21">
        <v>3</v>
      </c>
      <c r="C11" t="s">
        <v>181</v>
      </c>
      <c r="D11" s="21">
        <v>19</v>
      </c>
      <c r="E11" s="72">
        <v>3.24854173633025</v>
      </c>
      <c r="F11" s="72">
        <v>61.722292990274752</v>
      </c>
    </row>
    <row r="12" spans="1:20" ht="15" customHeight="1" x14ac:dyDescent="0.25">
      <c r="B12" s="21">
        <v>4</v>
      </c>
      <c r="C12" t="s">
        <v>182</v>
      </c>
      <c r="D12" s="21">
        <v>7</v>
      </c>
      <c r="E12" s="72">
        <v>4.7359189417238392</v>
      </c>
      <c r="F12" s="72">
        <v>33.151432592066875</v>
      </c>
      <c r="H12" s="15" t="s">
        <v>174</v>
      </c>
      <c r="I12" s="15" t="s">
        <v>175</v>
      </c>
      <c r="J12" s="15" t="s">
        <v>176</v>
      </c>
      <c r="K12" s="15" t="s">
        <v>177</v>
      </c>
      <c r="L12" s="15" t="s">
        <v>178</v>
      </c>
    </row>
    <row r="13" spans="1:20" ht="15" customHeight="1" x14ac:dyDescent="0.25">
      <c r="B13" s="21">
        <v>5</v>
      </c>
      <c r="C13" t="s">
        <v>183</v>
      </c>
      <c r="D13" s="21">
        <v>16</v>
      </c>
      <c r="E13" s="72">
        <v>1.1059634461575307</v>
      </c>
      <c r="F13" s="72">
        <v>17.695415138520492</v>
      </c>
      <c r="H13" s="21">
        <v>1</v>
      </c>
      <c r="I13" t="s">
        <v>179</v>
      </c>
      <c r="J13" s="21">
        <v>11</v>
      </c>
      <c r="K13" s="72">
        <v>0.43092679815173696</v>
      </c>
      <c r="L13" s="72">
        <v>4.7401947796691069</v>
      </c>
    </row>
    <row r="14" spans="1:20" ht="15" x14ac:dyDescent="0.25">
      <c r="B14" s="21">
        <v>6</v>
      </c>
      <c r="C14" t="s">
        <v>184</v>
      </c>
      <c r="D14" s="21">
        <v>10</v>
      </c>
      <c r="E14" s="72">
        <v>5.857383761919956</v>
      </c>
      <c r="F14" s="72">
        <v>58.573837619199558</v>
      </c>
      <c r="H14" s="21">
        <v>5</v>
      </c>
      <c r="I14" t="s">
        <v>183</v>
      </c>
      <c r="J14" s="21">
        <v>16</v>
      </c>
      <c r="K14" s="72">
        <v>1.1059634461575307</v>
      </c>
      <c r="L14" s="72">
        <v>17.695415138520492</v>
      </c>
    </row>
    <row r="15" spans="1:20" ht="15" x14ac:dyDescent="0.25">
      <c r="B15" s="21">
        <v>7</v>
      </c>
      <c r="C15" t="s">
        <v>185</v>
      </c>
      <c r="D15" s="21">
        <v>1</v>
      </c>
      <c r="E15" s="72">
        <v>6.0351528164188943</v>
      </c>
      <c r="F15" s="72">
        <v>6.0351528164188943</v>
      </c>
      <c r="H15" s="21">
        <v>19</v>
      </c>
      <c r="I15" t="s">
        <v>183</v>
      </c>
      <c r="J15" s="21">
        <v>20</v>
      </c>
      <c r="K15" s="72">
        <v>1.1059634461575307</v>
      </c>
      <c r="L15" s="72">
        <v>22.119268923150614</v>
      </c>
    </row>
    <row r="16" spans="1:20" ht="15" x14ac:dyDescent="0.25">
      <c r="B16" s="21">
        <v>8</v>
      </c>
      <c r="C16" t="s">
        <v>186</v>
      </c>
      <c r="D16" s="21">
        <v>11</v>
      </c>
      <c r="E16" s="72">
        <v>3.8053394045610789</v>
      </c>
      <c r="F16" s="72">
        <v>41.858733450171869</v>
      </c>
    </row>
    <row r="17" spans="2:19" ht="14.45" customHeight="1" x14ac:dyDescent="0.25">
      <c r="B17" s="21">
        <v>9</v>
      </c>
      <c r="C17" t="s">
        <v>187</v>
      </c>
      <c r="D17" s="21">
        <v>20</v>
      </c>
      <c r="E17" s="72">
        <v>2.9295950585190407</v>
      </c>
      <c r="F17" s="72">
        <v>58.591901170380815</v>
      </c>
      <c r="I17" s="54"/>
      <c r="J17" s="54"/>
      <c r="K17" s="54"/>
      <c r="L17" s="54"/>
      <c r="N17" s="120" t="s">
        <v>193</v>
      </c>
      <c r="O17" s="120"/>
      <c r="P17" s="120"/>
      <c r="Q17" s="120"/>
      <c r="R17" s="120"/>
      <c r="S17" s="120"/>
    </row>
    <row r="18" spans="2:19" ht="14.45" customHeight="1" x14ac:dyDescent="0.25">
      <c r="B18" s="21">
        <v>10</v>
      </c>
      <c r="C18" t="s">
        <v>188</v>
      </c>
      <c r="D18" s="21">
        <v>15</v>
      </c>
      <c r="E18" s="72">
        <v>5.1894837134215015</v>
      </c>
      <c r="F18" s="72">
        <v>77.842255701322529</v>
      </c>
      <c r="H18" s="54"/>
      <c r="I18" s="54"/>
      <c r="J18" s="54"/>
      <c r="K18" s="54"/>
      <c r="L18" s="54"/>
      <c r="M18" s="54"/>
      <c r="N18" s="120"/>
      <c r="O18" s="120"/>
      <c r="P18" s="120"/>
      <c r="Q18" s="120"/>
      <c r="R18" s="120"/>
      <c r="S18" s="120"/>
    </row>
    <row r="19" spans="2:19" ht="14.45" customHeight="1" x14ac:dyDescent="0.25">
      <c r="B19" s="21">
        <v>11</v>
      </c>
      <c r="C19" t="s">
        <v>186</v>
      </c>
      <c r="D19" s="21">
        <v>17</v>
      </c>
      <c r="E19" s="72">
        <v>3.8053394045610789</v>
      </c>
      <c r="F19" s="72">
        <v>64.690769877538344</v>
      </c>
      <c r="H19" s="120" t="s">
        <v>194</v>
      </c>
      <c r="I19" s="120"/>
      <c r="J19" s="120"/>
      <c r="K19" s="120"/>
      <c r="L19" s="120"/>
      <c r="M19" s="54"/>
      <c r="N19" s="120"/>
      <c r="O19" s="120"/>
      <c r="P19" s="120"/>
      <c r="Q19" s="120"/>
      <c r="R19" s="120"/>
      <c r="S19" s="120"/>
    </row>
    <row r="20" spans="2:19" ht="14.45" customHeight="1" x14ac:dyDescent="0.25">
      <c r="B20" s="21">
        <v>12</v>
      </c>
      <c r="C20" t="s">
        <v>187</v>
      </c>
      <c r="D20" s="21">
        <v>14</v>
      </c>
      <c r="E20" s="72">
        <v>2.9295950585190407</v>
      </c>
      <c r="F20" s="72">
        <v>41.014330819266569</v>
      </c>
      <c r="H20" s="120"/>
      <c r="I20" s="120"/>
      <c r="J20" s="120"/>
      <c r="K20" s="120"/>
      <c r="L20" s="120"/>
      <c r="M20" s="54"/>
      <c r="N20" s="120"/>
      <c r="O20" s="120"/>
      <c r="P20" s="120"/>
      <c r="Q20" s="120"/>
      <c r="R20" s="120"/>
      <c r="S20" s="120"/>
    </row>
    <row r="21" spans="2:19" ht="14.45" customHeight="1" x14ac:dyDescent="0.25">
      <c r="B21" s="21">
        <v>13</v>
      </c>
      <c r="C21" t="s">
        <v>183</v>
      </c>
      <c r="D21" s="21">
        <v>5</v>
      </c>
      <c r="E21" s="72">
        <v>1.1059634461575307</v>
      </c>
      <c r="F21" s="72">
        <v>5.5298172307876534</v>
      </c>
      <c r="H21" s="120"/>
      <c r="I21" s="120"/>
      <c r="J21" s="120"/>
      <c r="K21" s="120"/>
      <c r="L21" s="120"/>
      <c r="M21" s="54"/>
      <c r="N21" s="120"/>
      <c r="O21" s="120"/>
      <c r="P21" s="120"/>
      <c r="Q21" s="120"/>
      <c r="R21" s="120"/>
      <c r="S21" s="120"/>
    </row>
    <row r="22" spans="2:19" ht="14.45" customHeight="1" x14ac:dyDescent="0.25">
      <c r="B22" s="21">
        <v>14</v>
      </c>
      <c r="C22" t="s">
        <v>188</v>
      </c>
      <c r="D22" s="21">
        <v>1</v>
      </c>
      <c r="E22" s="72">
        <v>5.1894837134215015</v>
      </c>
      <c r="F22" s="72">
        <v>5.1894837134215015</v>
      </c>
      <c r="H22" s="120"/>
      <c r="I22" s="120"/>
      <c r="J22" s="120"/>
      <c r="K22" s="120"/>
      <c r="L22" s="120"/>
      <c r="N22" s="120"/>
      <c r="O22" s="120"/>
      <c r="P22" s="120"/>
      <c r="Q22" s="120"/>
      <c r="R22" s="120"/>
      <c r="S22" s="120"/>
    </row>
    <row r="23" spans="2:19" ht="14.45" customHeight="1" x14ac:dyDescent="0.25">
      <c r="B23" s="21">
        <v>15</v>
      </c>
      <c r="C23" t="s">
        <v>183</v>
      </c>
      <c r="D23" s="21">
        <v>9</v>
      </c>
      <c r="E23" s="72">
        <v>1.1059634461575307</v>
      </c>
      <c r="F23" s="72">
        <v>9.9536710154177772</v>
      </c>
      <c r="H23" s="120"/>
      <c r="I23" s="120"/>
      <c r="J23" s="120"/>
      <c r="K23" s="120"/>
      <c r="L23" s="120"/>
      <c r="O23" s="54"/>
      <c r="P23" s="54"/>
      <c r="Q23" s="54"/>
      <c r="R23" s="54"/>
      <c r="S23" s="54"/>
    </row>
    <row r="24" spans="2:19" ht="15.6" customHeight="1" x14ac:dyDescent="0.25">
      <c r="B24" s="21">
        <v>16</v>
      </c>
      <c r="C24" t="s">
        <v>187</v>
      </c>
      <c r="D24" s="21">
        <v>20</v>
      </c>
      <c r="E24" s="72">
        <v>2.9295950585190407</v>
      </c>
      <c r="F24" s="72">
        <v>58.591901170380815</v>
      </c>
      <c r="H24" s="120"/>
      <c r="I24" s="120"/>
      <c r="J24" s="120"/>
      <c r="K24" s="120"/>
      <c r="L24" s="120"/>
      <c r="N24" s="120" t="s">
        <v>192</v>
      </c>
      <c r="O24" s="120"/>
      <c r="P24" s="120"/>
      <c r="Q24" s="120"/>
      <c r="R24" s="120"/>
      <c r="S24" s="120"/>
    </row>
    <row r="25" spans="2:19" ht="14.45" customHeight="1" x14ac:dyDescent="0.25">
      <c r="B25" s="21">
        <v>17</v>
      </c>
      <c r="C25" t="s">
        <v>182</v>
      </c>
      <c r="D25" s="21">
        <v>6</v>
      </c>
      <c r="E25" s="72">
        <v>4.7359189417238392</v>
      </c>
      <c r="F25" s="72">
        <v>28.415513650343037</v>
      </c>
      <c r="H25" s="120"/>
      <c r="I25" s="120"/>
      <c r="J25" s="120"/>
      <c r="K25" s="120"/>
      <c r="L25" s="120"/>
      <c r="N25" s="120"/>
      <c r="O25" s="120"/>
      <c r="P25" s="120"/>
      <c r="Q25" s="120"/>
      <c r="R25" s="120"/>
      <c r="S25" s="120"/>
    </row>
    <row r="26" spans="2:19" ht="14.45" customHeight="1" x14ac:dyDescent="0.25">
      <c r="B26" s="21">
        <v>18</v>
      </c>
      <c r="C26" t="s">
        <v>188</v>
      </c>
      <c r="D26" s="21">
        <v>2</v>
      </c>
      <c r="E26" s="72">
        <v>5.1894837134215015</v>
      </c>
      <c r="F26" s="72">
        <v>10.378967426843003</v>
      </c>
      <c r="H26" s="120"/>
      <c r="I26" s="120"/>
      <c r="J26" s="120"/>
      <c r="K26" s="120"/>
      <c r="L26" s="120"/>
      <c r="M26" s="54"/>
      <c r="N26" s="120"/>
      <c r="O26" s="120"/>
      <c r="P26" s="120"/>
      <c r="Q26" s="120"/>
      <c r="R26" s="120"/>
      <c r="S26" s="120"/>
    </row>
    <row r="27" spans="2:19" ht="14.45" customHeight="1" x14ac:dyDescent="0.25">
      <c r="B27" s="21">
        <v>19</v>
      </c>
      <c r="C27" t="s">
        <v>183</v>
      </c>
      <c r="D27" s="21">
        <v>20</v>
      </c>
      <c r="E27" s="72">
        <v>1.1059634461575307</v>
      </c>
      <c r="F27" s="72">
        <v>22.119268923150614</v>
      </c>
      <c r="H27" s="120"/>
      <c r="I27" s="120"/>
      <c r="J27" s="120"/>
      <c r="K27" s="120"/>
      <c r="L27" s="120"/>
      <c r="M27" s="54"/>
      <c r="N27" s="120"/>
      <c r="O27" s="120"/>
      <c r="P27" s="120"/>
      <c r="Q27" s="120"/>
      <c r="R27" s="120"/>
      <c r="S27" s="120"/>
    </row>
    <row r="28" spans="2:19" ht="14.45" customHeight="1" x14ac:dyDescent="0.25">
      <c r="B28" s="21">
        <v>20</v>
      </c>
      <c r="C28" t="s">
        <v>185</v>
      </c>
      <c r="D28" s="21">
        <v>17</v>
      </c>
      <c r="E28" s="72">
        <v>6.0351528164188943</v>
      </c>
      <c r="F28" s="72">
        <v>102.59759787912121</v>
      </c>
      <c r="H28" s="54"/>
      <c r="I28" s="54"/>
      <c r="J28" s="54"/>
      <c r="K28" s="54"/>
      <c r="L28" s="54"/>
      <c r="N28" s="120"/>
      <c r="O28" s="120"/>
      <c r="P28" s="120"/>
      <c r="Q28" s="120"/>
      <c r="R28" s="120"/>
      <c r="S28" s="120"/>
    </row>
    <row r="29" spans="2:19" ht="15" x14ac:dyDescent="0.25"/>
    <row r="30" spans="2:19" ht="15" x14ac:dyDescent="0.25"/>
    <row r="31" spans="2:19" ht="15" x14ac:dyDescent="0.25"/>
    <row r="32" spans="2:19" ht="15" x14ac:dyDescent="0.25"/>
  </sheetData>
  <mergeCells count="8">
    <mergeCell ref="A1:T4"/>
    <mergeCell ref="A5:T6"/>
    <mergeCell ref="M7:S7"/>
    <mergeCell ref="N24:S28"/>
    <mergeCell ref="H7:L7"/>
    <mergeCell ref="N17:S22"/>
    <mergeCell ref="B7:F7"/>
    <mergeCell ref="H19:L27"/>
  </mergeCells>
  <pageMargins left="0.511811024" right="0.511811024" top="0.78740157499999996" bottom="0.78740157499999996" header="0.31496062000000002" footer="0.31496062000000002"/>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showRowColHeaders="0" workbookViewId="0">
      <selection sqref="A1:S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28515625" customWidth="1"/>
    <col min="6" max="6" width="12.7109375" bestFit="1" customWidth="1"/>
    <col min="7" max="7" width="11.42578125" customWidth="1"/>
    <col min="8" max="8" width="5" bestFit="1" customWidth="1"/>
    <col min="9" max="9" width="10.140625" bestFit="1" customWidth="1"/>
    <col min="10" max="10" width="13.140625" bestFit="1" customWidth="1"/>
    <col min="11" max="11" width="14.28515625" customWidth="1"/>
    <col min="12" max="12" width="12.7109375" bestFit="1" customWidth="1"/>
    <col min="13" max="13" width="12" customWidth="1"/>
    <col min="14" max="14" width="5" bestFit="1" customWidth="1"/>
    <col min="15" max="15" width="10.140625" bestFit="1" customWidth="1"/>
    <col min="16" max="16" width="13.140625" bestFit="1" customWidth="1"/>
    <col min="17" max="17" width="14.28515625" customWidth="1"/>
    <col min="18" max="18" width="12.7109375" bestFit="1" customWidth="1"/>
    <col min="19" max="19" width="10.28515625" customWidth="1"/>
    <col min="20" max="25" width="0" hidden="1" customWidth="1"/>
    <col min="26" max="16384" width="8.85546875" hidden="1"/>
  </cols>
  <sheetData>
    <row r="1" spans="1:19" ht="14.45" customHeight="1" x14ac:dyDescent="0.25">
      <c r="A1" s="94" t="s">
        <v>196</v>
      </c>
      <c r="B1" s="94"/>
      <c r="C1" s="94"/>
      <c r="D1" s="94"/>
      <c r="E1" s="94"/>
      <c r="F1" s="94"/>
      <c r="G1" s="94"/>
      <c r="H1" s="94"/>
      <c r="I1" s="94"/>
      <c r="J1" s="94"/>
      <c r="K1" s="94"/>
      <c r="L1" s="94"/>
      <c r="M1" s="94"/>
      <c r="N1" s="94"/>
      <c r="O1" s="94"/>
      <c r="P1" s="94"/>
      <c r="Q1" s="94"/>
      <c r="R1" s="94"/>
      <c r="S1" s="94"/>
    </row>
    <row r="2" spans="1:19" ht="14.45" customHeight="1" x14ac:dyDescent="0.25">
      <c r="A2" s="94"/>
      <c r="B2" s="94"/>
      <c r="C2" s="94"/>
      <c r="D2" s="94"/>
      <c r="E2" s="94"/>
      <c r="F2" s="94"/>
      <c r="G2" s="94"/>
      <c r="H2" s="94"/>
      <c r="I2" s="94"/>
      <c r="J2" s="94"/>
      <c r="K2" s="94"/>
      <c r="L2" s="94"/>
      <c r="M2" s="94"/>
      <c r="N2" s="94"/>
      <c r="O2" s="94"/>
      <c r="P2" s="94"/>
      <c r="Q2" s="94"/>
      <c r="R2" s="94"/>
      <c r="S2" s="94"/>
    </row>
    <row r="3" spans="1:19" ht="14.45" customHeight="1" x14ac:dyDescent="0.25">
      <c r="A3" s="94"/>
      <c r="B3" s="94"/>
      <c r="C3" s="94"/>
      <c r="D3" s="94"/>
      <c r="E3" s="94"/>
      <c r="F3" s="94"/>
      <c r="G3" s="94"/>
      <c r="H3" s="94"/>
      <c r="I3" s="94"/>
      <c r="J3" s="94"/>
      <c r="K3" s="94"/>
      <c r="L3" s="94"/>
      <c r="M3" s="94"/>
      <c r="N3" s="94"/>
      <c r="O3" s="94"/>
      <c r="P3" s="94"/>
      <c r="Q3" s="94"/>
      <c r="R3" s="94"/>
      <c r="S3" s="94"/>
    </row>
    <row r="4" spans="1:19" ht="14.45" customHeight="1" x14ac:dyDescent="0.25">
      <c r="A4" s="94"/>
      <c r="B4" s="94"/>
      <c r="C4" s="94"/>
      <c r="D4" s="94"/>
      <c r="E4" s="94"/>
      <c r="F4" s="94"/>
      <c r="G4" s="94"/>
      <c r="H4" s="94"/>
      <c r="I4" s="94"/>
      <c r="J4" s="94"/>
      <c r="K4" s="94"/>
      <c r="L4" s="94"/>
      <c r="M4" s="94"/>
      <c r="N4" s="94"/>
      <c r="O4" s="94"/>
      <c r="P4" s="94"/>
      <c r="Q4" s="94"/>
      <c r="R4" s="94"/>
      <c r="S4" s="94"/>
    </row>
    <row r="5" spans="1:19" ht="20.45" customHeight="1" x14ac:dyDescent="0.25">
      <c r="A5" s="109" t="s">
        <v>197</v>
      </c>
      <c r="B5" s="109"/>
      <c r="C5" s="109"/>
      <c r="D5" s="109"/>
      <c r="E5" s="109"/>
      <c r="F5" s="109"/>
      <c r="G5" s="109"/>
      <c r="H5" s="109"/>
      <c r="I5" s="109"/>
      <c r="J5" s="109"/>
      <c r="K5" s="109"/>
      <c r="L5" s="109"/>
      <c r="M5" s="109"/>
      <c r="N5" s="109"/>
      <c r="O5" s="109"/>
      <c r="P5" s="109"/>
      <c r="Q5" s="109"/>
      <c r="R5" s="109"/>
      <c r="S5" s="109"/>
    </row>
    <row r="6" spans="1:19" ht="20.45" customHeight="1" x14ac:dyDescent="0.25">
      <c r="A6" s="109"/>
      <c r="B6" s="109"/>
      <c r="C6" s="109"/>
      <c r="D6" s="109"/>
      <c r="E6" s="109"/>
      <c r="F6" s="109"/>
      <c r="G6" s="109"/>
      <c r="H6" s="109"/>
      <c r="I6" s="109"/>
      <c r="J6" s="109"/>
      <c r="K6" s="109"/>
      <c r="L6" s="109"/>
      <c r="M6" s="109"/>
      <c r="N6" s="109"/>
      <c r="O6" s="109"/>
      <c r="P6" s="109"/>
      <c r="Q6" s="109"/>
      <c r="R6" s="109"/>
      <c r="S6" s="109"/>
    </row>
    <row r="7" spans="1:19" ht="14.45" customHeight="1" x14ac:dyDescent="0.3">
      <c r="B7" s="99" t="s">
        <v>198</v>
      </c>
      <c r="C7" s="99"/>
      <c r="D7" s="99"/>
      <c r="E7" s="99"/>
      <c r="F7" s="99"/>
      <c r="G7" s="73"/>
      <c r="N7" s="99" t="s">
        <v>18</v>
      </c>
      <c r="O7" s="99"/>
      <c r="P7" s="99"/>
      <c r="Q7" s="99"/>
      <c r="R7" s="99"/>
    </row>
    <row r="8" spans="1:19" ht="15" x14ac:dyDescent="0.25">
      <c r="B8" t="s">
        <v>174</v>
      </c>
      <c r="C8" t="s">
        <v>175</v>
      </c>
      <c r="D8" t="s">
        <v>176</v>
      </c>
      <c r="E8" t="s">
        <v>177</v>
      </c>
      <c r="F8" t="s">
        <v>178</v>
      </c>
      <c r="H8" s="121" t="s">
        <v>199</v>
      </c>
      <c r="I8" s="121"/>
      <c r="J8" s="121"/>
      <c r="K8" s="121"/>
      <c r="L8" s="121"/>
      <c r="N8" t="s">
        <v>174</v>
      </c>
      <c r="O8" t="s">
        <v>175</v>
      </c>
      <c r="P8" t="s">
        <v>176</v>
      </c>
      <c r="Q8" t="s">
        <v>177</v>
      </c>
      <c r="R8" t="s">
        <v>178</v>
      </c>
    </row>
    <row r="9" spans="1:19" ht="15" customHeight="1" x14ac:dyDescent="0.25">
      <c r="B9" s="21">
        <v>19</v>
      </c>
      <c r="C9" t="s">
        <v>183</v>
      </c>
      <c r="D9" s="21">
        <v>20</v>
      </c>
      <c r="E9" s="72">
        <v>1.1059634461575307</v>
      </c>
      <c r="F9" s="72">
        <v>22.119268923150614</v>
      </c>
      <c r="H9" s="121"/>
      <c r="I9" s="121"/>
      <c r="J9" s="121"/>
      <c r="K9" s="121"/>
      <c r="L9" s="121"/>
      <c r="N9" s="21">
        <v>1</v>
      </c>
      <c r="O9" t="s">
        <v>179</v>
      </c>
      <c r="P9" s="21">
        <v>11</v>
      </c>
      <c r="Q9" s="72">
        <v>0.43092679815173696</v>
      </c>
      <c r="R9" s="72">
        <v>4.7401947796691069</v>
      </c>
    </row>
    <row r="10" spans="1:19" ht="15" customHeight="1" x14ac:dyDescent="0.25">
      <c r="B10" s="21">
        <v>9</v>
      </c>
      <c r="C10" t="s">
        <v>187</v>
      </c>
      <c r="D10" s="21">
        <v>20</v>
      </c>
      <c r="E10" s="72">
        <v>2.9295950585190407</v>
      </c>
      <c r="F10" s="72">
        <v>58.591901170380815</v>
      </c>
      <c r="H10" s="121"/>
      <c r="I10" s="121"/>
      <c r="J10" s="121"/>
      <c r="K10" s="121"/>
      <c r="L10" s="121"/>
      <c r="N10" s="21">
        <v>2</v>
      </c>
      <c r="O10" t="s">
        <v>180</v>
      </c>
      <c r="P10" s="21">
        <v>12</v>
      </c>
      <c r="Q10" s="72">
        <v>3.9536955572290453</v>
      </c>
      <c r="R10" s="72">
        <v>47.444346686748545</v>
      </c>
    </row>
    <row r="11" spans="1:19" ht="15" customHeight="1" x14ac:dyDescent="0.25">
      <c r="B11" s="21">
        <v>16</v>
      </c>
      <c r="C11" t="s">
        <v>187</v>
      </c>
      <c r="D11" s="21">
        <v>20</v>
      </c>
      <c r="E11" s="72">
        <v>2.9295950585190407</v>
      </c>
      <c r="F11" s="72">
        <v>58.591901170380815</v>
      </c>
      <c r="H11" s="121"/>
      <c r="I11" s="121"/>
      <c r="J11" s="121"/>
      <c r="K11" s="121"/>
      <c r="L11" s="121"/>
      <c r="N11" s="21">
        <v>3</v>
      </c>
      <c r="O11" t="s">
        <v>181</v>
      </c>
      <c r="P11" s="21">
        <v>19</v>
      </c>
      <c r="Q11" s="72">
        <v>3.24854173633025</v>
      </c>
      <c r="R11" s="72">
        <v>61.722292990274752</v>
      </c>
    </row>
    <row r="12" spans="1:19" ht="15" customHeight="1" x14ac:dyDescent="0.25">
      <c r="B12" s="21">
        <v>3</v>
      </c>
      <c r="C12" t="s">
        <v>181</v>
      </c>
      <c r="D12" s="21">
        <v>19</v>
      </c>
      <c r="E12" s="72">
        <v>3.24854173633025</v>
      </c>
      <c r="F12" s="72">
        <v>61.722292990274752</v>
      </c>
      <c r="H12" s="121"/>
      <c r="I12" s="121"/>
      <c r="J12" s="121"/>
      <c r="K12" s="121"/>
      <c r="L12" s="121"/>
      <c r="N12" s="21">
        <v>4</v>
      </c>
      <c r="O12" t="s">
        <v>182</v>
      </c>
      <c r="P12" s="21">
        <v>7</v>
      </c>
      <c r="Q12" s="72">
        <v>4.7359189417238392</v>
      </c>
      <c r="R12" s="72">
        <v>33.151432592066875</v>
      </c>
    </row>
    <row r="13" spans="1:19" ht="15" customHeight="1" x14ac:dyDescent="0.25">
      <c r="B13" s="21">
        <v>11</v>
      </c>
      <c r="C13" t="s">
        <v>186</v>
      </c>
      <c r="D13" s="21">
        <v>17</v>
      </c>
      <c r="E13" s="72">
        <v>3.8053394045610789</v>
      </c>
      <c r="F13" s="72">
        <v>64.690769877538344</v>
      </c>
      <c r="H13" s="121"/>
      <c r="I13" s="121"/>
      <c r="J13" s="121"/>
      <c r="K13" s="121"/>
      <c r="L13" s="121"/>
      <c r="N13" s="21">
        <v>5</v>
      </c>
      <c r="O13" t="s">
        <v>183</v>
      </c>
      <c r="P13" s="21">
        <v>16</v>
      </c>
      <c r="Q13" s="72">
        <v>1.1059634461575307</v>
      </c>
      <c r="R13" s="72">
        <v>17.695415138520492</v>
      </c>
    </row>
    <row r="14" spans="1:19" ht="15" x14ac:dyDescent="0.25">
      <c r="B14" s="21">
        <v>20</v>
      </c>
      <c r="C14" t="s">
        <v>185</v>
      </c>
      <c r="D14" s="21">
        <v>17</v>
      </c>
      <c r="E14" s="72">
        <v>6.0351528164188943</v>
      </c>
      <c r="F14" s="72">
        <v>102.59759787912121</v>
      </c>
      <c r="H14" s="121"/>
      <c r="I14" s="121"/>
      <c r="J14" s="121"/>
      <c r="K14" s="121"/>
      <c r="L14" s="121"/>
      <c r="N14" s="21">
        <v>6</v>
      </c>
      <c r="O14" t="s">
        <v>184</v>
      </c>
      <c r="P14" s="21">
        <v>10</v>
      </c>
      <c r="Q14" s="72">
        <v>5.857383761919956</v>
      </c>
      <c r="R14" s="72">
        <v>58.573837619199558</v>
      </c>
    </row>
    <row r="15" spans="1:19" ht="15" x14ac:dyDescent="0.25">
      <c r="B15" s="21">
        <v>5</v>
      </c>
      <c r="C15" t="s">
        <v>183</v>
      </c>
      <c r="D15" s="21">
        <v>16</v>
      </c>
      <c r="E15" s="72">
        <v>1.1059634461575307</v>
      </c>
      <c r="F15" s="72">
        <v>17.695415138520492</v>
      </c>
      <c r="H15" s="121"/>
      <c r="I15" s="121"/>
      <c r="J15" s="121"/>
      <c r="K15" s="121"/>
      <c r="L15" s="121"/>
      <c r="N15" s="21">
        <v>7</v>
      </c>
      <c r="O15" t="s">
        <v>185</v>
      </c>
      <c r="P15" s="21">
        <v>1</v>
      </c>
      <c r="Q15" s="72">
        <v>6.0351528164188943</v>
      </c>
      <c r="R15" s="72">
        <v>6.0351528164188943</v>
      </c>
    </row>
    <row r="16" spans="1:19" ht="15" x14ac:dyDescent="0.25">
      <c r="B16" s="21">
        <v>10</v>
      </c>
      <c r="C16" t="s">
        <v>188</v>
      </c>
      <c r="D16" s="21">
        <v>15</v>
      </c>
      <c r="E16" s="72">
        <v>5.1894837134215015</v>
      </c>
      <c r="F16" s="72">
        <v>77.842255701322529</v>
      </c>
      <c r="H16" s="121"/>
      <c r="I16" s="121"/>
      <c r="J16" s="121"/>
      <c r="K16" s="121"/>
      <c r="L16" s="121"/>
      <c r="N16" s="21">
        <v>8</v>
      </c>
      <c r="O16" t="s">
        <v>186</v>
      </c>
      <c r="P16" s="21">
        <v>11</v>
      </c>
      <c r="Q16" s="72">
        <v>3.8053394045610789</v>
      </c>
      <c r="R16" s="72">
        <v>41.858733450171869</v>
      </c>
    </row>
    <row r="17" spans="2:18" ht="14.45" customHeight="1" x14ac:dyDescent="0.25">
      <c r="B17" s="21">
        <v>12</v>
      </c>
      <c r="C17" t="s">
        <v>187</v>
      </c>
      <c r="D17" s="21">
        <v>14</v>
      </c>
      <c r="E17" s="72">
        <v>2.9295950585190407</v>
      </c>
      <c r="F17" s="72">
        <v>41.014330819266569</v>
      </c>
      <c r="H17" s="121"/>
      <c r="I17" s="121"/>
      <c r="J17" s="121"/>
      <c r="K17" s="121"/>
      <c r="L17" s="121"/>
      <c r="N17" s="21">
        <v>9</v>
      </c>
      <c r="O17" t="s">
        <v>187</v>
      </c>
      <c r="P17" s="21">
        <v>20</v>
      </c>
      <c r="Q17" s="72">
        <v>2.9295950585190407</v>
      </c>
      <c r="R17" s="72">
        <v>58.591901170380815</v>
      </c>
    </row>
    <row r="18" spans="2:18" ht="14.45" customHeight="1" x14ac:dyDescent="0.25">
      <c r="B18" s="21">
        <v>2</v>
      </c>
      <c r="C18" t="s">
        <v>180</v>
      </c>
      <c r="D18" s="21">
        <v>12</v>
      </c>
      <c r="E18" s="72">
        <v>3.9536955572290453</v>
      </c>
      <c r="F18" s="72">
        <v>47.444346686748545</v>
      </c>
      <c r="H18" s="121"/>
      <c r="I18" s="121"/>
      <c r="J18" s="121"/>
      <c r="K18" s="121"/>
      <c r="L18" s="121"/>
      <c r="N18" s="21">
        <v>10</v>
      </c>
      <c r="O18" t="s">
        <v>188</v>
      </c>
      <c r="P18" s="21">
        <v>15</v>
      </c>
      <c r="Q18" s="72">
        <v>5.1894837134215015</v>
      </c>
      <c r="R18" s="72">
        <v>77.842255701322529</v>
      </c>
    </row>
    <row r="19" spans="2:18" ht="14.45" customHeight="1" x14ac:dyDescent="0.25">
      <c r="B19" s="21">
        <v>1</v>
      </c>
      <c r="C19" t="s">
        <v>179</v>
      </c>
      <c r="D19" s="21">
        <v>11</v>
      </c>
      <c r="E19" s="72">
        <v>0.43092679815173696</v>
      </c>
      <c r="F19" s="72">
        <v>4.7401947796691069</v>
      </c>
      <c r="H19" s="121" t="s">
        <v>200</v>
      </c>
      <c r="I19" s="121"/>
      <c r="J19" s="121"/>
      <c r="K19" s="121"/>
      <c r="L19" s="121"/>
      <c r="N19" s="21">
        <v>11</v>
      </c>
      <c r="O19" t="s">
        <v>186</v>
      </c>
      <c r="P19" s="21">
        <v>17</v>
      </c>
      <c r="Q19" s="72">
        <v>3.8053394045610789</v>
      </c>
      <c r="R19" s="72">
        <v>64.690769877538344</v>
      </c>
    </row>
    <row r="20" spans="2:18" ht="14.45" customHeight="1" x14ac:dyDescent="0.25">
      <c r="B20" s="21">
        <v>8</v>
      </c>
      <c r="C20" t="s">
        <v>186</v>
      </c>
      <c r="D20" s="21">
        <v>11</v>
      </c>
      <c r="E20" s="72">
        <v>3.8053394045610789</v>
      </c>
      <c r="F20" s="72">
        <v>41.858733450171869</v>
      </c>
      <c r="H20" s="121"/>
      <c r="I20" s="121"/>
      <c r="J20" s="121"/>
      <c r="K20" s="121"/>
      <c r="L20" s="121"/>
      <c r="N20" s="21">
        <v>12</v>
      </c>
      <c r="O20" t="s">
        <v>187</v>
      </c>
      <c r="P20" s="21">
        <v>14</v>
      </c>
      <c r="Q20" s="72">
        <v>2.9295950585190407</v>
      </c>
      <c r="R20" s="72">
        <v>41.014330819266569</v>
      </c>
    </row>
    <row r="21" spans="2:18" ht="14.45" customHeight="1" x14ac:dyDescent="0.25">
      <c r="B21" s="21">
        <v>6</v>
      </c>
      <c r="C21" t="s">
        <v>184</v>
      </c>
      <c r="D21" s="21">
        <v>10</v>
      </c>
      <c r="E21" s="72">
        <v>5.857383761919956</v>
      </c>
      <c r="F21" s="72">
        <v>58.573837619199558</v>
      </c>
      <c r="H21" s="121"/>
      <c r="I21" s="121"/>
      <c r="J21" s="121"/>
      <c r="K21" s="121"/>
      <c r="L21" s="121"/>
      <c r="N21" s="21">
        <v>13</v>
      </c>
      <c r="O21" t="s">
        <v>183</v>
      </c>
      <c r="P21" s="21">
        <v>5</v>
      </c>
      <c r="Q21" s="72">
        <v>1.1059634461575307</v>
      </c>
      <c r="R21" s="72">
        <v>5.5298172307876534</v>
      </c>
    </row>
    <row r="22" spans="2:18" ht="14.45" customHeight="1" x14ac:dyDescent="0.25">
      <c r="B22" s="21">
        <v>15</v>
      </c>
      <c r="C22" t="s">
        <v>183</v>
      </c>
      <c r="D22" s="21">
        <v>9</v>
      </c>
      <c r="E22" s="72">
        <v>1.1059634461575307</v>
      </c>
      <c r="F22" s="72">
        <v>9.9536710154177772</v>
      </c>
      <c r="H22" s="121"/>
      <c r="I22" s="121"/>
      <c r="J22" s="121"/>
      <c r="K22" s="121"/>
      <c r="L22" s="121"/>
      <c r="N22" s="21">
        <v>14</v>
      </c>
      <c r="O22" t="s">
        <v>188</v>
      </c>
      <c r="P22" s="21">
        <v>1</v>
      </c>
      <c r="Q22" s="72">
        <v>5.1894837134215015</v>
      </c>
      <c r="R22" s="72">
        <v>5.1894837134215015</v>
      </c>
    </row>
    <row r="23" spans="2:18" ht="14.45" customHeight="1" x14ac:dyDescent="0.25">
      <c r="B23" s="21">
        <v>4</v>
      </c>
      <c r="C23" t="s">
        <v>182</v>
      </c>
      <c r="D23" s="21">
        <v>7</v>
      </c>
      <c r="E23" s="72">
        <v>4.7359189417238392</v>
      </c>
      <c r="F23" s="72">
        <v>33.151432592066875</v>
      </c>
      <c r="H23" s="121"/>
      <c r="I23" s="121"/>
      <c r="J23" s="121"/>
      <c r="K23" s="121"/>
      <c r="L23" s="121"/>
      <c r="N23" s="21">
        <v>15</v>
      </c>
      <c r="O23" t="s">
        <v>183</v>
      </c>
      <c r="P23" s="21">
        <v>9</v>
      </c>
      <c r="Q23" s="72">
        <v>1.1059634461575307</v>
      </c>
      <c r="R23" s="72">
        <v>9.9536710154177772</v>
      </c>
    </row>
    <row r="24" spans="2:18" ht="15.6" customHeight="1" x14ac:dyDescent="0.25">
      <c r="B24" s="21">
        <v>17</v>
      </c>
      <c r="C24" t="s">
        <v>182</v>
      </c>
      <c r="D24" s="21">
        <v>6</v>
      </c>
      <c r="E24" s="72">
        <v>4.7359189417238392</v>
      </c>
      <c r="F24" s="72">
        <v>28.415513650343037</v>
      </c>
      <c r="H24" s="121"/>
      <c r="I24" s="121"/>
      <c r="J24" s="121"/>
      <c r="K24" s="121"/>
      <c r="L24" s="121"/>
      <c r="N24" s="21">
        <v>16</v>
      </c>
      <c r="O24" t="s">
        <v>187</v>
      </c>
      <c r="P24" s="21">
        <v>20</v>
      </c>
      <c r="Q24" s="72">
        <v>2.9295950585190407</v>
      </c>
      <c r="R24" s="72">
        <v>58.591901170380815</v>
      </c>
    </row>
    <row r="25" spans="2:18" ht="14.45" customHeight="1" x14ac:dyDescent="0.25">
      <c r="B25" s="21">
        <v>13</v>
      </c>
      <c r="C25" t="s">
        <v>183</v>
      </c>
      <c r="D25" s="21">
        <v>5</v>
      </c>
      <c r="E25" s="72">
        <v>1.1059634461575307</v>
      </c>
      <c r="F25" s="72">
        <v>5.5298172307876534</v>
      </c>
      <c r="H25" s="121"/>
      <c r="I25" s="121"/>
      <c r="J25" s="121"/>
      <c r="K25" s="121"/>
      <c r="L25" s="121"/>
      <c r="N25" s="21">
        <v>17</v>
      </c>
      <c r="O25" t="s">
        <v>182</v>
      </c>
      <c r="P25" s="21">
        <v>6</v>
      </c>
      <c r="Q25" s="72">
        <v>4.7359189417238392</v>
      </c>
      <c r="R25" s="72">
        <v>28.415513650343037</v>
      </c>
    </row>
    <row r="26" spans="2:18" ht="14.45" customHeight="1" x14ac:dyDescent="0.25">
      <c r="B26" s="21">
        <v>18</v>
      </c>
      <c r="C26" t="s">
        <v>188</v>
      </c>
      <c r="D26" s="21">
        <v>2</v>
      </c>
      <c r="E26" s="72">
        <v>5.1894837134215015</v>
      </c>
      <c r="F26" s="72">
        <v>10.378967426843003</v>
      </c>
      <c r="H26" s="116" t="s">
        <v>201</v>
      </c>
      <c r="I26" s="116"/>
      <c r="J26" s="116"/>
      <c r="K26" s="116"/>
      <c r="L26" s="116"/>
      <c r="N26" s="21">
        <v>18</v>
      </c>
      <c r="O26" t="s">
        <v>188</v>
      </c>
      <c r="P26" s="21">
        <v>2</v>
      </c>
      <c r="Q26" s="72">
        <v>5.1894837134215015</v>
      </c>
      <c r="R26" s="72">
        <v>10.378967426843003</v>
      </c>
    </row>
    <row r="27" spans="2:18" ht="14.45" customHeight="1" x14ac:dyDescent="0.25">
      <c r="B27" s="21">
        <v>14</v>
      </c>
      <c r="C27" t="s">
        <v>188</v>
      </c>
      <c r="D27" s="21">
        <v>1</v>
      </c>
      <c r="E27" s="72">
        <v>5.1894837134215015</v>
      </c>
      <c r="F27" s="72">
        <v>5.1894837134215015</v>
      </c>
      <c r="H27" s="116"/>
      <c r="I27" s="116"/>
      <c r="J27" s="116"/>
      <c r="K27" s="116"/>
      <c r="L27" s="116"/>
      <c r="N27" s="21">
        <v>19</v>
      </c>
      <c r="O27" t="s">
        <v>183</v>
      </c>
      <c r="P27" s="21">
        <v>20</v>
      </c>
      <c r="Q27" s="72">
        <v>1.1059634461575307</v>
      </c>
      <c r="R27" s="72">
        <v>22.119268923150614</v>
      </c>
    </row>
    <row r="28" spans="2:18" ht="14.45" customHeight="1" x14ac:dyDescent="0.25">
      <c r="B28" s="21">
        <v>7</v>
      </c>
      <c r="C28" t="s">
        <v>185</v>
      </c>
      <c r="D28" s="21">
        <v>1</v>
      </c>
      <c r="E28" s="72">
        <v>6.0351528164188943</v>
      </c>
      <c r="F28" s="72">
        <v>6.0351528164188943</v>
      </c>
      <c r="H28" s="116"/>
      <c r="I28" s="116"/>
      <c r="J28" s="116"/>
      <c r="K28" s="116"/>
      <c r="L28" s="116"/>
      <c r="N28" s="21">
        <v>20</v>
      </c>
      <c r="O28" t="s">
        <v>185</v>
      </c>
      <c r="P28" s="21">
        <v>17</v>
      </c>
      <c r="Q28" s="72">
        <v>6.0351528164188943</v>
      </c>
      <c r="R28" s="72">
        <v>102.59759787912121</v>
      </c>
    </row>
    <row r="29" spans="2:18" ht="15" x14ac:dyDescent="0.25"/>
    <row r="30" spans="2:18" ht="15" x14ac:dyDescent="0.25"/>
    <row r="31" spans="2:18" ht="15" x14ac:dyDescent="0.25"/>
    <row r="32" spans="2:18" ht="15" x14ac:dyDescent="0.25"/>
  </sheetData>
  <mergeCells count="7">
    <mergeCell ref="H8:L18"/>
    <mergeCell ref="H19:L25"/>
    <mergeCell ref="H26:L28"/>
    <mergeCell ref="A1:S4"/>
    <mergeCell ref="A5:S6"/>
    <mergeCell ref="B7:F7"/>
    <mergeCell ref="N7:R7"/>
  </mergeCells>
  <pageMargins left="0.511811024" right="0.511811024" top="0.78740157499999996" bottom="0.78740157499999996" header="0.31496062000000002" footer="0.31496062000000002"/>
  <pageSetup paperSize="9" orientation="portrait" horizontalDpi="360" verticalDpi="360" r:id="rId1"/>
  <drawing r:id="rId2"/>
  <tableParts count="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showRowColHeaders="0" workbookViewId="0">
      <selection sqref="A1:Q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85546875" customWidth="1"/>
    <col min="6" max="6" width="12.7109375" bestFit="1" customWidth="1"/>
    <col min="7" max="7" width="19.28515625" customWidth="1"/>
    <col min="8" max="8" width="10.28515625" customWidth="1"/>
    <col min="9" max="9" width="13.5703125" customWidth="1"/>
    <col min="10" max="10" width="13.140625" bestFit="1" customWidth="1"/>
    <col min="11" max="11" width="10.42578125" bestFit="1" customWidth="1"/>
    <col min="12" max="12" width="19.140625" customWidth="1"/>
    <col min="13" max="13" width="11.28515625" customWidth="1"/>
    <col min="14" max="14" width="13.5703125" customWidth="1"/>
    <col min="15" max="15" width="10.42578125" bestFit="1" customWidth="1"/>
    <col min="16" max="17" width="10.28515625" customWidth="1"/>
    <col min="18" max="25" width="0" hidden="1" customWidth="1"/>
    <col min="26" max="16384" width="8.85546875" hidden="1"/>
  </cols>
  <sheetData>
    <row r="1" spans="1:17" ht="14.45" customHeight="1" x14ac:dyDescent="0.25">
      <c r="A1" s="94" t="s">
        <v>202</v>
      </c>
      <c r="B1" s="94"/>
      <c r="C1" s="94"/>
      <c r="D1" s="94"/>
      <c r="E1" s="94"/>
      <c r="F1" s="94"/>
      <c r="G1" s="94"/>
      <c r="H1" s="94"/>
      <c r="I1" s="94"/>
      <c r="J1" s="94"/>
      <c r="K1" s="94"/>
      <c r="L1" s="94"/>
      <c r="M1" s="94"/>
      <c r="N1" s="94"/>
      <c r="O1" s="94"/>
      <c r="P1" s="94"/>
      <c r="Q1" s="94"/>
    </row>
    <row r="2" spans="1:17" ht="14.45" customHeight="1" x14ac:dyDescent="0.25">
      <c r="A2" s="94"/>
      <c r="B2" s="94"/>
      <c r="C2" s="94"/>
      <c r="D2" s="94"/>
      <c r="E2" s="94"/>
      <c r="F2" s="94"/>
      <c r="G2" s="94"/>
      <c r="H2" s="94"/>
      <c r="I2" s="94"/>
      <c r="J2" s="94"/>
      <c r="K2" s="94"/>
      <c r="L2" s="94"/>
      <c r="M2" s="94"/>
      <c r="N2" s="94"/>
      <c r="O2" s="94"/>
      <c r="P2" s="94"/>
      <c r="Q2" s="94"/>
    </row>
    <row r="3" spans="1:17" ht="14.45" customHeight="1" x14ac:dyDescent="0.25">
      <c r="A3" s="94"/>
      <c r="B3" s="94"/>
      <c r="C3" s="94"/>
      <c r="D3" s="94"/>
      <c r="E3" s="94"/>
      <c r="F3" s="94"/>
      <c r="G3" s="94"/>
      <c r="H3" s="94"/>
      <c r="I3" s="94"/>
      <c r="J3" s="94"/>
      <c r="K3" s="94"/>
      <c r="L3" s="94"/>
      <c r="M3" s="94"/>
      <c r="N3" s="94"/>
      <c r="O3" s="94"/>
      <c r="P3" s="94"/>
      <c r="Q3" s="94"/>
    </row>
    <row r="4" spans="1:17" ht="14.45" customHeight="1" x14ac:dyDescent="0.25">
      <c r="A4" s="94"/>
      <c r="B4" s="94"/>
      <c r="C4" s="94"/>
      <c r="D4" s="94"/>
      <c r="E4" s="94"/>
      <c r="F4" s="94"/>
      <c r="G4" s="94"/>
      <c r="H4" s="94"/>
      <c r="I4" s="94"/>
      <c r="J4" s="94"/>
      <c r="K4" s="94"/>
      <c r="L4" s="94"/>
      <c r="M4" s="94"/>
      <c r="N4" s="94"/>
      <c r="O4" s="94"/>
      <c r="P4" s="94"/>
      <c r="Q4" s="94"/>
    </row>
    <row r="5" spans="1:17" ht="20.45" customHeight="1" x14ac:dyDescent="0.25">
      <c r="A5" s="109" t="s">
        <v>204</v>
      </c>
      <c r="B5" s="109"/>
      <c r="C5" s="109"/>
      <c r="D5" s="109"/>
      <c r="E5" s="109"/>
      <c r="F5" s="109"/>
      <c r="G5" s="109"/>
      <c r="H5" s="109"/>
      <c r="I5" s="109"/>
      <c r="J5" s="109"/>
      <c r="K5" s="109"/>
      <c r="L5" s="109"/>
      <c r="M5" s="109"/>
      <c r="N5" s="109"/>
      <c r="O5" s="109"/>
      <c r="P5" s="109"/>
      <c r="Q5" s="109"/>
    </row>
    <row r="6" spans="1:17" ht="20.45" customHeight="1" x14ac:dyDescent="0.25">
      <c r="A6" s="109"/>
      <c r="B6" s="109"/>
      <c r="C6" s="109"/>
      <c r="D6" s="109"/>
      <c r="E6" s="109"/>
      <c r="F6" s="109"/>
      <c r="G6" s="109"/>
      <c r="H6" s="109"/>
      <c r="I6" s="109"/>
      <c r="J6" s="109"/>
      <c r="K6" s="109"/>
      <c r="L6" s="109"/>
      <c r="M6" s="109"/>
      <c r="N6" s="109"/>
      <c r="O6" s="109"/>
      <c r="P6" s="109"/>
      <c r="Q6" s="109"/>
    </row>
    <row r="7" spans="1:17" ht="14.45" customHeight="1" x14ac:dyDescent="0.3">
      <c r="B7" s="99" t="s">
        <v>203</v>
      </c>
      <c r="C7" s="99"/>
      <c r="D7" s="99"/>
      <c r="E7" s="99"/>
      <c r="F7" s="99"/>
      <c r="G7" s="73"/>
      <c r="H7" s="122" t="s">
        <v>17</v>
      </c>
      <c r="I7" s="122"/>
      <c r="J7" s="122"/>
      <c r="K7" s="122"/>
      <c r="M7" s="89" t="s">
        <v>18</v>
      </c>
      <c r="N7" s="89"/>
      <c r="O7" s="89"/>
      <c r="P7" s="73"/>
    </row>
    <row r="8" spans="1:17" ht="15" customHeight="1" x14ac:dyDescent="0.25">
      <c r="B8" s="76" t="s">
        <v>174</v>
      </c>
      <c r="C8" s="76" t="s">
        <v>175</v>
      </c>
      <c r="D8" s="76" t="s">
        <v>176</v>
      </c>
      <c r="E8" s="76" t="s">
        <v>177</v>
      </c>
      <c r="F8" s="76" t="s">
        <v>178</v>
      </c>
      <c r="H8" s="115" t="s">
        <v>206</v>
      </c>
      <c r="I8" s="115"/>
      <c r="J8" s="115"/>
      <c r="K8" s="115"/>
    </row>
    <row r="9" spans="1:17" ht="15" customHeight="1" x14ac:dyDescent="0.25">
      <c r="B9" s="77">
        <v>1</v>
      </c>
      <c r="C9" s="78" t="s">
        <v>179</v>
      </c>
      <c r="D9" s="77">
        <v>11</v>
      </c>
      <c r="E9" s="79">
        <v>0.43092679815173696</v>
      </c>
      <c r="F9" s="79">
        <v>4.7401947796691069</v>
      </c>
      <c r="H9" s="115"/>
      <c r="I9" s="115"/>
      <c r="J9" s="115"/>
      <c r="K9" s="115"/>
      <c r="M9" t="s">
        <v>175</v>
      </c>
      <c r="N9" s="21" t="s">
        <v>208</v>
      </c>
    </row>
    <row r="10" spans="1:17" ht="15" customHeight="1" x14ac:dyDescent="0.25">
      <c r="B10" s="77">
        <v>2</v>
      </c>
      <c r="C10" s="78" t="s">
        <v>180</v>
      </c>
      <c r="D10" s="77">
        <v>12</v>
      </c>
      <c r="E10" s="79">
        <v>3.9536955572290453</v>
      </c>
      <c r="F10" s="79">
        <v>47.444346686748545</v>
      </c>
      <c r="H10" s="115"/>
      <c r="I10" s="115"/>
      <c r="J10" s="115"/>
      <c r="K10" s="115"/>
      <c r="M10" t="s">
        <v>187</v>
      </c>
      <c r="N10" s="21"/>
    </row>
    <row r="11" spans="1:17" ht="15" customHeight="1" x14ac:dyDescent="0.25">
      <c r="B11" s="77">
        <v>3</v>
      </c>
      <c r="C11" s="78" t="s">
        <v>181</v>
      </c>
      <c r="D11" s="77">
        <v>19</v>
      </c>
      <c r="E11" s="79">
        <v>3.24854173633025</v>
      </c>
      <c r="F11" s="79">
        <v>61.722292990274752</v>
      </c>
      <c r="H11" s="115"/>
      <c r="I11" s="115"/>
      <c r="J11" s="115"/>
      <c r="K11" s="115"/>
      <c r="M11" t="s">
        <v>186</v>
      </c>
      <c r="N11" s="21"/>
    </row>
    <row r="12" spans="1:17" ht="15" customHeight="1" x14ac:dyDescent="0.25">
      <c r="B12" s="77">
        <v>4</v>
      </c>
      <c r="C12" s="78" t="s">
        <v>182</v>
      </c>
      <c r="D12" s="77">
        <v>7</v>
      </c>
      <c r="E12" s="79">
        <v>4.7359189417238392</v>
      </c>
      <c r="F12" s="79">
        <v>33.151432592066875</v>
      </c>
      <c r="H12" s="115"/>
      <c r="I12" s="115"/>
      <c r="J12" s="115"/>
      <c r="K12" s="115"/>
      <c r="M12" t="s">
        <v>185</v>
      </c>
      <c r="N12" s="21"/>
    </row>
    <row r="13" spans="1:17" ht="15" customHeight="1" x14ac:dyDescent="0.25">
      <c r="B13" s="77">
        <v>5</v>
      </c>
      <c r="C13" s="78" t="s">
        <v>183</v>
      </c>
      <c r="D13" s="77">
        <v>16</v>
      </c>
      <c r="E13" s="79">
        <v>1.1059634461575307</v>
      </c>
      <c r="F13" s="79">
        <v>17.695415138520492</v>
      </c>
      <c r="H13" s="115"/>
      <c r="I13" s="115"/>
      <c r="J13" s="115"/>
      <c r="K13" s="115"/>
      <c r="M13" t="s">
        <v>181</v>
      </c>
      <c r="N13" s="21"/>
    </row>
    <row r="14" spans="1:17" ht="15" x14ac:dyDescent="0.25">
      <c r="B14" s="77">
        <v>6</v>
      </c>
      <c r="C14" s="78" t="s">
        <v>184</v>
      </c>
      <c r="D14" s="77">
        <v>10</v>
      </c>
      <c r="E14" s="79">
        <v>5.857383761919956</v>
      </c>
      <c r="F14" s="79">
        <v>58.573837619199558</v>
      </c>
      <c r="H14" s="115"/>
      <c r="I14" s="115"/>
      <c r="J14" s="115"/>
      <c r="K14" s="115"/>
    </row>
    <row r="15" spans="1:17" ht="15" x14ac:dyDescent="0.25">
      <c r="B15" s="77">
        <v>7</v>
      </c>
      <c r="C15" s="78" t="s">
        <v>185</v>
      </c>
      <c r="D15" s="77">
        <v>1</v>
      </c>
      <c r="E15" s="79">
        <v>6.0351528164188943</v>
      </c>
      <c r="F15" s="79">
        <v>6.0351528164188943</v>
      </c>
      <c r="M15" t="s">
        <v>209</v>
      </c>
    </row>
    <row r="16" spans="1:17" ht="15" x14ac:dyDescent="0.25">
      <c r="B16" s="77">
        <v>8</v>
      </c>
      <c r="C16" s="78" t="s">
        <v>186</v>
      </c>
      <c r="D16" s="77">
        <v>11</v>
      </c>
      <c r="E16" s="79">
        <v>3.8053394045610789</v>
      </c>
      <c r="F16" s="79">
        <v>41.858733450171869</v>
      </c>
      <c r="I16" s="75" t="s">
        <v>175</v>
      </c>
      <c r="J16" s="80" t="s">
        <v>208</v>
      </c>
      <c r="M16" t="s">
        <v>207</v>
      </c>
      <c r="N16" t="s">
        <v>208</v>
      </c>
    </row>
    <row r="17" spans="2:14" ht="14.45" customHeight="1" x14ac:dyDescent="0.25">
      <c r="B17" s="77">
        <v>9</v>
      </c>
      <c r="C17" s="78" t="s">
        <v>187</v>
      </c>
      <c r="D17" s="77">
        <v>20</v>
      </c>
      <c r="E17" s="79">
        <v>2.9295950585190407</v>
      </c>
      <c r="F17" s="79">
        <v>58.591901170380815</v>
      </c>
      <c r="I17" t="s">
        <v>179</v>
      </c>
      <c r="J17" s="21">
        <f>COUNTIF(Tabela15[Produto],I17)</f>
        <v>1</v>
      </c>
      <c r="M17" s="21" t="s">
        <v>210</v>
      </c>
      <c r="N17" s="21"/>
    </row>
    <row r="18" spans="2:14" ht="14.45" customHeight="1" x14ac:dyDescent="0.25">
      <c r="B18" s="77">
        <v>10</v>
      </c>
      <c r="C18" s="78" t="s">
        <v>188</v>
      </c>
      <c r="D18" s="77">
        <v>15</v>
      </c>
      <c r="E18" s="79">
        <v>5.1894837134215015</v>
      </c>
      <c r="F18" s="79">
        <v>77.842255701322529</v>
      </c>
      <c r="I18" t="s">
        <v>180</v>
      </c>
      <c r="J18" s="21">
        <f>COUNTIF(Tabela15[Produto],I18)</f>
        <v>1</v>
      </c>
    </row>
    <row r="19" spans="2:14" ht="14.45" customHeight="1" x14ac:dyDescent="0.25">
      <c r="B19" s="77">
        <v>11</v>
      </c>
      <c r="C19" s="78" t="s">
        <v>186</v>
      </c>
      <c r="D19" s="77">
        <v>17</v>
      </c>
      <c r="E19" s="79">
        <v>3.8053394045610789</v>
      </c>
      <c r="F19" s="79">
        <v>64.690769877538344</v>
      </c>
      <c r="I19" t="s">
        <v>181</v>
      </c>
      <c r="J19" s="21">
        <f>COUNTIF(Tabela15[Produto],I19)</f>
        <v>1</v>
      </c>
      <c r="M19" t="s">
        <v>211</v>
      </c>
    </row>
    <row r="20" spans="2:14" ht="14.45" customHeight="1" x14ac:dyDescent="0.25">
      <c r="B20" s="77">
        <v>12</v>
      </c>
      <c r="C20" s="78" t="s">
        <v>187</v>
      </c>
      <c r="D20" s="77">
        <v>14</v>
      </c>
      <c r="E20" s="79">
        <v>2.9295950585190407</v>
      </c>
      <c r="F20" s="79">
        <v>41.014330819266569</v>
      </c>
      <c r="I20" t="s">
        <v>182</v>
      </c>
      <c r="J20" s="21">
        <f>COUNTIF(Tabela15[Produto],I20)</f>
        <v>2</v>
      </c>
      <c r="M20" t="s">
        <v>207</v>
      </c>
      <c r="N20" t="s">
        <v>208</v>
      </c>
    </row>
    <row r="21" spans="2:14" ht="14.45" customHeight="1" x14ac:dyDescent="0.25">
      <c r="B21" s="77">
        <v>13</v>
      </c>
      <c r="C21" s="78" t="s">
        <v>183</v>
      </c>
      <c r="D21" s="77">
        <v>5</v>
      </c>
      <c r="E21" s="79">
        <v>1.1059634461575307</v>
      </c>
      <c r="F21" s="79">
        <v>5.5298172307876534</v>
      </c>
      <c r="I21" t="s">
        <v>183</v>
      </c>
      <c r="J21" s="21">
        <f>COUNTIF(Tabela15[Produto],I21)</f>
        <v>4</v>
      </c>
      <c r="M21" s="21" t="s">
        <v>212</v>
      </c>
      <c r="N21" s="21"/>
    </row>
    <row r="22" spans="2:14" ht="14.45" customHeight="1" x14ac:dyDescent="0.25">
      <c r="B22" s="77">
        <v>14</v>
      </c>
      <c r="C22" s="78" t="s">
        <v>188</v>
      </c>
      <c r="D22" s="77">
        <v>1</v>
      </c>
      <c r="E22" s="79">
        <v>5.1894837134215015</v>
      </c>
      <c r="F22" s="79">
        <v>5.1894837134215015</v>
      </c>
    </row>
    <row r="23" spans="2:14" ht="14.45" customHeight="1" x14ac:dyDescent="0.25">
      <c r="B23" s="77">
        <v>15</v>
      </c>
      <c r="C23" s="78" t="s">
        <v>183</v>
      </c>
      <c r="D23" s="77">
        <v>9</v>
      </c>
      <c r="E23" s="79">
        <v>1.1059634461575307</v>
      </c>
      <c r="F23" s="79">
        <v>9.9536710154177772</v>
      </c>
      <c r="H23" s="121" t="s">
        <v>205</v>
      </c>
      <c r="I23" s="121"/>
      <c r="J23" s="121"/>
      <c r="K23" s="121"/>
    </row>
    <row r="24" spans="2:14" ht="15.6" customHeight="1" x14ac:dyDescent="0.25">
      <c r="B24" s="77">
        <v>16</v>
      </c>
      <c r="C24" s="78" t="s">
        <v>187</v>
      </c>
      <c r="D24" s="77">
        <v>20</v>
      </c>
      <c r="E24" s="79">
        <v>2.9295950585190407</v>
      </c>
      <c r="F24" s="79">
        <v>58.591901170380815</v>
      </c>
      <c r="H24" s="121"/>
      <c r="I24" s="121"/>
      <c r="J24" s="121"/>
      <c r="K24" s="121"/>
    </row>
    <row r="25" spans="2:14" ht="14.45" customHeight="1" x14ac:dyDescent="0.25">
      <c r="B25" s="77">
        <v>17</v>
      </c>
      <c r="C25" s="78" t="s">
        <v>182</v>
      </c>
      <c r="D25" s="77">
        <v>6</v>
      </c>
      <c r="E25" s="79">
        <v>4.7359189417238392</v>
      </c>
      <c r="F25" s="79">
        <v>28.415513650343037</v>
      </c>
      <c r="H25" s="121"/>
      <c r="I25" s="121"/>
      <c r="J25" s="121"/>
      <c r="K25" s="121"/>
    </row>
    <row r="26" spans="2:14" ht="14.45" customHeight="1" x14ac:dyDescent="0.25">
      <c r="B26" s="77">
        <v>18</v>
      </c>
      <c r="C26" s="78" t="s">
        <v>188</v>
      </c>
      <c r="D26" s="77">
        <v>2</v>
      </c>
      <c r="E26" s="79">
        <v>5.1894837134215015</v>
      </c>
      <c r="F26" s="79">
        <v>10.378967426843003</v>
      </c>
      <c r="H26" s="121"/>
      <c r="I26" s="121"/>
      <c r="J26" s="121"/>
      <c r="K26" s="121"/>
    </row>
    <row r="27" spans="2:14" ht="14.45" customHeight="1" x14ac:dyDescent="0.25">
      <c r="B27" s="77">
        <v>19</v>
      </c>
      <c r="C27" s="78" t="s">
        <v>183</v>
      </c>
      <c r="D27" s="77">
        <v>20</v>
      </c>
      <c r="E27" s="79">
        <v>1.1059634461575307</v>
      </c>
      <c r="F27" s="79">
        <v>22.119268923150614</v>
      </c>
      <c r="H27" s="121"/>
      <c r="I27" s="121"/>
      <c r="J27" s="121"/>
      <c r="K27" s="121"/>
    </row>
    <row r="28" spans="2:14" ht="14.45" customHeight="1" x14ac:dyDescent="0.25">
      <c r="B28" s="77">
        <v>20</v>
      </c>
      <c r="C28" s="78" t="s">
        <v>185</v>
      </c>
      <c r="D28" s="77">
        <v>17</v>
      </c>
      <c r="E28" s="79">
        <v>6.0351528164188943</v>
      </c>
      <c r="F28" s="79">
        <v>102.59759787912121</v>
      </c>
      <c r="H28" s="121"/>
      <c r="I28" s="121"/>
      <c r="J28" s="121"/>
      <c r="K28" s="121"/>
    </row>
    <row r="29" spans="2:14" ht="15" x14ac:dyDescent="0.25"/>
    <row r="30" spans="2:14" ht="15" x14ac:dyDescent="0.25"/>
    <row r="31" spans="2:14" ht="15" x14ac:dyDescent="0.25"/>
    <row r="32" spans="2:14" ht="15" x14ac:dyDescent="0.25"/>
  </sheetData>
  <mergeCells count="6">
    <mergeCell ref="H23:K28"/>
    <mergeCell ref="H7:K7"/>
    <mergeCell ref="H8:K14"/>
    <mergeCell ref="A1:Q4"/>
    <mergeCell ref="A5:Q6"/>
    <mergeCell ref="B7:F7"/>
  </mergeCells>
  <pageMargins left="0.511811024" right="0.511811024" top="0.78740157499999996" bottom="0.78740157499999996" header="0.31496062000000002" footer="0.31496062000000002"/>
  <pageSetup paperSize="9" orientation="portrait" horizontalDpi="360" verticalDpi="360" r:id="rId1"/>
  <drawing r:id="rId2"/>
  <tableParts count="5">
    <tablePart r:id="rId3"/>
    <tablePart r:id="rId4"/>
    <tablePart r:id="rId5"/>
    <tablePart r:id="rId6"/>
    <tablePart r:id="rId7"/>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showRowColHeaders="0" workbookViewId="0">
      <selection sqref="A1:R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85546875" customWidth="1"/>
    <col min="6" max="6" width="12.7109375" bestFit="1" customWidth="1"/>
    <col min="7" max="7" width="17.7109375" customWidth="1"/>
    <col min="8" max="8" width="10.28515625" customWidth="1"/>
    <col min="9" max="9" width="13.5703125" customWidth="1"/>
    <col min="10" max="10" width="13.140625" bestFit="1" customWidth="1"/>
    <col min="11" max="11" width="10.42578125" bestFit="1" customWidth="1"/>
    <col min="12" max="12" width="18" customWidth="1"/>
    <col min="13" max="13" width="4" customWidth="1"/>
    <col min="14" max="14" width="11.28515625" customWidth="1"/>
    <col min="15" max="15" width="13.5703125" customWidth="1"/>
    <col min="16" max="16" width="10.42578125" bestFit="1" customWidth="1"/>
    <col min="17" max="18" width="10.28515625" customWidth="1"/>
    <col min="19" max="25" width="0" hidden="1" customWidth="1"/>
    <col min="26" max="16384" width="8.85546875" hidden="1"/>
  </cols>
  <sheetData>
    <row r="1" spans="1:18" ht="14.45" customHeight="1" x14ac:dyDescent="0.25">
      <c r="A1" s="94" t="s">
        <v>213</v>
      </c>
      <c r="B1" s="94"/>
      <c r="C1" s="94"/>
      <c r="D1" s="94"/>
      <c r="E1" s="94"/>
      <c r="F1" s="94"/>
      <c r="G1" s="94"/>
      <c r="H1" s="94"/>
      <c r="I1" s="94"/>
      <c r="J1" s="94"/>
      <c r="K1" s="94"/>
      <c r="L1" s="94"/>
      <c r="M1" s="94"/>
      <c r="N1" s="94"/>
      <c r="O1" s="94"/>
      <c r="P1" s="94"/>
      <c r="Q1" s="94"/>
      <c r="R1" s="94"/>
    </row>
    <row r="2" spans="1:18" ht="14.45" customHeight="1" x14ac:dyDescent="0.25">
      <c r="A2" s="94"/>
      <c r="B2" s="94"/>
      <c r="C2" s="94"/>
      <c r="D2" s="94"/>
      <c r="E2" s="94"/>
      <c r="F2" s="94"/>
      <c r="G2" s="94"/>
      <c r="H2" s="94"/>
      <c r="I2" s="94"/>
      <c r="J2" s="94"/>
      <c r="K2" s="94"/>
      <c r="L2" s="94"/>
      <c r="M2" s="94"/>
      <c r="N2" s="94"/>
      <c r="O2" s="94"/>
      <c r="P2" s="94"/>
      <c r="Q2" s="94"/>
      <c r="R2" s="94"/>
    </row>
    <row r="3" spans="1:18" ht="14.45" customHeight="1" x14ac:dyDescent="0.25">
      <c r="A3" s="94"/>
      <c r="B3" s="94"/>
      <c r="C3" s="94"/>
      <c r="D3" s="94"/>
      <c r="E3" s="94"/>
      <c r="F3" s="94"/>
      <c r="G3" s="94"/>
      <c r="H3" s="94"/>
      <c r="I3" s="94"/>
      <c r="J3" s="94"/>
      <c r="K3" s="94"/>
      <c r="L3" s="94"/>
      <c r="M3" s="94"/>
      <c r="N3" s="94"/>
      <c r="O3" s="94"/>
      <c r="P3" s="94"/>
      <c r="Q3" s="94"/>
      <c r="R3" s="94"/>
    </row>
    <row r="4" spans="1:18" ht="14.45" customHeight="1" x14ac:dyDescent="0.25">
      <c r="A4" s="94"/>
      <c r="B4" s="94"/>
      <c r="C4" s="94"/>
      <c r="D4" s="94"/>
      <c r="E4" s="94"/>
      <c r="F4" s="94"/>
      <c r="G4" s="94"/>
      <c r="H4" s="94"/>
      <c r="I4" s="94"/>
      <c r="J4" s="94"/>
      <c r="K4" s="94"/>
      <c r="L4" s="94"/>
      <c r="M4" s="94"/>
      <c r="N4" s="94"/>
      <c r="O4" s="94"/>
      <c r="P4" s="94"/>
      <c r="Q4" s="94"/>
      <c r="R4" s="94"/>
    </row>
    <row r="5" spans="1:18" ht="20.45" customHeight="1" x14ac:dyDescent="0.25">
      <c r="A5" s="109" t="s">
        <v>214</v>
      </c>
      <c r="B5" s="109"/>
      <c r="C5" s="109"/>
      <c r="D5" s="109"/>
      <c r="E5" s="109"/>
      <c r="F5" s="109"/>
      <c r="G5" s="109"/>
      <c r="H5" s="109"/>
      <c r="I5" s="109"/>
      <c r="J5" s="109"/>
      <c r="K5" s="109"/>
      <c r="L5" s="109"/>
      <c r="M5" s="109"/>
      <c r="N5" s="109"/>
      <c r="O5" s="109"/>
      <c r="P5" s="109"/>
      <c r="Q5" s="109"/>
      <c r="R5" s="109"/>
    </row>
    <row r="6" spans="1:18" ht="20.45" customHeight="1" x14ac:dyDescent="0.25">
      <c r="A6" s="109"/>
      <c r="B6" s="109"/>
      <c r="C6" s="109"/>
      <c r="D6" s="109"/>
      <c r="E6" s="109"/>
      <c r="F6" s="109"/>
      <c r="G6" s="109"/>
      <c r="H6" s="109"/>
      <c r="I6" s="109"/>
      <c r="J6" s="109"/>
      <c r="K6" s="109"/>
      <c r="L6" s="109"/>
      <c r="M6" s="109"/>
      <c r="N6" s="109"/>
      <c r="O6" s="109"/>
      <c r="P6" s="109"/>
      <c r="Q6" s="109"/>
      <c r="R6" s="109"/>
    </row>
    <row r="7" spans="1:18" ht="14.45" customHeight="1" x14ac:dyDescent="0.3">
      <c r="B7" s="122" t="s">
        <v>215</v>
      </c>
      <c r="C7" s="122"/>
      <c r="D7" s="122"/>
      <c r="E7" s="122"/>
      <c r="F7" s="122"/>
      <c r="G7" s="73"/>
      <c r="H7" s="122" t="s">
        <v>17</v>
      </c>
      <c r="I7" s="122"/>
      <c r="J7" s="122"/>
      <c r="K7" s="122"/>
      <c r="M7" s="122" t="s">
        <v>18</v>
      </c>
      <c r="N7" s="122"/>
      <c r="O7" s="122"/>
      <c r="P7" s="122"/>
      <c r="Q7" s="122"/>
    </row>
    <row r="8" spans="1:18" ht="15" customHeight="1" x14ac:dyDescent="0.25">
      <c r="B8" s="76" t="s">
        <v>174</v>
      </c>
      <c r="C8" s="76" t="s">
        <v>175</v>
      </c>
      <c r="D8" s="76" t="s">
        <v>176</v>
      </c>
      <c r="E8" s="76" t="s">
        <v>177</v>
      </c>
      <c r="F8" s="76" t="s">
        <v>178</v>
      </c>
      <c r="H8" s="115" t="s">
        <v>217</v>
      </c>
      <c r="I8" s="115"/>
      <c r="J8" s="115"/>
      <c r="K8" s="115"/>
    </row>
    <row r="9" spans="1:18" ht="15" customHeight="1" x14ac:dyDescent="0.25">
      <c r="B9" s="77">
        <v>1</v>
      </c>
      <c r="C9" s="78" t="s">
        <v>179</v>
      </c>
      <c r="D9" s="77">
        <v>11</v>
      </c>
      <c r="E9" s="79">
        <v>0.43092679815173696</v>
      </c>
      <c r="F9" s="79">
        <v>4.7401947796691069</v>
      </c>
      <c r="H9" s="115"/>
      <c r="I9" s="115"/>
      <c r="J9" s="115"/>
      <c r="K9" s="115"/>
      <c r="N9" t="s">
        <v>175</v>
      </c>
      <c r="O9" s="21" t="s">
        <v>176</v>
      </c>
      <c r="P9" s="21" t="s">
        <v>216</v>
      </c>
    </row>
    <row r="10" spans="1:18" ht="15" customHeight="1" x14ac:dyDescent="0.25">
      <c r="B10" s="77">
        <v>2</v>
      </c>
      <c r="C10" s="78" t="s">
        <v>180</v>
      </c>
      <c r="D10" s="77">
        <v>12</v>
      </c>
      <c r="E10" s="79">
        <v>3.9536955572290453</v>
      </c>
      <c r="F10" s="79">
        <v>47.444346686748545</v>
      </c>
      <c r="H10" s="115"/>
      <c r="I10" s="115"/>
      <c r="J10" s="115"/>
      <c r="K10" s="115"/>
      <c r="N10" t="s">
        <v>179</v>
      </c>
      <c r="O10" s="21"/>
      <c r="P10" s="21"/>
    </row>
    <row r="11" spans="1:18" ht="15" customHeight="1" x14ac:dyDescent="0.25">
      <c r="B11" s="77">
        <v>3</v>
      </c>
      <c r="C11" s="78" t="s">
        <v>181</v>
      </c>
      <c r="D11" s="77">
        <v>19</v>
      </c>
      <c r="E11" s="79">
        <v>3.24854173633025</v>
      </c>
      <c r="F11" s="79">
        <v>61.722292990274752</v>
      </c>
      <c r="H11" s="115"/>
      <c r="I11" s="115"/>
      <c r="J11" s="115"/>
      <c r="K11" s="115"/>
      <c r="N11" t="s">
        <v>186</v>
      </c>
      <c r="O11" s="21"/>
      <c r="P11" s="21"/>
    </row>
    <row r="12" spans="1:18" ht="15" customHeight="1" x14ac:dyDescent="0.25">
      <c r="B12" s="77">
        <v>4</v>
      </c>
      <c r="C12" s="78" t="s">
        <v>182</v>
      </c>
      <c r="D12" s="77">
        <v>7</v>
      </c>
      <c r="E12" s="79">
        <v>4.7359189417238392</v>
      </c>
      <c r="F12" s="79">
        <v>33.151432592066875</v>
      </c>
      <c r="H12" s="115"/>
      <c r="I12" s="115"/>
      <c r="J12" s="115"/>
      <c r="K12" s="115"/>
      <c r="N12" t="s">
        <v>185</v>
      </c>
      <c r="O12" s="21"/>
      <c r="P12" s="21"/>
    </row>
    <row r="13" spans="1:18" ht="15" customHeight="1" x14ac:dyDescent="0.25">
      <c r="B13" s="77">
        <v>5</v>
      </c>
      <c r="C13" s="78" t="s">
        <v>183</v>
      </c>
      <c r="D13" s="77">
        <v>16</v>
      </c>
      <c r="E13" s="79">
        <v>1.1059634461575307</v>
      </c>
      <c r="F13" s="79">
        <v>17.695415138520492</v>
      </c>
      <c r="H13" s="115"/>
      <c r="I13" s="115"/>
      <c r="J13" s="115"/>
      <c r="K13" s="115"/>
      <c r="N13" t="s">
        <v>181</v>
      </c>
      <c r="O13" s="21"/>
      <c r="P13" s="21"/>
    </row>
    <row r="14" spans="1:18" ht="15" x14ac:dyDescent="0.25">
      <c r="B14" s="77">
        <v>6</v>
      </c>
      <c r="C14" s="78" t="s">
        <v>184</v>
      </c>
      <c r="D14" s="77">
        <v>10</v>
      </c>
      <c r="E14" s="79">
        <v>5.857383761919956</v>
      </c>
      <c r="F14" s="79">
        <v>58.573837619199558</v>
      </c>
      <c r="H14" s="115"/>
      <c r="I14" s="115"/>
      <c r="J14" s="115"/>
      <c r="K14" s="115"/>
    </row>
    <row r="15" spans="1:18" ht="15" x14ac:dyDescent="0.25">
      <c r="B15" s="77">
        <v>7</v>
      </c>
      <c r="C15" s="78" t="s">
        <v>185</v>
      </c>
      <c r="D15" s="77">
        <v>1</v>
      </c>
      <c r="E15" s="79">
        <v>6.0351528164188943</v>
      </c>
      <c r="F15" s="79">
        <v>6.0351528164188943</v>
      </c>
    </row>
    <row r="16" spans="1:18" ht="15" x14ac:dyDescent="0.25">
      <c r="B16" s="77">
        <v>8</v>
      </c>
      <c r="C16" s="78" t="s">
        <v>186</v>
      </c>
      <c r="D16" s="77">
        <v>11</v>
      </c>
      <c r="E16" s="79">
        <v>3.8053394045610789</v>
      </c>
      <c r="F16" s="79">
        <v>41.858733450171869</v>
      </c>
      <c r="H16" s="75" t="s">
        <v>175</v>
      </c>
      <c r="I16" s="80" t="s">
        <v>176</v>
      </c>
      <c r="J16" s="21" t="s">
        <v>216</v>
      </c>
    </row>
    <row r="17" spans="2:11" ht="14.45" customHeight="1" x14ac:dyDescent="0.25">
      <c r="B17" s="77">
        <v>9</v>
      </c>
      <c r="C17" s="78" t="s">
        <v>187</v>
      </c>
      <c r="D17" s="77">
        <v>20</v>
      </c>
      <c r="E17" s="79">
        <v>2.9295950585190407</v>
      </c>
      <c r="F17" s="79">
        <v>58.591901170380815</v>
      </c>
      <c r="H17" t="s">
        <v>187</v>
      </c>
      <c r="I17" s="21">
        <f>SUMIF(Tabela1510[Produto],Tabela511[[#This Row],[Produto]],Tabela1510[Quantidade])</f>
        <v>54</v>
      </c>
      <c r="J17" s="21">
        <f>AVERAGEIF(Tabela1510[Produto],Tabela511[[#This Row],[Produto]],Tabela1510[Quantidade])</f>
        <v>18</v>
      </c>
    </row>
    <row r="18" spans="2:11" ht="14.45" customHeight="1" x14ac:dyDescent="0.25">
      <c r="B18" s="77">
        <v>10</v>
      </c>
      <c r="C18" s="78" t="s">
        <v>188</v>
      </c>
      <c r="D18" s="77">
        <v>15</v>
      </c>
      <c r="E18" s="79">
        <v>5.1894837134215015</v>
      </c>
      <c r="F18" s="79">
        <v>77.842255701322529</v>
      </c>
      <c r="H18" t="s">
        <v>180</v>
      </c>
      <c r="I18" s="21">
        <f>SUMIF(Tabela1510[Produto],Tabela511[[#This Row],[Produto]],Tabela1510[Quantidade])</f>
        <v>12</v>
      </c>
      <c r="J18" s="21">
        <f>AVERAGEIF(Tabela1510[Produto],Tabela511[[#This Row],[Produto]],Tabela1510[Quantidade])</f>
        <v>12</v>
      </c>
    </row>
    <row r="19" spans="2:11" ht="14.45" customHeight="1" x14ac:dyDescent="0.25">
      <c r="B19" s="77">
        <v>11</v>
      </c>
      <c r="C19" s="78" t="s">
        <v>186</v>
      </c>
      <c r="D19" s="77">
        <v>17</v>
      </c>
      <c r="E19" s="79">
        <v>3.8053394045610789</v>
      </c>
      <c r="F19" s="79">
        <v>64.690769877538344</v>
      </c>
      <c r="H19" t="s">
        <v>181</v>
      </c>
      <c r="I19" s="21">
        <f>SUMIF(Tabela1510[Produto],Tabela511[[#This Row],[Produto]],Tabela1510[Quantidade])</f>
        <v>19</v>
      </c>
      <c r="J19" s="21">
        <f>AVERAGEIF(Tabela1510[Produto],Tabela511[[#This Row],[Produto]],Tabela1510[Quantidade])</f>
        <v>19</v>
      </c>
    </row>
    <row r="20" spans="2:11" ht="14.45" customHeight="1" x14ac:dyDescent="0.25">
      <c r="B20" s="77">
        <v>12</v>
      </c>
      <c r="C20" s="78" t="s">
        <v>187</v>
      </c>
      <c r="D20" s="77">
        <v>14</v>
      </c>
      <c r="E20" s="79">
        <v>2.9295950585190407</v>
      </c>
      <c r="F20" s="79">
        <v>41.014330819266569</v>
      </c>
      <c r="H20" t="s">
        <v>182</v>
      </c>
      <c r="I20" s="21">
        <f>SUMIF(Tabela1510[Produto],Tabela511[[#This Row],[Produto]],Tabela1510[Quantidade])</f>
        <v>13</v>
      </c>
      <c r="J20" s="21">
        <f>AVERAGEIF(Tabela1510[Produto],Tabela511[[#This Row],[Produto]],Tabela1510[Quantidade])</f>
        <v>6.5</v>
      </c>
    </row>
    <row r="21" spans="2:11" ht="14.45" customHeight="1" x14ac:dyDescent="0.25">
      <c r="B21" s="77">
        <v>13</v>
      </c>
      <c r="C21" s="78" t="s">
        <v>183</v>
      </c>
      <c r="D21" s="77">
        <v>5</v>
      </c>
      <c r="E21" s="79">
        <v>1.1059634461575307</v>
      </c>
      <c r="F21" s="79">
        <v>5.5298172307876534</v>
      </c>
      <c r="H21" t="s">
        <v>183</v>
      </c>
      <c r="I21" s="21">
        <f>SUMIF(Tabela1510[Produto],Tabela511[[#This Row],[Produto]],Tabela1510[Quantidade])</f>
        <v>50</v>
      </c>
      <c r="J21" s="21">
        <f>AVERAGEIF(Tabela1510[Produto],Tabela511[[#This Row],[Produto]],Tabela1510[Quantidade])</f>
        <v>12.5</v>
      </c>
    </row>
    <row r="22" spans="2:11" ht="14.45" customHeight="1" x14ac:dyDescent="0.25">
      <c r="B22" s="77">
        <v>14</v>
      </c>
      <c r="C22" s="78" t="s">
        <v>188</v>
      </c>
      <c r="D22" s="77">
        <v>1</v>
      </c>
      <c r="E22" s="79">
        <v>5.1894837134215015</v>
      </c>
      <c r="F22" s="79">
        <v>5.1894837134215015</v>
      </c>
    </row>
    <row r="23" spans="2:11" ht="14.45" customHeight="1" x14ac:dyDescent="0.25">
      <c r="B23" s="77">
        <v>15</v>
      </c>
      <c r="C23" s="78" t="s">
        <v>183</v>
      </c>
      <c r="D23" s="77">
        <v>9</v>
      </c>
      <c r="E23" s="79">
        <v>1.1059634461575307</v>
      </c>
      <c r="F23" s="79">
        <v>9.9536710154177772</v>
      </c>
      <c r="H23" s="121" t="s">
        <v>218</v>
      </c>
      <c r="I23" s="121"/>
      <c r="J23" s="121"/>
      <c r="K23" s="121"/>
    </row>
    <row r="24" spans="2:11" ht="15.6" customHeight="1" x14ac:dyDescent="0.25">
      <c r="B24" s="77">
        <v>16</v>
      </c>
      <c r="C24" s="78" t="s">
        <v>187</v>
      </c>
      <c r="D24" s="77">
        <v>20</v>
      </c>
      <c r="E24" s="79">
        <v>2.9295950585190407</v>
      </c>
      <c r="F24" s="79">
        <v>58.591901170380815</v>
      </c>
      <c r="H24" s="121"/>
      <c r="I24" s="121"/>
      <c r="J24" s="121"/>
      <c r="K24" s="121"/>
    </row>
    <row r="25" spans="2:11" ht="14.45" customHeight="1" x14ac:dyDescent="0.25">
      <c r="B25" s="77">
        <v>17</v>
      </c>
      <c r="C25" s="78" t="s">
        <v>182</v>
      </c>
      <c r="D25" s="77">
        <v>6</v>
      </c>
      <c r="E25" s="79">
        <v>4.7359189417238392</v>
      </c>
      <c r="F25" s="79">
        <v>28.415513650343037</v>
      </c>
      <c r="H25" s="121"/>
      <c r="I25" s="121"/>
      <c r="J25" s="121"/>
      <c r="K25" s="121"/>
    </row>
    <row r="26" spans="2:11" ht="14.45" customHeight="1" x14ac:dyDescent="0.25">
      <c r="B26" s="77">
        <v>18</v>
      </c>
      <c r="C26" s="78" t="s">
        <v>188</v>
      </c>
      <c r="D26" s="77">
        <v>2</v>
      </c>
      <c r="E26" s="79">
        <v>5.1894837134215015</v>
      </c>
      <c r="F26" s="79">
        <v>10.378967426843003</v>
      </c>
      <c r="H26" s="121"/>
      <c r="I26" s="121"/>
      <c r="J26" s="121"/>
      <c r="K26" s="121"/>
    </row>
    <row r="27" spans="2:11" ht="14.45" customHeight="1" x14ac:dyDescent="0.25">
      <c r="B27" s="77">
        <v>19</v>
      </c>
      <c r="C27" s="78" t="s">
        <v>183</v>
      </c>
      <c r="D27" s="77">
        <v>20</v>
      </c>
      <c r="E27" s="79">
        <v>1.1059634461575307</v>
      </c>
      <c r="F27" s="79">
        <v>22.119268923150614</v>
      </c>
      <c r="H27" s="121"/>
      <c r="I27" s="121"/>
      <c r="J27" s="121"/>
      <c r="K27" s="121"/>
    </row>
    <row r="28" spans="2:11" ht="14.45" customHeight="1" x14ac:dyDescent="0.25">
      <c r="B28" s="77">
        <v>20</v>
      </c>
      <c r="C28" s="78" t="s">
        <v>185</v>
      </c>
      <c r="D28" s="77">
        <v>17</v>
      </c>
      <c r="E28" s="79">
        <v>6.0351528164188943</v>
      </c>
      <c r="F28" s="79">
        <v>102.59759787912121</v>
      </c>
      <c r="H28" s="121"/>
      <c r="I28" s="121"/>
      <c r="J28" s="121"/>
      <c r="K28" s="121"/>
    </row>
    <row r="29" spans="2:11" ht="15" x14ac:dyDescent="0.25"/>
    <row r="30" spans="2:11" ht="15" x14ac:dyDescent="0.25"/>
    <row r="31" spans="2:11" ht="15" x14ac:dyDescent="0.25"/>
    <row r="32" spans="2:11" ht="15" x14ac:dyDescent="0.25"/>
  </sheetData>
  <mergeCells count="7">
    <mergeCell ref="H23:K28"/>
    <mergeCell ref="M7:Q7"/>
    <mergeCell ref="A1:R4"/>
    <mergeCell ref="A5:R6"/>
    <mergeCell ref="B7:F7"/>
    <mergeCell ref="H7:K7"/>
    <mergeCell ref="H8:K14"/>
  </mergeCells>
  <pageMargins left="0.511811024" right="0.511811024" top="0.78740157499999996" bottom="0.78740157499999996" header="0.31496062000000002" footer="0.31496062000000002"/>
  <pageSetup paperSize="9" orientation="portrait" horizontalDpi="360" verticalDpi="360" r:id="rId1"/>
  <drawing r:id="rId2"/>
  <tableParts count="3">
    <tablePart r:id="rId3"/>
    <tablePart r:id="rId4"/>
    <tablePart r:id="rId5"/>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showRowColHeaders="0" workbookViewId="0">
      <selection sqref="A1:R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85546875" customWidth="1"/>
    <col min="6" max="6" width="12.7109375" bestFit="1" customWidth="1"/>
    <col min="7" max="7" width="17.7109375" customWidth="1"/>
    <col min="8" max="8" width="10.28515625" customWidth="1"/>
    <col min="9" max="9" width="13.5703125" customWidth="1"/>
    <col min="10" max="10" width="13.140625" bestFit="1" customWidth="1"/>
    <col min="11" max="11" width="10.42578125" bestFit="1" customWidth="1"/>
    <col min="12" max="12" width="18" customWidth="1"/>
    <col min="13" max="13" width="3.5703125" customWidth="1"/>
    <col min="14" max="14" width="11.28515625" customWidth="1"/>
    <col min="15" max="15" width="13.5703125" customWidth="1"/>
    <col min="16" max="16" width="10.42578125" bestFit="1" customWidth="1"/>
    <col min="17" max="18" width="10.28515625" customWidth="1"/>
    <col min="19" max="25" width="0" hidden="1" customWidth="1"/>
    <col min="26" max="16384" width="8.85546875" hidden="1"/>
  </cols>
  <sheetData>
    <row r="1" spans="1:18" ht="14.45" customHeight="1" x14ac:dyDescent="0.25">
      <c r="A1" s="94" t="s">
        <v>219</v>
      </c>
      <c r="B1" s="94"/>
      <c r="C1" s="94"/>
      <c r="D1" s="94"/>
      <c r="E1" s="94"/>
      <c r="F1" s="94"/>
      <c r="G1" s="94"/>
      <c r="H1" s="94"/>
      <c r="I1" s="94"/>
      <c r="J1" s="94"/>
      <c r="K1" s="94"/>
      <c r="L1" s="94"/>
      <c r="M1" s="94"/>
      <c r="N1" s="94"/>
      <c r="O1" s="94"/>
      <c r="P1" s="94"/>
      <c r="Q1" s="94"/>
      <c r="R1" s="94"/>
    </row>
    <row r="2" spans="1:18" ht="14.45" customHeight="1" x14ac:dyDescent="0.25">
      <c r="A2" s="94"/>
      <c r="B2" s="94"/>
      <c r="C2" s="94"/>
      <c r="D2" s="94"/>
      <c r="E2" s="94"/>
      <c r="F2" s="94"/>
      <c r="G2" s="94"/>
      <c r="H2" s="94"/>
      <c r="I2" s="94"/>
      <c r="J2" s="94"/>
      <c r="K2" s="94"/>
      <c r="L2" s="94"/>
      <c r="M2" s="94"/>
      <c r="N2" s="94"/>
      <c r="O2" s="94"/>
      <c r="P2" s="94"/>
      <c r="Q2" s="94"/>
      <c r="R2" s="94"/>
    </row>
    <row r="3" spans="1:18" ht="14.45" customHeight="1" x14ac:dyDescent="0.25">
      <c r="A3" s="94"/>
      <c r="B3" s="94"/>
      <c r="C3" s="94"/>
      <c r="D3" s="94"/>
      <c r="E3" s="94"/>
      <c r="F3" s="94"/>
      <c r="G3" s="94"/>
      <c r="H3" s="94"/>
      <c r="I3" s="94"/>
      <c r="J3" s="94"/>
      <c r="K3" s="94"/>
      <c r="L3" s="94"/>
      <c r="M3" s="94"/>
      <c r="N3" s="94"/>
      <c r="O3" s="94"/>
      <c r="P3" s="94"/>
      <c r="Q3" s="94"/>
      <c r="R3" s="94"/>
    </row>
    <row r="4" spans="1:18" ht="14.45" customHeight="1" x14ac:dyDescent="0.25">
      <c r="A4" s="94"/>
      <c r="B4" s="94"/>
      <c r="C4" s="94"/>
      <c r="D4" s="94"/>
      <c r="E4" s="94"/>
      <c r="F4" s="94"/>
      <c r="G4" s="94"/>
      <c r="H4" s="94"/>
      <c r="I4" s="94"/>
      <c r="J4" s="94"/>
      <c r="K4" s="94"/>
      <c r="L4" s="94"/>
      <c r="M4" s="94"/>
      <c r="N4" s="94"/>
      <c r="O4" s="94"/>
      <c r="P4" s="94"/>
      <c r="Q4" s="94"/>
      <c r="R4" s="94"/>
    </row>
    <row r="5" spans="1:18" ht="20.45" customHeight="1" x14ac:dyDescent="0.25">
      <c r="A5" s="109" t="s">
        <v>220</v>
      </c>
      <c r="B5" s="109"/>
      <c r="C5" s="109"/>
      <c r="D5" s="109"/>
      <c r="E5" s="109"/>
      <c r="F5" s="109"/>
      <c r="G5" s="109"/>
      <c r="H5" s="109"/>
      <c r="I5" s="109"/>
      <c r="J5" s="109"/>
      <c r="K5" s="109"/>
      <c r="L5" s="109"/>
      <c r="M5" s="109"/>
      <c r="N5" s="109"/>
      <c r="O5" s="109"/>
      <c r="P5" s="109"/>
      <c r="Q5" s="109"/>
      <c r="R5" s="109"/>
    </row>
    <row r="6" spans="1:18" ht="20.45" customHeight="1" x14ac:dyDescent="0.25">
      <c r="A6" s="109"/>
      <c r="B6" s="109"/>
      <c r="C6" s="109"/>
      <c r="D6" s="109"/>
      <c r="E6" s="109"/>
      <c r="F6" s="109"/>
      <c r="G6" s="109"/>
      <c r="H6" s="109"/>
      <c r="I6" s="109"/>
      <c r="J6" s="109"/>
      <c r="K6" s="109"/>
      <c r="L6" s="109"/>
      <c r="M6" s="109"/>
      <c r="N6" s="109"/>
      <c r="O6" s="109"/>
      <c r="P6" s="109"/>
      <c r="Q6" s="109"/>
      <c r="R6" s="109"/>
    </row>
    <row r="7" spans="1:18" ht="14.45" customHeight="1" x14ac:dyDescent="0.3">
      <c r="B7" s="122" t="s">
        <v>241</v>
      </c>
      <c r="C7" s="122"/>
      <c r="D7" s="122"/>
      <c r="E7" s="122"/>
      <c r="F7" s="122"/>
      <c r="G7" s="73"/>
      <c r="H7" s="122" t="s">
        <v>17</v>
      </c>
      <c r="I7" s="122"/>
      <c r="J7" s="122"/>
      <c r="K7" s="122"/>
      <c r="M7" s="122" t="s">
        <v>18</v>
      </c>
      <c r="N7" s="122"/>
      <c r="O7" s="122"/>
      <c r="P7" s="122"/>
      <c r="Q7" s="122"/>
    </row>
    <row r="8" spans="1:18" ht="15" customHeight="1" x14ac:dyDescent="0.25">
      <c r="B8" s="76" t="s">
        <v>174</v>
      </c>
      <c r="C8" s="76" t="s">
        <v>175</v>
      </c>
      <c r="D8" s="76" t="s">
        <v>176</v>
      </c>
      <c r="E8" s="76" t="s">
        <v>177</v>
      </c>
      <c r="F8" s="76" t="s">
        <v>178</v>
      </c>
      <c r="H8" s="115" t="s">
        <v>222</v>
      </c>
      <c r="I8" s="115"/>
      <c r="J8" s="115"/>
      <c r="K8" s="115"/>
    </row>
    <row r="9" spans="1:18" ht="15" customHeight="1" x14ac:dyDescent="0.25">
      <c r="B9" s="77">
        <v>1</v>
      </c>
      <c r="C9" s="78" t="s">
        <v>179</v>
      </c>
      <c r="D9" s="77">
        <v>11</v>
      </c>
      <c r="E9" s="79">
        <v>0.43092679815173696</v>
      </c>
      <c r="F9" s="79">
        <f>Tabela151017[[#This Row],[Quantidade]]*Tabela151017[[#This Row],[Preço Unitário]]</f>
        <v>4.7401947796691069</v>
      </c>
      <c r="H9" s="115"/>
      <c r="I9" s="115"/>
      <c r="J9" s="115"/>
      <c r="K9" s="115"/>
      <c r="N9" s="83" t="s">
        <v>175</v>
      </c>
      <c r="O9" s="82" t="s">
        <v>221</v>
      </c>
      <c r="P9" s="82" t="s">
        <v>176</v>
      </c>
      <c r="Q9" s="82" t="s">
        <v>216</v>
      </c>
    </row>
    <row r="10" spans="1:18" ht="15" customHeight="1" x14ac:dyDescent="0.25">
      <c r="B10" s="77">
        <v>2</v>
      </c>
      <c r="C10" s="78" t="s">
        <v>180</v>
      </c>
      <c r="D10" s="77">
        <v>12</v>
      </c>
      <c r="E10" s="79">
        <v>3.9536955572290453</v>
      </c>
      <c r="F10" s="79">
        <f>Tabela151017[[#This Row],[Quantidade]]*Tabela151017[[#This Row],[Preço Unitário]]</f>
        <v>47.444346686748545</v>
      </c>
      <c r="H10" s="115"/>
      <c r="I10" s="115"/>
      <c r="J10" s="115"/>
      <c r="K10" s="115"/>
      <c r="N10" t="s">
        <v>179</v>
      </c>
      <c r="O10" s="21" t="s">
        <v>223</v>
      </c>
      <c r="P10" s="21"/>
    </row>
    <row r="11" spans="1:18" ht="15" customHeight="1" x14ac:dyDescent="0.25">
      <c r="B11" s="77">
        <v>3</v>
      </c>
      <c r="C11" s="78" t="s">
        <v>181</v>
      </c>
      <c r="D11" s="77">
        <v>19</v>
      </c>
      <c r="E11" s="79">
        <v>3.24854173633025</v>
      </c>
      <c r="F11" s="79">
        <f>Tabela151017[[#This Row],[Quantidade]]*Tabela151017[[#This Row],[Preço Unitário]]</f>
        <v>61.722292990274752</v>
      </c>
      <c r="H11" s="115"/>
      <c r="I11" s="115"/>
      <c r="J11" s="115"/>
      <c r="K11" s="115"/>
      <c r="N11" t="s">
        <v>186</v>
      </c>
      <c r="O11" s="21" t="s">
        <v>223</v>
      </c>
      <c r="P11" s="21"/>
    </row>
    <row r="12" spans="1:18" ht="15" customHeight="1" x14ac:dyDescent="0.25">
      <c r="B12" s="77">
        <v>4</v>
      </c>
      <c r="C12" s="78" t="s">
        <v>182</v>
      </c>
      <c r="D12" s="77">
        <v>7</v>
      </c>
      <c r="E12" s="79">
        <v>4.7359189417238392</v>
      </c>
      <c r="F12" s="79">
        <f>Tabela151017[[#This Row],[Quantidade]]*Tabela151017[[#This Row],[Preço Unitário]]</f>
        <v>33.151432592066875</v>
      </c>
      <c r="H12" s="115"/>
      <c r="I12" s="115"/>
      <c r="J12" s="115"/>
      <c r="K12" s="115"/>
      <c r="N12" t="s">
        <v>185</v>
      </c>
      <c r="O12" s="21" t="s">
        <v>223</v>
      </c>
      <c r="P12" s="21"/>
    </row>
    <row r="13" spans="1:18" ht="15" customHeight="1" x14ac:dyDescent="0.25">
      <c r="B13" s="77">
        <v>5</v>
      </c>
      <c r="C13" s="78" t="s">
        <v>183</v>
      </c>
      <c r="D13" s="77">
        <v>16</v>
      </c>
      <c r="E13" s="79">
        <v>1.1059634461575307</v>
      </c>
      <c r="F13" s="79">
        <f>Tabela151017[[#This Row],[Quantidade]]*Tabela151017[[#This Row],[Preço Unitário]]</f>
        <v>17.695415138520492</v>
      </c>
      <c r="H13" s="115"/>
      <c r="I13" s="115"/>
      <c r="J13" s="115"/>
      <c r="K13" s="115"/>
      <c r="N13" t="s">
        <v>181</v>
      </c>
      <c r="O13" s="21" t="s">
        <v>223</v>
      </c>
      <c r="P13" s="21"/>
    </row>
    <row r="14" spans="1:18" ht="15" x14ac:dyDescent="0.25">
      <c r="B14" s="77">
        <v>6</v>
      </c>
      <c r="C14" s="78" t="s">
        <v>179</v>
      </c>
      <c r="D14" s="77">
        <v>10</v>
      </c>
      <c r="E14" s="79">
        <v>5.857383761919956</v>
      </c>
      <c r="F14" s="79">
        <f>Tabela151017[[#This Row],[Quantidade]]*Tabela151017[[#This Row],[Preço Unitário]]</f>
        <v>58.573837619199558</v>
      </c>
      <c r="H14" s="115"/>
      <c r="I14" s="115"/>
      <c r="J14" s="115"/>
      <c r="K14" s="115"/>
    </row>
    <row r="15" spans="1:18" ht="15" x14ac:dyDescent="0.25">
      <c r="B15" s="77">
        <v>7</v>
      </c>
      <c r="C15" s="78" t="s">
        <v>185</v>
      </c>
      <c r="D15" s="77">
        <v>1</v>
      </c>
      <c r="E15" s="79">
        <v>6.0351528164188943</v>
      </c>
      <c r="F15" s="79">
        <f>Tabela151017[[#This Row],[Quantidade]]*Tabela151017[[#This Row],[Preço Unitário]]</f>
        <v>6.0351528164188943</v>
      </c>
    </row>
    <row r="16" spans="1:18" ht="15" x14ac:dyDescent="0.25">
      <c r="B16" s="77">
        <v>8</v>
      </c>
      <c r="C16" s="78" t="s">
        <v>186</v>
      </c>
      <c r="D16" s="77">
        <v>11</v>
      </c>
      <c r="E16" s="79">
        <v>3.8053394045610789</v>
      </c>
      <c r="F16" s="79">
        <f>Tabela151017[[#This Row],[Quantidade]]*Tabela151017[[#This Row],[Preço Unitário]]</f>
        <v>41.858733450171869</v>
      </c>
      <c r="H16" s="75" t="s">
        <v>175</v>
      </c>
      <c r="I16" t="s">
        <v>221</v>
      </c>
      <c r="J16" s="80" t="s">
        <v>176</v>
      </c>
      <c r="K16" s="21" t="s">
        <v>216</v>
      </c>
    </row>
    <row r="17" spans="2:11" ht="14.45" customHeight="1" x14ac:dyDescent="0.25">
      <c r="B17" s="77">
        <v>9</v>
      </c>
      <c r="C17" s="78" t="s">
        <v>187</v>
      </c>
      <c r="D17" s="77">
        <v>20</v>
      </c>
      <c r="E17" s="79">
        <v>2.9295950585190407</v>
      </c>
      <c r="F17" s="79">
        <f>Tabela151017[[#This Row],[Quantidade]]*Tabela151017[[#This Row],[Preço Unitário]]</f>
        <v>58.591901170380815</v>
      </c>
      <c r="H17" t="s">
        <v>187</v>
      </c>
      <c r="I17" s="81" t="s">
        <v>212</v>
      </c>
      <c r="J17" s="21">
        <f>COUNTIFS(Tabela151017[Produto],Tabela51118[[#This Row],[Produto]],Tabela151017[Quantidade],Tabela51118[[#This Row],[Condição 2]])</f>
        <v>2</v>
      </c>
      <c r="K17" s="21">
        <f>AVERAGEIFS(Tabela151017[Quantidade],Tabela151017[Produto],Tabela51118[[#This Row],[Produto]],Tabela151017[Quantidade],Tabela51118[[#This Row],[Condição 2]])</f>
        <v>17</v>
      </c>
    </row>
    <row r="18" spans="2:11" ht="14.45" customHeight="1" x14ac:dyDescent="0.25">
      <c r="B18" s="77">
        <v>10</v>
      </c>
      <c r="C18" s="78" t="s">
        <v>188</v>
      </c>
      <c r="D18" s="77">
        <v>15</v>
      </c>
      <c r="E18" s="79">
        <v>5.1894837134215015</v>
      </c>
      <c r="F18" s="79">
        <f>Tabela151017[[#This Row],[Quantidade]]*Tabela151017[[#This Row],[Preço Unitário]]</f>
        <v>77.842255701322529</v>
      </c>
      <c r="H18" t="s">
        <v>180</v>
      </c>
      <c r="I18" s="81" t="s">
        <v>212</v>
      </c>
      <c r="J18" s="21">
        <f>COUNTIFS(Tabela151017[Produto],Tabela51118[[#This Row],[Produto]],Tabela151017[Quantidade],Tabela51118[[#This Row],[Condição 2]])</f>
        <v>2</v>
      </c>
      <c r="K18" s="21">
        <f>AVERAGEIFS(Tabela151017[Quantidade],Tabela151017[Produto],Tabela51118[[#This Row],[Produto]],Tabela151017[Quantidade],Tabela51118[[#This Row],[Condição 2]])</f>
        <v>14.5</v>
      </c>
    </row>
    <row r="19" spans="2:11" ht="14.45" customHeight="1" x14ac:dyDescent="0.25">
      <c r="B19" s="77">
        <v>11</v>
      </c>
      <c r="C19" s="78" t="s">
        <v>186</v>
      </c>
      <c r="D19" s="77">
        <v>17</v>
      </c>
      <c r="E19" s="79">
        <v>3.8053394045610789</v>
      </c>
      <c r="F19" s="79">
        <f>Tabela151017[[#This Row],[Quantidade]]*Tabela151017[[#This Row],[Preço Unitário]]</f>
        <v>64.690769877538344</v>
      </c>
      <c r="H19" t="s">
        <v>181</v>
      </c>
      <c r="I19" s="81" t="s">
        <v>212</v>
      </c>
      <c r="J19" s="21">
        <f>COUNTIFS(Tabela151017[Produto],Tabela51118[[#This Row],[Produto]],Tabela151017[Quantidade],Tabela51118[[#This Row],[Condição 2]])</f>
        <v>1</v>
      </c>
      <c r="K19" s="21">
        <f>AVERAGEIFS(Tabela151017[Quantidade],Tabela151017[Produto],Tabela51118[[#This Row],[Produto]],Tabela151017[Quantidade],Tabela51118[[#This Row],[Condição 2]])</f>
        <v>19</v>
      </c>
    </row>
    <row r="20" spans="2:11" ht="14.45" customHeight="1" x14ac:dyDescent="0.25">
      <c r="B20" s="77">
        <v>12</v>
      </c>
      <c r="C20" s="78" t="s">
        <v>187</v>
      </c>
      <c r="D20" s="77">
        <v>14</v>
      </c>
      <c r="E20" s="79">
        <v>2.9295950585190407</v>
      </c>
      <c r="F20" s="79">
        <f>Tabela151017[[#This Row],[Quantidade]]*Tabela151017[[#This Row],[Preço Unitário]]</f>
        <v>41.014330819266569</v>
      </c>
      <c r="H20" t="s">
        <v>182</v>
      </c>
      <c r="I20" s="81" t="s">
        <v>212</v>
      </c>
      <c r="J20" s="21">
        <f>COUNTIFS(Tabela151017[Produto],Tabela51118[[#This Row],[Produto]],Tabela151017[Quantidade],Tabela51118[[#This Row],[Condição 2]])</f>
        <v>1</v>
      </c>
      <c r="K20" s="21">
        <f>AVERAGEIFS(Tabela151017[Quantidade],Tabela151017[Produto],Tabela51118[[#This Row],[Produto]],Tabela151017[Quantidade],Tabela51118[[#This Row],[Condição 2]])</f>
        <v>12</v>
      </c>
    </row>
    <row r="21" spans="2:11" ht="14.45" customHeight="1" x14ac:dyDescent="0.25">
      <c r="B21" s="77">
        <v>13</v>
      </c>
      <c r="C21" s="78" t="s">
        <v>183</v>
      </c>
      <c r="D21" s="77">
        <v>5</v>
      </c>
      <c r="E21" s="79">
        <v>1.1059634461575307</v>
      </c>
      <c r="F21" s="79">
        <f>Tabela151017[[#This Row],[Quantidade]]*Tabela151017[[#This Row],[Preço Unitário]]</f>
        <v>5.5298172307876534</v>
      </c>
      <c r="H21" t="s">
        <v>183</v>
      </c>
      <c r="I21" s="81" t="s">
        <v>212</v>
      </c>
      <c r="J21" s="21">
        <f>COUNTIFS(Tabela151017[Produto],Tabela51118[[#This Row],[Produto]],Tabela151017[Quantidade],Tabela51118[[#This Row],[Condição 2]])</f>
        <v>2</v>
      </c>
      <c r="K21" s="21">
        <f>AVERAGEIFS(Tabela151017[Quantidade],Tabela151017[Produto],Tabela51118[[#This Row],[Produto]],Tabela151017[Quantidade],Tabela51118[[#This Row],[Condição 2]])</f>
        <v>18</v>
      </c>
    </row>
    <row r="22" spans="2:11" ht="14.45" customHeight="1" x14ac:dyDescent="0.25">
      <c r="B22" s="77">
        <v>14</v>
      </c>
      <c r="C22" s="78" t="s">
        <v>188</v>
      </c>
      <c r="D22" s="77">
        <v>1</v>
      </c>
      <c r="E22" s="79">
        <v>5.1894837134215015</v>
      </c>
      <c r="F22" s="79">
        <f>Tabela151017[[#This Row],[Quantidade]]*Tabela151017[[#This Row],[Preço Unitário]]</f>
        <v>5.1894837134215015</v>
      </c>
    </row>
    <row r="23" spans="2:11" ht="14.45" customHeight="1" x14ac:dyDescent="0.25">
      <c r="B23" s="77">
        <v>15</v>
      </c>
      <c r="C23" s="78" t="s">
        <v>183</v>
      </c>
      <c r="D23" s="77">
        <v>9</v>
      </c>
      <c r="E23" s="79">
        <v>1.1059634461575307</v>
      </c>
      <c r="F23" s="79">
        <f>Tabela151017[[#This Row],[Quantidade]]*Tabela151017[[#This Row],[Preço Unitário]]</f>
        <v>9.9536710154177772</v>
      </c>
      <c r="H23" s="121" t="s">
        <v>218</v>
      </c>
      <c r="I23" s="121"/>
      <c r="J23" s="121"/>
      <c r="K23" s="121"/>
    </row>
    <row r="24" spans="2:11" ht="15.6" customHeight="1" x14ac:dyDescent="0.25">
      <c r="B24" s="77">
        <v>16</v>
      </c>
      <c r="C24" s="78" t="s">
        <v>180</v>
      </c>
      <c r="D24" s="77">
        <v>17</v>
      </c>
      <c r="E24" s="79">
        <v>2.9295950585190407</v>
      </c>
      <c r="F24" s="79">
        <f>Tabela151017[[#This Row],[Quantidade]]*Tabela151017[[#This Row],[Preço Unitário]]</f>
        <v>49.803115994823692</v>
      </c>
      <c r="H24" s="121"/>
      <c r="I24" s="121"/>
      <c r="J24" s="121"/>
      <c r="K24" s="121"/>
    </row>
    <row r="25" spans="2:11" ht="14.45" customHeight="1" x14ac:dyDescent="0.25">
      <c r="B25" s="77">
        <v>17</v>
      </c>
      <c r="C25" s="78" t="s">
        <v>182</v>
      </c>
      <c r="D25" s="77">
        <v>12</v>
      </c>
      <c r="E25" s="79">
        <v>4.7359189417238392</v>
      </c>
      <c r="F25" s="79">
        <f>Tabela151017[[#This Row],[Quantidade]]*Tabela151017[[#This Row],[Preço Unitário]]</f>
        <v>56.831027300686074</v>
      </c>
      <c r="H25" s="121"/>
      <c r="I25" s="121"/>
      <c r="J25" s="121"/>
      <c r="K25" s="121"/>
    </row>
    <row r="26" spans="2:11" ht="14.45" customHeight="1" x14ac:dyDescent="0.25">
      <c r="B26" s="77">
        <v>18</v>
      </c>
      <c r="C26" s="78" t="s">
        <v>188</v>
      </c>
      <c r="D26" s="77">
        <v>2</v>
      </c>
      <c r="E26" s="79">
        <v>5.1894837134215015</v>
      </c>
      <c r="F26" s="79">
        <f>Tabela151017[[#This Row],[Quantidade]]*Tabela151017[[#This Row],[Preço Unitário]]</f>
        <v>10.378967426843003</v>
      </c>
      <c r="H26" s="121"/>
      <c r="I26" s="121"/>
      <c r="J26" s="121"/>
      <c r="K26" s="121"/>
    </row>
    <row r="27" spans="2:11" ht="14.45" customHeight="1" x14ac:dyDescent="0.25">
      <c r="B27" s="77">
        <v>19</v>
      </c>
      <c r="C27" s="78" t="s">
        <v>183</v>
      </c>
      <c r="D27" s="77">
        <v>20</v>
      </c>
      <c r="E27" s="79">
        <v>1.1059634461575307</v>
      </c>
      <c r="F27" s="79">
        <f>Tabela151017[[#This Row],[Quantidade]]*Tabela151017[[#This Row],[Preço Unitário]]</f>
        <v>22.119268923150614</v>
      </c>
      <c r="H27" s="121"/>
      <c r="I27" s="121"/>
      <c r="J27" s="121"/>
      <c r="K27" s="121"/>
    </row>
    <row r="28" spans="2:11" ht="14.45" customHeight="1" x14ac:dyDescent="0.25">
      <c r="B28" s="77">
        <v>20</v>
      </c>
      <c r="C28" s="78" t="s">
        <v>185</v>
      </c>
      <c r="D28" s="77">
        <v>17</v>
      </c>
      <c r="E28" s="79">
        <v>6.0351528164188943</v>
      </c>
      <c r="F28" s="79">
        <f>Tabela151017[[#This Row],[Quantidade]]*Tabela151017[[#This Row],[Preço Unitário]]</f>
        <v>102.59759787912121</v>
      </c>
      <c r="H28" s="121"/>
      <c r="I28" s="121"/>
      <c r="J28" s="121"/>
      <c r="K28" s="121"/>
    </row>
    <row r="29" spans="2:11" ht="15" x14ac:dyDescent="0.25"/>
    <row r="30" spans="2:11" ht="15" x14ac:dyDescent="0.25"/>
    <row r="31" spans="2:11" ht="15" x14ac:dyDescent="0.25"/>
    <row r="32" spans="2:11" ht="15" x14ac:dyDescent="0.25"/>
  </sheetData>
  <mergeCells count="7">
    <mergeCell ref="H23:K28"/>
    <mergeCell ref="A1:R4"/>
    <mergeCell ref="A5:R6"/>
    <mergeCell ref="B7:F7"/>
    <mergeCell ref="H7:K7"/>
    <mergeCell ref="M7:Q7"/>
    <mergeCell ref="H8:K14"/>
  </mergeCells>
  <pageMargins left="0.511811024" right="0.511811024" top="0.78740157499999996" bottom="0.78740157499999996" header="0.31496062000000002" footer="0.31496062000000002"/>
  <pageSetup paperSize="9" orientation="portrait" horizontalDpi="360" verticalDpi="360" r:id="rId1"/>
  <drawing r:id="rId2"/>
  <tableParts count="3">
    <tablePart r:id="rId3"/>
    <tablePart r:id="rId4"/>
    <tablePart r:id="rId5"/>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showRowColHeaders="0" workbookViewId="0">
      <selection sqref="A1:R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85546875" customWidth="1"/>
    <col min="6" max="6" width="12.7109375" bestFit="1" customWidth="1"/>
    <col min="7" max="7" width="14.5703125" customWidth="1"/>
    <col min="8" max="8" width="10.28515625" customWidth="1"/>
    <col min="9" max="9" width="13.5703125" customWidth="1"/>
    <col min="10" max="10" width="13.140625" bestFit="1" customWidth="1"/>
    <col min="11" max="11" width="11.7109375" bestFit="1" customWidth="1"/>
    <col min="12" max="12" width="15" customWidth="1"/>
    <col min="13" max="13" width="7.42578125" bestFit="1" customWidth="1"/>
    <col min="14" max="14" width="12.28515625" customWidth="1"/>
    <col min="15" max="15" width="13.28515625" customWidth="1"/>
    <col min="16" max="16" width="11.7109375" bestFit="1" customWidth="1"/>
    <col min="17" max="18" width="10.28515625" customWidth="1"/>
    <col min="19" max="25" width="0" hidden="1" customWidth="1"/>
    <col min="26" max="16384" width="8.85546875" hidden="1"/>
  </cols>
  <sheetData>
    <row r="1" spans="1:18" ht="14.45" customHeight="1" x14ac:dyDescent="0.25">
      <c r="A1" s="94" t="s">
        <v>224</v>
      </c>
      <c r="B1" s="94"/>
      <c r="C1" s="94"/>
      <c r="D1" s="94"/>
      <c r="E1" s="94"/>
      <c r="F1" s="94"/>
      <c r="G1" s="94"/>
      <c r="H1" s="94"/>
      <c r="I1" s="94"/>
      <c r="J1" s="94"/>
      <c r="K1" s="94"/>
      <c r="L1" s="94"/>
      <c r="M1" s="94"/>
      <c r="N1" s="94"/>
      <c r="O1" s="94"/>
      <c r="P1" s="94"/>
      <c r="Q1" s="94"/>
      <c r="R1" s="94"/>
    </row>
    <row r="2" spans="1:18" ht="14.45" customHeight="1" x14ac:dyDescent="0.25">
      <c r="A2" s="94"/>
      <c r="B2" s="94"/>
      <c r="C2" s="94"/>
      <c r="D2" s="94"/>
      <c r="E2" s="94"/>
      <c r="F2" s="94"/>
      <c r="G2" s="94"/>
      <c r="H2" s="94"/>
      <c r="I2" s="94"/>
      <c r="J2" s="94"/>
      <c r="K2" s="94"/>
      <c r="L2" s="94"/>
      <c r="M2" s="94"/>
      <c r="N2" s="94"/>
      <c r="O2" s="94"/>
      <c r="P2" s="94"/>
      <c r="Q2" s="94"/>
      <c r="R2" s="94"/>
    </row>
    <row r="3" spans="1:18" ht="14.45" customHeight="1" x14ac:dyDescent="0.25">
      <c r="A3" s="94"/>
      <c r="B3" s="94"/>
      <c r="C3" s="94"/>
      <c r="D3" s="94"/>
      <c r="E3" s="94"/>
      <c r="F3" s="94"/>
      <c r="G3" s="94"/>
      <c r="H3" s="94"/>
      <c r="I3" s="94"/>
      <c r="J3" s="94"/>
      <c r="K3" s="94"/>
      <c r="L3" s="94"/>
      <c r="M3" s="94"/>
      <c r="N3" s="94"/>
      <c r="O3" s="94"/>
      <c r="P3" s="94"/>
      <c r="Q3" s="94"/>
      <c r="R3" s="94"/>
    </row>
    <row r="4" spans="1:18" ht="14.45" customHeight="1" x14ac:dyDescent="0.25">
      <c r="A4" s="94"/>
      <c r="B4" s="94"/>
      <c r="C4" s="94"/>
      <c r="D4" s="94"/>
      <c r="E4" s="94"/>
      <c r="F4" s="94"/>
      <c r="G4" s="94"/>
      <c r="H4" s="94"/>
      <c r="I4" s="94"/>
      <c r="J4" s="94"/>
      <c r="K4" s="94"/>
      <c r="L4" s="94"/>
      <c r="M4" s="94"/>
      <c r="N4" s="94"/>
      <c r="O4" s="94"/>
      <c r="P4" s="94"/>
      <c r="Q4" s="94"/>
      <c r="R4" s="94"/>
    </row>
    <row r="5" spans="1:18" ht="20.45" customHeight="1" x14ac:dyDescent="0.25">
      <c r="A5" s="109" t="s">
        <v>239</v>
      </c>
      <c r="B5" s="109"/>
      <c r="C5" s="109"/>
      <c r="D5" s="109"/>
      <c r="E5" s="109"/>
      <c r="F5" s="109"/>
      <c r="G5" s="109"/>
      <c r="H5" s="109"/>
      <c r="I5" s="109"/>
      <c r="J5" s="109"/>
      <c r="K5" s="109"/>
      <c r="L5" s="109"/>
      <c r="M5" s="109"/>
      <c r="N5" s="109"/>
      <c r="O5" s="109"/>
      <c r="P5" s="109"/>
      <c r="Q5" s="109"/>
      <c r="R5" s="109"/>
    </row>
    <row r="6" spans="1:18" ht="20.45" customHeight="1" x14ac:dyDescent="0.25">
      <c r="A6" s="109"/>
      <c r="B6" s="109"/>
      <c r="C6" s="109"/>
      <c r="D6" s="109"/>
      <c r="E6" s="109"/>
      <c r="F6" s="109"/>
      <c r="G6" s="109"/>
      <c r="H6" s="109"/>
      <c r="I6" s="109"/>
      <c r="J6" s="109"/>
      <c r="K6" s="109"/>
      <c r="L6" s="109"/>
      <c r="M6" s="109"/>
      <c r="N6" s="109"/>
      <c r="O6" s="109"/>
      <c r="P6" s="109"/>
      <c r="Q6" s="109"/>
      <c r="R6" s="109"/>
    </row>
    <row r="7" spans="1:18" ht="14.45" customHeight="1" x14ac:dyDescent="0.3">
      <c r="C7" s="123" t="s">
        <v>240</v>
      </c>
      <c r="D7" s="123"/>
      <c r="E7" s="123"/>
      <c r="F7" s="123"/>
      <c r="G7" s="73"/>
      <c r="H7" s="123" t="s">
        <v>235</v>
      </c>
      <c r="I7" s="123"/>
      <c r="J7" s="123"/>
      <c r="K7" s="123"/>
      <c r="M7" s="123" t="s">
        <v>18</v>
      </c>
      <c r="N7" s="123"/>
      <c r="O7" s="123"/>
      <c r="P7" s="123"/>
      <c r="Q7" s="89"/>
    </row>
    <row r="8" spans="1:18" ht="15" customHeight="1" x14ac:dyDescent="0.25">
      <c r="C8" s="76" t="s">
        <v>136</v>
      </c>
      <c r="D8" s="84" t="s">
        <v>137</v>
      </c>
      <c r="E8" s="84" t="s">
        <v>227</v>
      </c>
      <c r="F8" s="84" t="s">
        <v>233</v>
      </c>
      <c r="H8" s="82" t="s">
        <v>226</v>
      </c>
      <c r="I8" s="82" t="s">
        <v>137</v>
      </c>
      <c r="J8" s="82" t="s">
        <v>227</v>
      </c>
      <c r="K8" s="82" t="s">
        <v>233</v>
      </c>
      <c r="M8" s="82" t="s">
        <v>226</v>
      </c>
      <c r="N8" s="82" t="s">
        <v>137</v>
      </c>
      <c r="O8" s="82" t="s">
        <v>227</v>
      </c>
      <c r="P8" s="82" t="s">
        <v>233</v>
      </c>
    </row>
    <row r="9" spans="1:18" ht="15" customHeight="1" x14ac:dyDescent="0.25">
      <c r="C9" s="78" t="s">
        <v>119</v>
      </c>
      <c r="D9" s="77">
        <v>42</v>
      </c>
      <c r="E9" s="85" t="s">
        <v>232</v>
      </c>
      <c r="F9" s="87">
        <v>6000</v>
      </c>
      <c r="H9" s="82" t="s">
        <v>126</v>
      </c>
      <c r="I9" s="82">
        <f>VLOOKUP(Tabela22[Cliente],Tabela15101720[#All],2,FALSE)</f>
        <v>51</v>
      </c>
      <c r="J9" s="82" t="str">
        <f>VLOOKUP(Tabela22[Cliente],Tabela15101720[#All],3,FALSE)</f>
        <v>Gerente</v>
      </c>
      <c r="K9" s="86">
        <f>VLOOKUP(Tabela22[Cliente],Tabela15101720[#All],4,FALSE)</f>
        <v>4500</v>
      </c>
      <c r="M9" s="82" t="s">
        <v>127</v>
      </c>
      <c r="N9" s="82"/>
      <c r="O9" s="82"/>
      <c r="P9" s="86"/>
    </row>
    <row r="10" spans="1:18" ht="15" customHeight="1" x14ac:dyDescent="0.25">
      <c r="C10" s="78" t="s">
        <v>81</v>
      </c>
      <c r="D10" s="77">
        <v>22</v>
      </c>
      <c r="E10" s="85" t="s">
        <v>228</v>
      </c>
      <c r="F10" s="87">
        <v>1800</v>
      </c>
    </row>
    <row r="11" spans="1:18" ht="15" customHeight="1" x14ac:dyDescent="0.25">
      <c r="C11" s="78" t="s">
        <v>126</v>
      </c>
      <c r="D11" s="77">
        <v>51</v>
      </c>
      <c r="E11" s="85" t="s">
        <v>229</v>
      </c>
      <c r="F11" s="87">
        <v>4500</v>
      </c>
      <c r="H11" s="121" t="s">
        <v>237</v>
      </c>
      <c r="I11" s="121"/>
      <c r="J11" s="121"/>
      <c r="K11" s="121"/>
    </row>
    <row r="12" spans="1:18" ht="15" customHeight="1" x14ac:dyDescent="0.25">
      <c r="C12" s="78" t="s">
        <v>172</v>
      </c>
      <c r="D12" s="77">
        <v>25</v>
      </c>
      <c r="E12" s="85" t="s">
        <v>228</v>
      </c>
      <c r="F12" s="87">
        <v>1800</v>
      </c>
      <c r="H12" s="121"/>
      <c r="I12" s="121"/>
      <c r="J12" s="121"/>
      <c r="K12" s="121"/>
    </row>
    <row r="13" spans="1:18" ht="15" customHeight="1" x14ac:dyDescent="0.25">
      <c r="C13" s="78" t="s">
        <v>127</v>
      </c>
      <c r="D13" s="77">
        <v>60</v>
      </c>
      <c r="E13" s="85" t="s">
        <v>228</v>
      </c>
      <c r="F13" s="87">
        <v>1800</v>
      </c>
      <c r="H13" s="121"/>
      <c r="I13" s="121"/>
      <c r="J13" s="121"/>
      <c r="K13" s="121"/>
    </row>
    <row r="14" spans="1:18" ht="15" x14ac:dyDescent="0.25">
      <c r="C14" s="78" t="s">
        <v>165</v>
      </c>
      <c r="D14" s="77">
        <v>45</v>
      </c>
      <c r="E14" s="85" t="s">
        <v>230</v>
      </c>
      <c r="F14" s="87">
        <v>2500</v>
      </c>
      <c r="H14" s="121"/>
      <c r="I14" s="121"/>
      <c r="J14" s="121"/>
      <c r="K14" s="121"/>
    </row>
    <row r="15" spans="1:18" ht="15" x14ac:dyDescent="0.25">
      <c r="C15" s="78" t="s">
        <v>171</v>
      </c>
      <c r="D15" s="77">
        <v>23</v>
      </c>
      <c r="E15" s="85" t="s">
        <v>231</v>
      </c>
      <c r="F15" s="87">
        <v>2000</v>
      </c>
    </row>
    <row r="16" spans="1:18" ht="15.75" x14ac:dyDescent="0.25">
      <c r="C16" s="78" t="s">
        <v>225</v>
      </c>
      <c r="D16" s="77">
        <v>34</v>
      </c>
      <c r="E16" s="85" t="s">
        <v>232</v>
      </c>
      <c r="F16" s="87">
        <v>6000</v>
      </c>
      <c r="H16" s="114" t="s">
        <v>236</v>
      </c>
      <c r="I16" s="114"/>
      <c r="J16" s="114"/>
      <c r="K16" s="114"/>
    </row>
    <row r="17" spans="3:15" ht="14.45" customHeight="1" x14ac:dyDescent="0.25">
      <c r="C17" s="78" t="s">
        <v>129</v>
      </c>
      <c r="D17" s="77">
        <v>49</v>
      </c>
      <c r="E17" s="85" t="s">
        <v>230</v>
      </c>
      <c r="F17" s="87">
        <v>2500</v>
      </c>
      <c r="I17" s="21" t="s">
        <v>136</v>
      </c>
      <c r="J17" s="21" t="s">
        <v>234</v>
      </c>
      <c r="N17" s="21" t="s">
        <v>136</v>
      </c>
      <c r="O17" s="21" t="s">
        <v>234</v>
      </c>
    </row>
    <row r="18" spans="3:15" ht="14.45" customHeight="1" x14ac:dyDescent="0.25">
      <c r="C18" s="78" t="s">
        <v>130</v>
      </c>
      <c r="D18" s="77">
        <v>30</v>
      </c>
      <c r="E18" s="85" t="s">
        <v>231</v>
      </c>
      <c r="F18" s="87">
        <v>2000</v>
      </c>
      <c r="I18" s="21" t="s">
        <v>225</v>
      </c>
      <c r="J18" s="21">
        <f>HLOOKUP(Tabela23[Nome],C20:F21,2,FALSE)</f>
        <v>10.34</v>
      </c>
      <c r="N18" s="21" t="s">
        <v>82</v>
      </c>
      <c r="O18" s="21"/>
    </row>
    <row r="19" spans="3:15" ht="14.45" customHeight="1" x14ac:dyDescent="0.25"/>
    <row r="20" spans="3:15" ht="14.45" customHeight="1" x14ac:dyDescent="0.25">
      <c r="C20" s="88" t="s">
        <v>136</v>
      </c>
      <c r="D20" s="22" t="s">
        <v>225</v>
      </c>
      <c r="E20" s="22" t="s">
        <v>82</v>
      </c>
      <c r="F20" s="22" t="s">
        <v>128</v>
      </c>
      <c r="H20" s="121" t="s">
        <v>238</v>
      </c>
      <c r="I20" s="121"/>
      <c r="J20" s="121"/>
      <c r="K20" s="121"/>
    </row>
    <row r="21" spans="3:15" ht="14.45" customHeight="1" x14ac:dyDescent="0.25">
      <c r="C21" s="88" t="s">
        <v>234</v>
      </c>
      <c r="D21" s="1">
        <v>10.34</v>
      </c>
      <c r="E21" s="1">
        <v>9.58</v>
      </c>
      <c r="F21" s="1">
        <v>11.23</v>
      </c>
      <c r="H21" s="121"/>
      <c r="I21" s="121"/>
      <c r="J21" s="121"/>
      <c r="K21" s="121"/>
    </row>
    <row r="22" spans="3:15" ht="14.45" customHeight="1" x14ac:dyDescent="0.25">
      <c r="H22" s="121"/>
      <c r="I22" s="121"/>
      <c r="J22" s="121"/>
      <c r="K22" s="121"/>
    </row>
    <row r="23" spans="3:15" ht="14.45" customHeight="1" x14ac:dyDescent="0.25">
      <c r="H23" s="121"/>
      <c r="I23" s="121"/>
      <c r="J23" s="121"/>
      <c r="K23" s="121"/>
    </row>
    <row r="24" spans="3:15" ht="15.6" customHeight="1" x14ac:dyDescent="0.25"/>
    <row r="25" spans="3:15" ht="14.45" customHeight="1" x14ac:dyDescent="0.25"/>
    <row r="26" spans="3:15" ht="14.45" customHeight="1" x14ac:dyDescent="0.25"/>
    <row r="27" spans="3:15" ht="14.45" customHeight="1" x14ac:dyDescent="0.25"/>
    <row r="28" spans="3:15" ht="14.45" customHeight="1" x14ac:dyDescent="0.25"/>
    <row r="29" spans="3:15" ht="15" x14ac:dyDescent="0.25"/>
    <row r="30" spans="3:15" ht="15" x14ac:dyDescent="0.25"/>
    <row r="31" spans="3:15" ht="15" x14ac:dyDescent="0.25"/>
    <row r="32" spans="3:15" ht="15" x14ac:dyDescent="0.25"/>
  </sheetData>
  <mergeCells count="8">
    <mergeCell ref="H20:K23"/>
    <mergeCell ref="M7:P7"/>
    <mergeCell ref="C7:F7"/>
    <mergeCell ref="A1:R4"/>
    <mergeCell ref="A5:R6"/>
    <mergeCell ref="H7:K7"/>
    <mergeCell ref="H11:K14"/>
    <mergeCell ref="H16:K16"/>
  </mergeCells>
  <pageMargins left="0.511811024" right="0.511811024" top="0.78740157499999996" bottom="0.78740157499999996" header="0.31496062000000002" footer="0.31496062000000002"/>
  <pageSetup paperSize="9" orientation="portrait" horizontalDpi="360" verticalDpi="360" r:id="rId1"/>
  <ignoredErrors>
    <ignoredError sqref="F9:F18" calculatedColumn="1"/>
  </ignoredErrors>
  <drawing r:id="rId2"/>
  <tableParts count="5">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showGridLines="0" showRowColHeaders="0" workbookViewId="0">
      <selection sqref="A1:Y4"/>
    </sheetView>
  </sheetViews>
  <sheetFormatPr defaultColWidth="0" defaultRowHeight="15" zeroHeight="1" x14ac:dyDescent="0.25"/>
  <cols>
    <col min="1" max="25" width="8.85546875" customWidth="1"/>
    <col min="26" max="16384" width="8.85546875" hidden="1"/>
  </cols>
  <sheetData>
    <row r="1" spans="1:25" ht="14.45" customHeight="1" x14ac:dyDescent="0.25">
      <c r="A1" s="94" t="s">
        <v>1</v>
      </c>
      <c r="B1" s="94"/>
      <c r="C1" s="94"/>
      <c r="D1" s="94"/>
      <c r="E1" s="94"/>
      <c r="F1" s="94"/>
      <c r="G1" s="94"/>
      <c r="H1" s="94"/>
      <c r="I1" s="94"/>
      <c r="J1" s="94"/>
      <c r="K1" s="94"/>
      <c r="L1" s="94"/>
      <c r="M1" s="94"/>
      <c r="N1" s="94"/>
      <c r="O1" s="94"/>
      <c r="P1" s="94"/>
      <c r="Q1" s="94"/>
      <c r="R1" s="94"/>
      <c r="S1" s="94"/>
      <c r="T1" s="94"/>
      <c r="U1" s="94"/>
      <c r="V1" s="94"/>
      <c r="W1" s="94"/>
      <c r="X1" s="94"/>
      <c r="Y1" s="94"/>
    </row>
    <row r="2" spans="1:25" ht="14.45" customHeight="1" x14ac:dyDescent="0.25">
      <c r="A2" s="94"/>
      <c r="B2" s="94"/>
      <c r="C2" s="94"/>
      <c r="D2" s="94"/>
      <c r="E2" s="94"/>
      <c r="F2" s="94"/>
      <c r="G2" s="94"/>
      <c r="H2" s="94"/>
      <c r="I2" s="94"/>
      <c r="J2" s="94"/>
      <c r="K2" s="94"/>
      <c r="L2" s="94"/>
      <c r="M2" s="94"/>
      <c r="N2" s="94"/>
      <c r="O2" s="94"/>
      <c r="P2" s="94"/>
      <c r="Q2" s="94"/>
      <c r="R2" s="94"/>
      <c r="S2" s="94"/>
      <c r="T2" s="94"/>
      <c r="U2" s="94"/>
      <c r="V2" s="94"/>
      <c r="W2" s="94"/>
      <c r="X2" s="94"/>
      <c r="Y2" s="94"/>
    </row>
    <row r="3" spans="1:25" ht="14.45" customHeight="1" x14ac:dyDescent="0.25">
      <c r="A3" s="94"/>
      <c r="B3" s="94"/>
      <c r="C3" s="94"/>
      <c r="D3" s="94"/>
      <c r="E3" s="94"/>
      <c r="F3" s="94"/>
      <c r="G3" s="94"/>
      <c r="H3" s="94"/>
      <c r="I3" s="94"/>
      <c r="J3" s="94"/>
      <c r="K3" s="94"/>
      <c r="L3" s="94"/>
      <c r="M3" s="94"/>
      <c r="N3" s="94"/>
      <c r="O3" s="94"/>
      <c r="P3" s="94"/>
      <c r="Q3" s="94"/>
      <c r="R3" s="94"/>
      <c r="S3" s="94"/>
      <c r="T3" s="94"/>
      <c r="U3" s="94"/>
      <c r="V3" s="94"/>
      <c r="W3" s="94"/>
      <c r="X3" s="94"/>
      <c r="Y3" s="94"/>
    </row>
    <row r="4" spans="1:25" ht="14.45" customHeight="1" x14ac:dyDescent="0.25">
      <c r="A4" s="94"/>
      <c r="B4" s="94"/>
      <c r="C4" s="94"/>
      <c r="D4" s="94"/>
      <c r="E4" s="94"/>
      <c r="F4" s="94"/>
      <c r="G4" s="94"/>
      <c r="H4" s="94"/>
      <c r="I4" s="94"/>
      <c r="J4" s="94"/>
      <c r="K4" s="94"/>
      <c r="L4" s="94"/>
      <c r="M4" s="94"/>
      <c r="N4" s="94"/>
      <c r="O4" s="94"/>
      <c r="P4" s="94"/>
      <c r="Q4" s="94"/>
      <c r="R4" s="94"/>
      <c r="S4" s="94"/>
      <c r="T4" s="94"/>
      <c r="U4" s="94"/>
      <c r="V4" s="94"/>
      <c r="W4" s="94"/>
      <c r="X4" s="94"/>
      <c r="Y4" s="94"/>
    </row>
    <row r="5" spans="1:25" ht="14.45" customHeight="1" x14ac:dyDescent="0.25">
      <c r="A5" s="97" t="s">
        <v>2</v>
      </c>
      <c r="B5" s="97"/>
      <c r="C5" s="97"/>
      <c r="D5" s="97"/>
      <c r="E5" s="97"/>
      <c r="F5" s="97"/>
      <c r="G5" s="97"/>
      <c r="H5" s="97"/>
      <c r="I5" s="97"/>
      <c r="J5" s="97"/>
      <c r="K5" s="97"/>
      <c r="L5" s="97"/>
      <c r="M5" s="97"/>
      <c r="N5" s="97"/>
      <c r="O5" s="97"/>
      <c r="P5" s="97"/>
      <c r="Q5" s="97"/>
      <c r="R5" s="97"/>
      <c r="S5" s="97"/>
      <c r="T5" s="97"/>
      <c r="U5" s="97"/>
      <c r="V5" s="97"/>
      <c r="W5" s="97"/>
      <c r="X5" s="5"/>
      <c r="Y5" s="5"/>
    </row>
    <row r="6" spans="1:25" ht="14.45" customHeight="1" x14ac:dyDescent="0.25">
      <c r="A6" s="97"/>
      <c r="B6" s="97"/>
      <c r="C6" s="97"/>
      <c r="D6" s="97"/>
      <c r="E6" s="97"/>
      <c r="F6" s="97"/>
      <c r="G6" s="97"/>
      <c r="H6" s="97"/>
      <c r="I6" s="97"/>
      <c r="J6" s="97"/>
      <c r="K6" s="97"/>
      <c r="L6" s="97"/>
      <c r="M6" s="97"/>
      <c r="N6" s="97"/>
      <c r="O6" s="97"/>
      <c r="P6" s="97"/>
      <c r="Q6" s="97"/>
      <c r="R6" s="97"/>
      <c r="S6" s="97"/>
      <c r="T6" s="97"/>
      <c r="U6" s="97"/>
      <c r="V6" s="97"/>
      <c r="W6" s="97"/>
      <c r="X6" s="5"/>
      <c r="Y6" s="5"/>
    </row>
    <row r="7" spans="1:25" ht="14.45" customHeight="1" x14ac:dyDescent="0.25">
      <c r="A7" s="97"/>
      <c r="B7" s="97"/>
      <c r="C7" s="97"/>
      <c r="D7" s="97"/>
      <c r="E7" s="97"/>
      <c r="F7" s="97"/>
      <c r="G7" s="97"/>
      <c r="H7" s="97"/>
      <c r="I7" s="97"/>
      <c r="J7" s="97"/>
      <c r="K7" s="97"/>
      <c r="L7" s="97"/>
      <c r="M7" s="97"/>
      <c r="N7" s="97"/>
      <c r="O7" s="97"/>
      <c r="P7" s="97"/>
      <c r="Q7" s="97"/>
      <c r="R7" s="97"/>
      <c r="S7" s="97"/>
      <c r="T7" s="97"/>
      <c r="U7" s="97"/>
      <c r="V7" s="97"/>
      <c r="W7" s="97"/>
      <c r="X7" s="5"/>
      <c r="Y7" s="5"/>
    </row>
    <row r="8" spans="1:25" ht="14.45" customHeight="1" x14ac:dyDescent="0.25">
      <c r="A8" s="97"/>
      <c r="B8" s="97"/>
      <c r="C8" s="97"/>
      <c r="D8" s="97"/>
      <c r="E8" s="97"/>
      <c r="F8" s="97"/>
      <c r="G8" s="97"/>
      <c r="H8" s="97"/>
      <c r="I8" s="97"/>
      <c r="J8" s="97"/>
      <c r="K8" s="97"/>
      <c r="L8" s="97"/>
      <c r="M8" s="97"/>
      <c r="N8" s="97"/>
      <c r="O8" s="97"/>
      <c r="P8" s="97"/>
      <c r="Q8" s="97"/>
      <c r="R8" s="97"/>
      <c r="S8" s="97"/>
      <c r="T8" s="97"/>
      <c r="U8" s="97"/>
      <c r="V8" s="97"/>
      <c r="W8" s="97"/>
      <c r="X8" s="5"/>
      <c r="Y8" s="5"/>
    </row>
    <row r="9" spans="1:25" ht="14.45" customHeight="1" thickBot="1" x14ac:dyDescent="0.35">
      <c r="B9" s="5"/>
      <c r="C9" s="99" t="s">
        <v>17</v>
      </c>
      <c r="D9" s="99"/>
      <c r="E9" s="99"/>
      <c r="F9" s="99"/>
      <c r="G9" s="99"/>
      <c r="H9" s="99"/>
      <c r="I9" s="99"/>
      <c r="J9" s="4"/>
      <c r="K9" s="4"/>
      <c r="L9" s="4"/>
      <c r="M9" s="4"/>
      <c r="N9" s="4"/>
      <c r="O9" s="99" t="s">
        <v>18</v>
      </c>
      <c r="P9" s="99"/>
      <c r="Q9" s="99"/>
      <c r="R9" s="99"/>
      <c r="S9" s="99"/>
      <c r="T9" s="99"/>
      <c r="U9" s="99"/>
      <c r="V9" s="4"/>
      <c r="W9" s="5"/>
      <c r="X9" s="5"/>
      <c r="Y9" s="5"/>
    </row>
    <row r="10" spans="1:25" ht="16.5" thickBot="1" x14ac:dyDescent="0.3">
      <c r="C10" s="100" t="s">
        <v>3</v>
      </c>
      <c r="D10" s="101"/>
      <c r="E10" s="101"/>
      <c r="F10" s="101"/>
      <c r="G10" s="101"/>
      <c r="H10" s="101"/>
      <c r="I10" s="102"/>
      <c r="O10" s="100" t="s">
        <v>3</v>
      </c>
      <c r="P10" s="101"/>
      <c r="Q10" s="101"/>
      <c r="R10" s="101"/>
      <c r="S10" s="101"/>
      <c r="T10" s="101"/>
      <c r="U10" s="102"/>
    </row>
    <row r="11" spans="1:25" x14ac:dyDescent="0.25">
      <c r="C11" s="6"/>
      <c r="I11" s="7"/>
      <c r="O11" s="6"/>
      <c r="U11" s="7"/>
    </row>
    <row r="12" spans="1:25" x14ac:dyDescent="0.25">
      <c r="C12" s="8">
        <v>1</v>
      </c>
      <c r="D12" s="96" t="s">
        <v>6</v>
      </c>
      <c r="E12" s="96"/>
      <c r="F12" s="9"/>
      <c r="G12" s="10"/>
      <c r="H12" s="11"/>
      <c r="I12" s="7"/>
      <c r="O12" s="8">
        <v>1</v>
      </c>
      <c r="P12" s="96" t="s">
        <v>6</v>
      </c>
      <c r="Q12" s="96"/>
      <c r="U12" s="7"/>
    </row>
    <row r="13" spans="1:25" x14ac:dyDescent="0.25">
      <c r="C13" s="8">
        <v>2</v>
      </c>
      <c r="D13" s="96" t="s">
        <v>4</v>
      </c>
      <c r="E13" s="96"/>
      <c r="F13" s="12" t="s">
        <v>11</v>
      </c>
      <c r="G13" s="13" t="s">
        <v>12</v>
      </c>
      <c r="H13" s="14" t="s">
        <v>13</v>
      </c>
      <c r="I13" s="7"/>
      <c r="O13" s="8">
        <v>2</v>
      </c>
      <c r="P13" s="96" t="s">
        <v>4</v>
      </c>
      <c r="Q13" s="96"/>
      <c r="R13" s="21" t="s">
        <v>11</v>
      </c>
      <c r="S13" s="21" t="s">
        <v>12</v>
      </c>
      <c r="T13" s="21" t="s">
        <v>13</v>
      </c>
      <c r="U13" s="7"/>
    </row>
    <row r="14" spans="1:25" x14ac:dyDescent="0.25">
      <c r="C14" s="8">
        <v>3</v>
      </c>
      <c r="D14" s="96" t="s">
        <v>5</v>
      </c>
      <c r="E14" s="98"/>
      <c r="F14" s="1" t="s">
        <v>14</v>
      </c>
      <c r="G14" s="2" t="s">
        <v>15</v>
      </c>
      <c r="H14" s="3" t="s">
        <v>16</v>
      </c>
      <c r="I14" s="7"/>
      <c r="O14" s="8">
        <v>3</v>
      </c>
      <c r="P14" s="96" t="s">
        <v>5</v>
      </c>
      <c r="Q14" s="96"/>
      <c r="R14" s="21" t="s">
        <v>14</v>
      </c>
      <c r="S14" s="21" t="s">
        <v>15</v>
      </c>
      <c r="T14" s="21" t="s">
        <v>16</v>
      </c>
      <c r="U14" s="7"/>
    </row>
    <row r="15" spans="1:25" x14ac:dyDescent="0.25">
      <c r="C15" s="8">
        <v>4</v>
      </c>
      <c r="D15" s="96" t="s">
        <v>7</v>
      </c>
      <c r="E15" s="96"/>
      <c r="F15" s="15" t="s">
        <v>10</v>
      </c>
      <c r="I15" s="7"/>
      <c r="O15" s="8">
        <v>4</v>
      </c>
      <c r="P15" s="96" t="s">
        <v>7</v>
      </c>
      <c r="Q15" s="96"/>
      <c r="R15" t="s">
        <v>10</v>
      </c>
      <c r="U15" s="7"/>
    </row>
    <row r="16" spans="1:25" x14ac:dyDescent="0.25">
      <c r="C16" s="8">
        <v>5</v>
      </c>
      <c r="D16" s="96" t="s">
        <v>8</v>
      </c>
      <c r="E16" s="96"/>
      <c r="F16" s="16" t="s">
        <v>10</v>
      </c>
      <c r="I16" s="7"/>
      <c r="O16" s="8">
        <v>5</v>
      </c>
      <c r="P16" s="96" t="s">
        <v>8</v>
      </c>
      <c r="Q16" s="96"/>
      <c r="R16" t="s">
        <v>10</v>
      </c>
      <c r="U16" s="7"/>
    </row>
    <row r="17" spans="3:21" x14ac:dyDescent="0.25">
      <c r="C17" s="8">
        <v>6</v>
      </c>
      <c r="D17" s="96" t="s">
        <v>9</v>
      </c>
      <c r="E17" s="96"/>
      <c r="F17" s="17" t="s">
        <v>10</v>
      </c>
      <c r="I17" s="7"/>
      <c r="O17" s="8">
        <v>6</v>
      </c>
      <c r="P17" s="96" t="s">
        <v>9</v>
      </c>
      <c r="Q17" s="96"/>
      <c r="R17" t="s">
        <v>10</v>
      </c>
      <c r="U17" s="7"/>
    </row>
    <row r="18" spans="3:21" ht="15.75" thickBot="1" x14ac:dyDescent="0.3">
      <c r="C18" s="18"/>
      <c r="D18" s="19"/>
      <c r="E18" s="19"/>
      <c r="F18" s="19"/>
      <c r="G18" s="19"/>
      <c r="H18" s="19"/>
      <c r="I18" s="20"/>
      <c r="O18" s="18"/>
      <c r="P18" s="19"/>
      <c r="Q18" s="19"/>
      <c r="R18" s="19"/>
      <c r="S18" s="19"/>
      <c r="T18" s="19"/>
      <c r="U18" s="20"/>
    </row>
    <row r="19" spans="3:21" x14ac:dyDescent="0.25"/>
    <row r="20" spans="3:21" x14ac:dyDescent="0.25"/>
    <row r="21" spans="3:21" x14ac:dyDescent="0.25"/>
    <row r="22" spans="3:21" x14ac:dyDescent="0.25"/>
    <row r="23" spans="3:21" x14ac:dyDescent="0.25"/>
    <row r="24" spans="3:21" x14ac:dyDescent="0.25"/>
    <row r="25" spans="3:21" x14ac:dyDescent="0.25"/>
    <row r="26" spans="3:21" x14ac:dyDescent="0.25"/>
    <row r="27" spans="3:21" x14ac:dyDescent="0.25"/>
    <row r="28" spans="3:21" x14ac:dyDescent="0.25"/>
    <row r="29" spans="3:21" ht="34.15" customHeight="1" x14ac:dyDescent="0.25"/>
  </sheetData>
  <mergeCells count="18">
    <mergeCell ref="A1:Y4"/>
    <mergeCell ref="P15:Q15"/>
    <mergeCell ref="P16:Q16"/>
    <mergeCell ref="P17:Q17"/>
    <mergeCell ref="D15:E15"/>
    <mergeCell ref="D16:E16"/>
    <mergeCell ref="D17:E17"/>
    <mergeCell ref="P12:Q12"/>
    <mergeCell ref="P13:Q13"/>
    <mergeCell ref="A5:W8"/>
    <mergeCell ref="P14:Q14"/>
    <mergeCell ref="D12:E12"/>
    <mergeCell ref="D13:E13"/>
    <mergeCell ref="D14:E14"/>
    <mergeCell ref="O9:U9"/>
    <mergeCell ref="C9:I9"/>
    <mergeCell ref="O10:U10"/>
    <mergeCell ref="C10:I10"/>
  </mergeCells>
  <pageMargins left="0.511811024" right="0.511811024" top="0.78740157499999996" bottom="0.78740157499999996" header="0.31496062000000002" footer="0.31496062000000002"/>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2"/>
  <sheetViews>
    <sheetView showGridLines="0" showRowColHeaders="0" workbookViewId="0">
      <selection sqref="A1:P4"/>
    </sheetView>
  </sheetViews>
  <sheetFormatPr defaultColWidth="0" defaultRowHeight="0" customHeight="1" zeroHeight="1" x14ac:dyDescent="0.25"/>
  <cols>
    <col min="1" max="1" width="11.140625" customWidth="1"/>
    <col min="2" max="2" width="5" bestFit="1" customWidth="1"/>
    <col min="3" max="3" width="10.140625" bestFit="1" customWidth="1"/>
    <col min="4" max="4" width="13.140625" bestFit="1" customWidth="1"/>
    <col min="5" max="5" width="13.5703125" customWidth="1"/>
    <col min="6" max="6" width="15.7109375" customWidth="1"/>
    <col min="7" max="7" width="17.7109375" customWidth="1"/>
    <col min="8" max="8" width="9" customWidth="1"/>
    <col min="9" max="9" width="18" customWidth="1"/>
    <col min="10" max="10" width="22.140625" customWidth="1"/>
    <col min="11" max="11" width="19.140625" bestFit="1" customWidth="1"/>
    <col min="12" max="12" width="5.7109375" customWidth="1"/>
    <col min="13" max="13" width="15.42578125" customWidth="1"/>
    <col min="14" max="14" width="13" customWidth="1"/>
    <col min="15" max="16" width="10.28515625" customWidth="1"/>
    <col min="17" max="26" width="0" hidden="1" customWidth="1"/>
    <col min="27" max="16384" width="8.85546875" hidden="1"/>
  </cols>
  <sheetData>
    <row r="1" spans="1:16" ht="14.45" customHeight="1" x14ac:dyDescent="0.25">
      <c r="A1" s="94" t="s">
        <v>242</v>
      </c>
      <c r="B1" s="94"/>
      <c r="C1" s="94"/>
      <c r="D1" s="94"/>
      <c r="E1" s="94"/>
      <c r="F1" s="94"/>
      <c r="G1" s="94"/>
      <c r="H1" s="94"/>
      <c r="I1" s="94"/>
      <c r="J1" s="94"/>
      <c r="K1" s="94"/>
      <c r="L1" s="94"/>
      <c r="M1" s="94"/>
      <c r="N1" s="94"/>
      <c r="O1" s="94"/>
      <c r="P1" s="94"/>
    </row>
    <row r="2" spans="1:16" ht="14.45" customHeight="1" x14ac:dyDescent="0.25">
      <c r="A2" s="94"/>
      <c r="B2" s="94"/>
      <c r="C2" s="94"/>
      <c r="D2" s="94"/>
      <c r="E2" s="94"/>
      <c r="F2" s="94"/>
      <c r="G2" s="94"/>
      <c r="H2" s="94"/>
      <c r="I2" s="94"/>
      <c r="J2" s="94"/>
      <c r="K2" s="94"/>
      <c r="L2" s="94"/>
      <c r="M2" s="94"/>
      <c r="N2" s="94"/>
      <c r="O2" s="94"/>
      <c r="P2" s="94"/>
    </row>
    <row r="3" spans="1:16" ht="14.45" customHeight="1" x14ac:dyDescent="0.25">
      <c r="A3" s="94"/>
      <c r="B3" s="94"/>
      <c r="C3" s="94"/>
      <c r="D3" s="94"/>
      <c r="E3" s="94"/>
      <c r="F3" s="94"/>
      <c r="G3" s="94"/>
      <c r="H3" s="94"/>
      <c r="I3" s="94"/>
      <c r="J3" s="94"/>
      <c r="K3" s="94"/>
      <c r="L3" s="94"/>
      <c r="M3" s="94"/>
      <c r="N3" s="94"/>
      <c r="O3" s="94"/>
      <c r="P3" s="94"/>
    </row>
    <row r="4" spans="1:16" ht="14.45" customHeight="1" x14ac:dyDescent="0.25">
      <c r="A4" s="94"/>
      <c r="B4" s="94"/>
      <c r="C4" s="94"/>
      <c r="D4" s="94"/>
      <c r="E4" s="94"/>
      <c r="F4" s="94"/>
      <c r="G4" s="94"/>
      <c r="H4" s="94"/>
      <c r="I4" s="94"/>
      <c r="J4" s="94"/>
      <c r="K4" s="94"/>
      <c r="L4" s="94"/>
      <c r="M4" s="94"/>
      <c r="N4" s="94"/>
      <c r="O4" s="94"/>
      <c r="P4" s="94"/>
    </row>
    <row r="5" spans="1:16" ht="20.45" customHeight="1" x14ac:dyDescent="0.25">
      <c r="A5" s="109" t="s">
        <v>254</v>
      </c>
      <c r="B5" s="109"/>
      <c r="C5" s="109"/>
      <c r="D5" s="109"/>
      <c r="E5" s="109"/>
      <c r="F5" s="109"/>
      <c r="G5" s="109"/>
      <c r="H5" s="109"/>
      <c r="I5" s="109"/>
      <c r="J5" s="109"/>
      <c r="K5" s="109"/>
      <c r="L5" s="109"/>
      <c r="M5" s="109"/>
      <c r="N5" s="109"/>
      <c r="O5" s="109"/>
      <c r="P5" s="109"/>
    </row>
    <row r="6" spans="1:16" ht="20.45" customHeight="1" x14ac:dyDescent="0.25">
      <c r="A6" s="109"/>
      <c r="B6" s="109"/>
      <c r="C6" s="109"/>
      <c r="D6" s="109"/>
      <c r="E6" s="109"/>
      <c r="F6" s="109"/>
      <c r="G6" s="109"/>
      <c r="H6" s="109"/>
      <c r="I6" s="109"/>
      <c r="J6" s="109"/>
      <c r="K6" s="109"/>
      <c r="L6" s="109"/>
      <c r="M6" s="109"/>
      <c r="N6" s="109"/>
      <c r="O6" s="109"/>
      <c r="P6" s="109"/>
    </row>
    <row r="7" spans="1:16" ht="14.45" customHeight="1" x14ac:dyDescent="0.25">
      <c r="B7" s="122" t="s">
        <v>249</v>
      </c>
      <c r="C7" s="122"/>
      <c r="D7" s="122"/>
      <c r="E7" s="122"/>
      <c r="F7" s="122"/>
      <c r="G7" s="122"/>
    </row>
    <row r="8" spans="1:16" ht="15" customHeight="1" x14ac:dyDescent="0.25">
      <c r="B8" s="21" t="s">
        <v>174</v>
      </c>
      <c r="C8" s="21" t="s">
        <v>136</v>
      </c>
      <c r="D8" s="21" t="s">
        <v>175</v>
      </c>
      <c r="E8" s="21" t="s">
        <v>176</v>
      </c>
      <c r="F8" s="21" t="s">
        <v>177</v>
      </c>
      <c r="G8" s="21" t="s">
        <v>178</v>
      </c>
      <c r="I8" s="90" t="s">
        <v>250</v>
      </c>
      <c r="J8" t="s">
        <v>252</v>
      </c>
      <c r="K8" t="s">
        <v>253</v>
      </c>
      <c r="M8" s="115" t="s">
        <v>255</v>
      </c>
      <c r="N8" s="115"/>
      <c r="O8" s="115"/>
      <c r="P8" s="115"/>
    </row>
    <row r="9" spans="1:16" ht="15" customHeight="1" x14ac:dyDescent="0.25">
      <c r="B9" s="21">
        <v>1</v>
      </c>
      <c r="C9" s="21" t="s">
        <v>225</v>
      </c>
      <c r="D9" s="21" t="s">
        <v>244</v>
      </c>
      <c r="E9" s="21">
        <v>2</v>
      </c>
      <c r="F9" s="72">
        <v>200</v>
      </c>
      <c r="G9" s="72">
        <f>Tabela34[[#This Row],[Quantidade]]*Tabela34[[#This Row],[Preço Unitário]]</f>
        <v>400</v>
      </c>
      <c r="I9" s="74" t="s">
        <v>130</v>
      </c>
      <c r="J9" s="93">
        <v>250</v>
      </c>
      <c r="K9" s="93">
        <v>250</v>
      </c>
      <c r="L9" s="93"/>
      <c r="M9" s="115"/>
      <c r="N9" s="115"/>
      <c r="O9" s="115"/>
      <c r="P9" s="115"/>
    </row>
    <row r="10" spans="1:16" ht="15" customHeight="1" x14ac:dyDescent="0.25">
      <c r="B10" s="21">
        <v>2</v>
      </c>
      <c r="C10" s="21" t="s">
        <v>82</v>
      </c>
      <c r="D10" s="21" t="s">
        <v>245</v>
      </c>
      <c r="E10" s="21">
        <v>4</v>
      </c>
      <c r="F10" s="72">
        <v>25</v>
      </c>
      <c r="G10" s="72">
        <f>Tabela34[[#This Row],[Quantidade]]*Tabela34[[#This Row],[Preço Unitário]]</f>
        <v>100</v>
      </c>
      <c r="I10" s="74" t="s">
        <v>118</v>
      </c>
      <c r="J10" s="93">
        <v>150.5</v>
      </c>
      <c r="K10" s="93">
        <v>157.5</v>
      </c>
      <c r="L10" s="93"/>
      <c r="M10" s="115"/>
      <c r="N10" s="115"/>
      <c r="O10" s="115"/>
      <c r="P10" s="115"/>
    </row>
    <row r="11" spans="1:16" ht="15" customHeight="1" x14ac:dyDescent="0.25">
      <c r="B11" s="21">
        <v>3</v>
      </c>
      <c r="C11" s="21" t="s">
        <v>119</v>
      </c>
      <c r="D11" s="21" t="s">
        <v>246</v>
      </c>
      <c r="E11" s="21">
        <v>3</v>
      </c>
      <c r="F11" s="72">
        <v>10</v>
      </c>
      <c r="G11" s="72">
        <f>Tabela34[[#This Row],[Quantidade]]*Tabela34[[#This Row],[Preço Unitário]]</f>
        <v>30</v>
      </c>
      <c r="I11" s="74" t="s">
        <v>225</v>
      </c>
      <c r="J11" s="93">
        <v>475</v>
      </c>
      <c r="K11" s="93">
        <v>1325</v>
      </c>
      <c r="L11" s="93"/>
      <c r="M11" s="115"/>
      <c r="N11" s="115"/>
      <c r="O11" s="115"/>
      <c r="P11" s="115"/>
    </row>
    <row r="12" spans="1:16" ht="15" customHeight="1" x14ac:dyDescent="0.25">
      <c r="B12" s="21">
        <v>4</v>
      </c>
      <c r="C12" s="21" t="s">
        <v>81</v>
      </c>
      <c r="D12" s="21" t="s">
        <v>247</v>
      </c>
      <c r="E12" s="21">
        <v>10</v>
      </c>
      <c r="F12" s="72">
        <v>2</v>
      </c>
      <c r="G12" s="72">
        <f>Tabela34[[#This Row],[Quantidade]]*Tabela34[[#This Row],[Preço Unitário]]</f>
        <v>20</v>
      </c>
      <c r="I12" s="91" t="s">
        <v>245</v>
      </c>
      <c r="J12" s="93">
        <v>25</v>
      </c>
      <c r="K12" s="93">
        <v>175</v>
      </c>
      <c r="L12" s="93"/>
      <c r="M12" s="115"/>
      <c r="N12" s="115"/>
      <c r="O12" s="115"/>
      <c r="P12" s="115"/>
    </row>
    <row r="13" spans="1:16" ht="15" customHeight="1" x14ac:dyDescent="0.25">
      <c r="B13" s="21">
        <v>5</v>
      </c>
      <c r="C13" s="21" t="s">
        <v>118</v>
      </c>
      <c r="D13" s="21" t="s">
        <v>248</v>
      </c>
      <c r="E13" s="21">
        <v>15</v>
      </c>
      <c r="F13" s="72">
        <v>0.5</v>
      </c>
      <c r="G13" s="72">
        <f>Tabela34[[#This Row],[Quantidade]]*Tabela34[[#This Row],[Preço Unitário]]</f>
        <v>7.5</v>
      </c>
      <c r="I13" s="92">
        <v>7</v>
      </c>
      <c r="J13" s="93">
        <v>25</v>
      </c>
      <c r="K13" s="93">
        <v>175</v>
      </c>
      <c r="L13" s="93"/>
      <c r="M13" s="115"/>
      <c r="N13" s="115"/>
      <c r="O13" s="115"/>
      <c r="P13" s="115"/>
    </row>
    <row r="14" spans="1:16" ht="15" customHeight="1" x14ac:dyDescent="0.25">
      <c r="B14" s="21">
        <v>6</v>
      </c>
      <c r="C14" s="21" t="s">
        <v>130</v>
      </c>
      <c r="D14" s="21" t="s">
        <v>244</v>
      </c>
      <c r="E14" s="21">
        <v>1</v>
      </c>
      <c r="F14" s="72">
        <v>250</v>
      </c>
      <c r="G14" s="72">
        <f>Tabela34[[#This Row],[Quantidade]]*Tabela34[[#This Row],[Preço Unitário]]</f>
        <v>250</v>
      </c>
      <c r="I14" s="91" t="s">
        <v>244</v>
      </c>
      <c r="J14" s="93">
        <v>450</v>
      </c>
      <c r="K14" s="93">
        <v>1150</v>
      </c>
      <c r="L14" s="93"/>
      <c r="M14" s="115"/>
      <c r="N14" s="115"/>
      <c r="O14" s="115"/>
      <c r="P14" s="115"/>
    </row>
    <row r="15" spans="1:16" ht="15" customHeight="1" x14ac:dyDescent="0.25">
      <c r="B15" s="21">
        <v>7</v>
      </c>
      <c r="C15" s="21" t="s">
        <v>243</v>
      </c>
      <c r="D15" s="21" t="s">
        <v>246</v>
      </c>
      <c r="E15" s="21">
        <v>2</v>
      </c>
      <c r="F15" s="72">
        <v>15</v>
      </c>
      <c r="G15" s="72">
        <f>Tabela34[[#This Row],[Quantidade]]*Tabela34[[#This Row],[Preço Unitário]]</f>
        <v>30</v>
      </c>
      <c r="I15" s="92">
        <v>2</v>
      </c>
      <c r="J15" s="93">
        <v>200</v>
      </c>
      <c r="K15" s="93">
        <v>400</v>
      </c>
      <c r="L15" s="93"/>
      <c r="M15" s="115"/>
      <c r="N15" s="115"/>
      <c r="O15" s="115"/>
      <c r="P15" s="115"/>
    </row>
    <row r="16" spans="1:16" ht="15" customHeight="1" x14ac:dyDescent="0.25">
      <c r="B16" s="21">
        <v>8</v>
      </c>
      <c r="C16" s="21" t="s">
        <v>119</v>
      </c>
      <c r="D16" s="21" t="s">
        <v>246</v>
      </c>
      <c r="E16" s="21">
        <v>4</v>
      </c>
      <c r="F16" s="72">
        <v>20</v>
      </c>
      <c r="G16" s="72">
        <f>Tabela34[[#This Row],[Quantidade]]*Tabela34[[#This Row],[Preço Unitário]]</f>
        <v>80</v>
      </c>
      <c r="I16" s="92">
        <v>3</v>
      </c>
      <c r="J16" s="93">
        <v>250</v>
      </c>
      <c r="K16" s="93">
        <v>750</v>
      </c>
      <c r="L16" s="93"/>
      <c r="M16" s="115"/>
      <c r="N16" s="115"/>
      <c r="O16" s="115"/>
      <c r="P16" s="115"/>
    </row>
    <row r="17" spans="2:16" ht="14.45" customHeight="1" x14ac:dyDescent="0.25">
      <c r="B17" s="21">
        <v>9</v>
      </c>
      <c r="C17" s="21" t="s">
        <v>81</v>
      </c>
      <c r="D17" s="21" t="s">
        <v>248</v>
      </c>
      <c r="E17" s="21">
        <v>5</v>
      </c>
      <c r="F17" s="72">
        <v>0.3</v>
      </c>
      <c r="G17" s="72">
        <f>Tabela34[[#This Row],[Quantidade]]*Tabela34[[#This Row],[Preço Unitário]]</f>
        <v>1.5</v>
      </c>
      <c r="I17" s="74" t="s">
        <v>119</v>
      </c>
      <c r="J17" s="93">
        <v>30</v>
      </c>
      <c r="K17" s="93">
        <v>110</v>
      </c>
      <c r="L17" s="93"/>
      <c r="M17" s="115"/>
      <c r="N17" s="115"/>
      <c r="O17" s="115"/>
      <c r="P17" s="115"/>
    </row>
    <row r="18" spans="2:16" ht="14.45" customHeight="1" x14ac:dyDescent="0.25">
      <c r="B18" s="21">
        <v>10</v>
      </c>
      <c r="C18" s="21" t="s">
        <v>82</v>
      </c>
      <c r="D18" s="21" t="s">
        <v>247</v>
      </c>
      <c r="E18" s="21">
        <v>3</v>
      </c>
      <c r="F18" s="72">
        <v>1.7</v>
      </c>
      <c r="G18" s="72">
        <f>Tabela34[[#This Row],[Quantidade]]*Tabela34[[#This Row],[Preço Unitário]]</f>
        <v>5.0999999999999996</v>
      </c>
      <c r="I18" s="91" t="s">
        <v>246</v>
      </c>
      <c r="J18" s="93">
        <v>30</v>
      </c>
      <c r="K18" s="93">
        <v>110</v>
      </c>
      <c r="L18" s="93"/>
      <c r="M18" s="54"/>
      <c r="N18" s="54"/>
      <c r="O18" s="54"/>
      <c r="P18" s="54"/>
    </row>
    <row r="19" spans="2:16" ht="14.45" customHeight="1" x14ac:dyDescent="0.25">
      <c r="B19" s="21">
        <v>11</v>
      </c>
      <c r="C19" s="21" t="s">
        <v>118</v>
      </c>
      <c r="D19" s="21" t="s">
        <v>244</v>
      </c>
      <c r="E19" s="21">
        <v>1</v>
      </c>
      <c r="F19" s="72">
        <v>150</v>
      </c>
      <c r="G19" s="72">
        <f>Tabela34[[#This Row],[Quantidade]]*Tabela34[[#This Row],[Preço Unitário]]</f>
        <v>150</v>
      </c>
      <c r="I19" s="92">
        <v>3</v>
      </c>
      <c r="J19" s="93">
        <v>10</v>
      </c>
      <c r="K19" s="93">
        <v>30</v>
      </c>
      <c r="L19" s="93"/>
      <c r="M19" s="115" t="s">
        <v>256</v>
      </c>
      <c r="N19" s="115"/>
      <c r="O19" s="115"/>
      <c r="P19" s="115"/>
    </row>
    <row r="20" spans="2:16" ht="14.45" customHeight="1" x14ac:dyDescent="0.25">
      <c r="B20" s="21">
        <v>12</v>
      </c>
      <c r="C20" s="21" t="s">
        <v>81</v>
      </c>
      <c r="D20" s="21" t="s">
        <v>245</v>
      </c>
      <c r="E20" s="21">
        <v>5</v>
      </c>
      <c r="F20" s="72">
        <v>25</v>
      </c>
      <c r="G20" s="72">
        <f>Tabela34[[#This Row],[Quantidade]]*Tabela34[[#This Row],[Preço Unitário]]</f>
        <v>125</v>
      </c>
      <c r="I20" s="92">
        <v>4</v>
      </c>
      <c r="J20" s="93">
        <v>20</v>
      </c>
      <c r="K20" s="93">
        <v>80</v>
      </c>
      <c r="L20" s="93"/>
      <c r="M20" s="115"/>
      <c r="N20" s="115"/>
      <c r="O20" s="115"/>
      <c r="P20" s="115"/>
    </row>
    <row r="21" spans="2:16" ht="14.45" customHeight="1" x14ac:dyDescent="0.25">
      <c r="B21" s="21">
        <v>13</v>
      </c>
      <c r="C21" s="21" t="s">
        <v>225</v>
      </c>
      <c r="D21" s="21" t="s">
        <v>245</v>
      </c>
      <c r="E21" s="21">
        <v>7</v>
      </c>
      <c r="F21" s="72">
        <v>25</v>
      </c>
      <c r="G21" s="72">
        <f>Tabela34[[#This Row],[Quantidade]]*Tabela34[[#This Row],[Preço Unitário]]</f>
        <v>175</v>
      </c>
      <c r="I21" s="74" t="s">
        <v>82</v>
      </c>
      <c r="J21" s="93">
        <v>29.2</v>
      </c>
      <c r="K21" s="93">
        <v>117.6</v>
      </c>
      <c r="L21" s="93"/>
      <c r="M21" s="115"/>
      <c r="N21" s="115"/>
      <c r="O21" s="115"/>
      <c r="P21" s="115"/>
    </row>
    <row r="22" spans="2:16" ht="14.45" customHeight="1" x14ac:dyDescent="0.25">
      <c r="B22" s="21">
        <v>14</v>
      </c>
      <c r="C22" s="21" t="s">
        <v>225</v>
      </c>
      <c r="D22" s="21" t="s">
        <v>244</v>
      </c>
      <c r="E22" s="21">
        <v>3</v>
      </c>
      <c r="F22" s="72">
        <v>250</v>
      </c>
      <c r="G22" s="72">
        <f>Tabela34[[#This Row],[Quantidade]]*Tabela34[[#This Row],[Preço Unitário]]</f>
        <v>750</v>
      </c>
      <c r="I22" s="91" t="s">
        <v>247</v>
      </c>
      <c r="J22" s="93">
        <v>4.2</v>
      </c>
      <c r="K22" s="93">
        <v>17.600000000000001</v>
      </c>
      <c r="L22" s="93"/>
      <c r="M22" s="115"/>
      <c r="N22" s="115"/>
      <c r="O22" s="115"/>
      <c r="P22" s="115"/>
    </row>
    <row r="23" spans="2:16" ht="14.45" customHeight="1" x14ac:dyDescent="0.25">
      <c r="B23" s="21">
        <v>15</v>
      </c>
      <c r="C23" s="21" t="s">
        <v>82</v>
      </c>
      <c r="D23" s="21" t="s">
        <v>247</v>
      </c>
      <c r="E23" s="21">
        <v>5</v>
      </c>
      <c r="F23" s="72">
        <v>2.5</v>
      </c>
      <c r="G23" s="72">
        <f>Tabela34[[#This Row],[Quantidade]]*Tabela34[[#This Row],[Preço Unitário]]</f>
        <v>12.5</v>
      </c>
      <c r="I23" s="92">
        <v>3</v>
      </c>
      <c r="J23" s="93">
        <v>1.7</v>
      </c>
      <c r="K23" s="93">
        <v>5.0999999999999996</v>
      </c>
      <c r="L23" s="93"/>
      <c r="M23" s="115"/>
      <c r="N23" s="115"/>
      <c r="O23" s="115"/>
      <c r="P23" s="115"/>
    </row>
    <row r="24" spans="2:16" ht="15.6" customHeight="1" x14ac:dyDescent="0.25">
      <c r="I24" s="92">
        <v>5</v>
      </c>
      <c r="J24" s="93">
        <v>2.5</v>
      </c>
      <c r="K24" s="93">
        <v>12.5</v>
      </c>
      <c r="L24" s="93"/>
      <c r="M24" s="115"/>
      <c r="N24" s="115"/>
      <c r="O24" s="115"/>
      <c r="P24" s="115"/>
    </row>
    <row r="25" spans="2:16" ht="14.45" customHeight="1" x14ac:dyDescent="0.25">
      <c r="I25" s="91" t="s">
        <v>245</v>
      </c>
      <c r="J25" s="93">
        <v>25</v>
      </c>
      <c r="K25" s="93">
        <v>100</v>
      </c>
      <c r="L25" s="93"/>
    </row>
    <row r="26" spans="2:16" ht="14.45" customHeight="1" x14ac:dyDescent="0.25">
      <c r="I26" s="92">
        <v>4</v>
      </c>
      <c r="J26" s="93">
        <v>25</v>
      </c>
      <c r="K26" s="93">
        <v>100</v>
      </c>
      <c r="L26" s="93"/>
    </row>
    <row r="27" spans="2:16" ht="14.45" customHeight="1" x14ac:dyDescent="0.25">
      <c r="I27" s="74" t="s">
        <v>243</v>
      </c>
      <c r="J27" s="93">
        <v>15</v>
      </c>
      <c r="K27" s="93">
        <v>30</v>
      </c>
      <c r="L27" s="93"/>
    </row>
    <row r="28" spans="2:16" ht="14.45" customHeight="1" x14ac:dyDescent="0.25">
      <c r="I28" s="74" t="s">
        <v>81</v>
      </c>
      <c r="J28" s="93">
        <v>27.3</v>
      </c>
      <c r="K28" s="93">
        <v>146.5</v>
      </c>
      <c r="L28" s="93"/>
    </row>
    <row r="29" spans="2:16" ht="15" x14ac:dyDescent="0.25">
      <c r="I29" s="74" t="s">
        <v>251</v>
      </c>
      <c r="J29" s="93">
        <v>977</v>
      </c>
      <c r="K29" s="93">
        <v>2136.6</v>
      </c>
      <c r="L29" s="93"/>
    </row>
    <row r="30" spans="2:16" ht="15" x14ac:dyDescent="0.25"/>
    <row r="31" spans="2:16" ht="15" x14ac:dyDescent="0.25"/>
    <row r="32" spans="2:16" ht="15" x14ac:dyDescent="0.25"/>
  </sheetData>
  <mergeCells count="5">
    <mergeCell ref="B7:G7"/>
    <mergeCell ref="M19:P24"/>
    <mergeCell ref="M8:P17"/>
    <mergeCell ref="A1:P4"/>
    <mergeCell ref="A5:P6"/>
  </mergeCells>
  <pageMargins left="0.511811024" right="0.511811024" top="0.78740157499999996" bottom="0.78740157499999996" header="0.31496062000000002" footer="0.31496062000000002"/>
  <pageSetup paperSize="9" orientation="portrait" horizontalDpi="360" verticalDpi="360" r:id="rId2"/>
  <drawing r:id="rId3"/>
  <tableParts count="1">
    <tablePart r:id="rId4"/>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2"/>
  <sheetViews>
    <sheetView showGridLines="0" showRowColHeaders="0" workbookViewId="0">
      <selection sqref="A1:P4"/>
    </sheetView>
  </sheetViews>
  <sheetFormatPr defaultColWidth="0" defaultRowHeight="0" customHeight="1" zeroHeight="1" x14ac:dyDescent="0.25"/>
  <cols>
    <col min="1" max="1" width="11.140625" customWidth="1"/>
    <col min="2" max="2" width="5" bestFit="1" customWidth="1"/>
    <col min="3" max="3" width="10.140625" bestFit="1" customWidth="1"/>
    <col min="4" max="4" width="13.140625" bestFit="1" customWidth="1"/>
    <col min="5" max="5" width="13.5703125" customWidth="1"/>
    <col min="6" max="6" width="15.7109375" customWidth="1"/>
    <col min="7" max="7" width="17.7109375" customWidth="1"/>
    <col min="8" max="8" width="9" customWidth="1"/>
    <col min="9" max="9" width="18" customWidth="1"/>
    <col min="10" max="10" width="22.140625" customWidth="1"/>
    <col min="11" max="11" width="19.140625" bestFit="1" customWidth="1"/>
    <col min="12" max="12" width="5.7109375" customWidth="1"/>
    <col min="13" max="13" width="15.42578125" customWidth="1"/>
    <col min="14" max="14" width="13" customWidth="1"/>
    <col min="15" max="16" width="10.28515625" customWidth="1"/>
    <col min="17" max="26" width="0" hidden="1" customWidth="1"/>
    <col min="27" max="16384" width="8.85546875" hidden="1"/>
  </cols>
  <sheetData>
    <row r="1" spans="1:16" ht="14.45" customHeight="1" x14ac:dyDescent="0.25">
      <c r="A1" s="94" t="s">
        <v>259</v>
      </c>
      <c r="B1" s="94"/>
      <c r="C1" s="94"/>
      <c r="D1" s="94"/>
      <c r="E1" s="94"/>
      <c r="F1" s="94"/>
      <c r="G1" s="94"/>
      <c r="H1" s="94"/>
      <c r="I1" s="94"/>
      <c r="J1" s="94"/>
      <c r="K1" s="94"/>
      <c r="L1" s="94"/>
      <c r="M1" s="94"/>
      <c r="N1" s="94"/>
      <c r="O1" s="94"/>
      <c r="P1" s="94"/>
    </row>
    <row r="2" spans="1:16" ht="14.45" customHeight="1" x14ac:dyDescent="0.25">
      <c r="A2" s="94"/>
      <c r="B2" s="94"/>
      <c r="C2" s="94"/>
      <c r="D2" s="94"/>
      <c r="E2" s="94"/>
      <c r="F2" s="94"/>
      <c r="G2" s="94"/>
      <c r="H2" s="94"/>
      <c r="I2" s="94"/>
      <c r="J2" s="94"/>
      <c r="K2" s="94"/>
      <c r="L2" s="94"/>
      <c r="M2" s="94"/>
      <c r="N2" s="94"/>
      <c r="O2" s="94"/>
      <c r="P2" s="94"/>
    </row>
    <row r="3" spans="1:16" ht="14.45" customHeight="1" x14ac:dyDescent="0.25">
      <c r="A3" s="94"/>
      <c r="B3" s="94"/>
      <c r="C3" s="94"/>
      <c r="D3" s="94"/>
      <c r="E3" s="94"/>
      <c r="F3" s="94"/>
      <c r="G3" s="94"/>
      <c r="H3" s="94"/>
      <c r="I3" s="94"/>
      <c r="J3" s="94"/>
      <c r="K3" s="94"/>
      <c r="L3" s="94"/>
      <c r="M3" s="94"/>
      <c r="N3" s="94"/>
      <c r="O3" s="94"/>
      <c r="P3" s="94"/>
    </row>
    <row r="4" spans="1:16" ht="14.45" customHeight="1" x14ac:dyDescent="0.25">
      <c r="A4" s="94"/>
      <c r="B4" s="94"/>
      <c r="C4" s="94"/>
      <c r="D4" s="94"/>
      <c r="E4" s="94"/>
      <c r="F4" s="94"/>
      <c r="G4" s="94"/>
      <c r="H4" s="94"/>
      <c r="I4" s="94"/>
      <c r="J4" s="94"/>
      <c r="K4" s="94"/>
      <c r="L4" s="94"/>
      <c r="M4" s="94"/>
      <c r="N4" s="94"/>
      <c r="O4" s="94"/>
      <c r="P4" s="94"/>
    </row>
    <row r="5" spans="1:16" ht="20.45" customHeight="1" x14ac:dyDescent="0.25">
      <c r="A5" s="109" t="s">
        <v>260</v>
      </c>
      <c r="B5" s="109"/>
      <c r="C5" s="109"/>
      <c r="D5" s="109"/>
      <c r="E5" s="109"/>
      <c r="F5" s="109"/>
      <c r="G5" s="109"/>
      <c r="H5" s="109"/>
      <c r="I5" s="109"/>
      <c r="J5" s="109"/>
      <c r="K5" s="109"/>
      <c r="L5" s="109"/>
      <c r="M5" s="109"/>
      <c r="N5" s="109"/>
      <c r="O5" s="109"/>
      <c r="P5" s="109"/>
    </row>
    <row r="6" spans="1:16" ht="20.45" customHeight="1" x14ac:dyDescent="0.25">
      <c r="A6" s="109"/>
      <c r="B6" s="109"/>
      <c r="C6" s="109"/>
      <c r="D6" s="109"/>
      <c r="E6" s="109"/>
      <c r="F6" s="109"/>
      <c r="G6" s="109"/>
      <c r="H6" s="109"/>
      <c r="I6" s="109"/>
      <c r="J6" s="109"/>
      <c r="K6" s="109"/>
      <c r="L6" s="109"/>
      <c r="M6" s="109"/>
      <c r="N6" s="109"/>
      <c r="O6" s="109"/>
      <c r="P6" s="109"/>
    </row>
    <row r="7" spans="1:16" ht="14.45" customHeight="1" x14ac:dyDescent="0.25">
      <c r="B7" s="122" t="s">
        <v>249</v>
      </c>
      <c r="C7" s="122"/>
      <c r="D7" s="122"/>
      <c r="E7" s="122"/>
      <c r="F7" s="122"/>
      <c r="G7" s="122"/>
    </row>
    <row r="8" spans="1:16" ht="15" customHeight="1" x14ac:dyDescent="0.25">
      <c r="B8" s="21" t="s">
        <v>174</v>
      </c>
      <c r="C8" s="21" t="s">
        <v>136</v>
      </c>
      <c r="D8" s="21" t="s">
        <v>175</v>
      </c>
      <c r="E8" s="21" t="s">
        <v>176</v>
      </c>
      <c r="F8" s="21" t="s">
        <v>177</v>
      </c>
      <c r="G8" s="21" t="s">
        <v>178</v>
      </c>
      <c r="I8" s="90" t="s">
        <v>250</v>
      </c>
      <c r="J8" t="s">
        <v>252</v>
      </c>
      <c r="K8" t="s">
        <v>253</v>
      </c>
      <c r="M8" s="115" t="s">
        <v>255</v>
      </c>
      <c r="N8" s="115"/>
      <c r="O8" s="115"/>
      <c r="P8" s="115"/>
    </row>
    <row r="9" spans="1:16" ht="15" customHeight="1" x14ac:dyDescent="0.25">
      <c r="B9" s="21">
        <v>1</v>
      </c>
      <c r="C9" s="21" t="s">
        <v>225</v>
      </c>
      <c r="D9" s="21" t="s">
        <v>244</v>
      </c>
      <c r="E9" s="21">
        <v>2</v>
      </c>
      <c r="F9" s="72">
        <v>200</v>
      </c>
      <c r="G9" s="72">
        <f>Tabela3436[[#This Row],[Quantidade]]*Tabela3436[[#This Row],[Preço Unitário]]</f>
        <v>400</v>
      </c>
      <c r="I9" s="74" t="s">
        <v>130</v>
      </c>
      <c r="J9" s="93">
        <v>250</v>
      </c>
      <c r="K9" s="93">
        <v>250</v>
      </c>
      <c r="L9" s="93"/>
      <c r="M9" s="115"/>
      <c r="N9" s="115"/>
      <c r="O9" s="115"/>
      <c r="P9" s="115"/>
    </row>
    <row r="10" spans="1:16" ht="15" customHeight="1" x14ac:dyDescent="0.25">
      <c r="B10" s="21">
        <v>2</v>
      </c>
      <c r="C10" s="21" t="s">
        <v>82</v>
      </c>
      <c r="D10" s="21" t="s">
        <v>245</v>
      </c>
      <c r="E10" s="21">
        <v>4</v>
      </c>
      <c r="F10" s="72">
        <v>25</v>
      </c>
      <c r="G10" s="72">
        <f>Tabela3436[[#This Row],[Quantidade]]*Tabela3436[[#This Row],[Preço Unitário]]</f>
        <v>100</v>
      </c>
      <c r="I10" s="74" t="s">
        <v>118</v>
      </c>
      <c r="J10" s="93">
        <v>150.5</v>
      </c>
      <c r="K10" s="93">
        <v>157.5</v>
      </c>
      <c r="L10" s="93"/>
      <c r="M10" s="115"/>
      <c r="N10" s="115"/>
      <c r="O10" s="115"/>
      <c r="P10" s="115"/>
    </row>
    <row r="11" spans="1:16" ht="15" customHeight="1" x14ac:dyDescent="0.25">
      <c r="B11" s="21">
        <v>3</v>
      </c>
      <c r="C11" s="21" t="s">
        <v>119</v>
      </c>
      <c r="D11" s="21" t="s">
        <v>246</v>
      </c>
      <c r="E11" s="21">
        <v>3</v>
      </c>
      <c r="F11" s="72">
        <v>10</v>
      </c>
      <c r="G11" s="72">
        <f>Tabela3436[[#This Row],[Quantidade]]*Tabela3436[[#This Row],[Preço Unitário]]</f>
        <v>30</v>
      </c>
      <c r="I11" s="91" t="s">
        <v>248</v>
      </c>
      <c r="J11" s="93">
        <v>0.5</v>
      </c>
      <c r="K11" s="93">
        <v>7.5</v>
      </c>
      <c r="L11" s="93"/>
      <c r="M11" s="115"/>
      <c r="N11" s="115"/>
      <c r="O11" s="115"/>
      <c r="P11" s="115"/>
    </row>
    <row r="12" spans="1:16" ht="15" customHeight="1" x14ac:dyDescent="0.25">
      <c r="B12" s="21">
        <v>4</v>
      </c>
      <c r="C12" s="21" t="s">
        <v>81</v>
      </c>
      <c r="D12" s="21" t="s">
        <v>247</v>
      </c>
      <c r="E12" s="21">
        <v>10</v>
      </c>
      <c r="F12" s="72">
        <v>2</v>
      </c>
      <c r="G12" s="72">
        <f>Tabela3436[[#This Row],[Quantidade]]*Tabela3436[[#This Row],[Preço Unitário]]</f>
        <v>20</v>
      </c>
      <c r="I12" s="92">
        <v>15</v>
      </c>
      <c r="J12" s="93">
        <v>0.5</v>
      </c>
      <c r="K12" s="93">
        <v>7.5</v>
      </c>
      <c r="L12" s="93"/>
      <c r="M12" s="115"/>
      <c r="N12" s="115"/>
      <c r="O12" s="115"/>
      <c r="P12" s="115"/>
    </row>
    <row r="13" spans="1:16" ht="15" customHeight="1" x14ac:dyDescent="0.25">
      <c r="B13" s="21">
        <v>5</v>
      </c>
      <c r="C13" s="21" t="s">
        <v>118</v>
      </c>
      <c r="D13" s="21" t="s">
        <v>248</v>
      </c>
      <c r="E13" s="21">
        <v>15</v>
      </c>
      <c r="F13" s="72">
        <v>0.5</v>
      </c>
      <c r="G13" s="72">
        <f>Tabela3436[[#This Row],[Quantidade]]*Tabela3436[[#This Row],[Preço Unitário]]</f>
        <v>7.5</v>
      </c>
      <c r="I13" s="91" t="s">
        <v>244</v>
      </c>
      <c r="J13" s="93">
        <v>150</v>
      </c>
      <c r="K13" s="93">
        <v>150</v>
      </c>
      <c r="L13" s="93"/>
      <c r="M13" s="115"/>
      <c r="N13" s="115"/>
      <c r="O13" s="115"/>
      <c r="P13" s="115"/>
    </row>
    <row r="14" spans="1:16" ht="15" customHeight="1" x14ac:dyDescent="0.25">
      <c r="B14" s="21">
        <v>6</v>
      </c>
      <c r="C14" s="21" t="s">
        <v>130</v>
      </c>
      <c r="D14" s="21" t="s">
        <v>244</v>
      </c>
      <c r="E14" s="21">
        <v>1</v>
      </c>
      <c r="F14" s="72">
        <v>250</v>
      </c>
      <c r="G14" s="72">
        <f>Tabela3436[[#This Row],[Quantidade]]*Tabela3436[[#This Row],[Preço Unitário]]</f>
        <v>250</v>
      </c>
      <c r="I14" s="92">
        <v>1</v>
      </c>
      <c r="J14" s="93">
        <v>150</v>
      </c>
      <c r="K14" s="93">
        <v>150</v>
      </c>
      <c r="L14" s="93"/>
      <c r="M14" s="115"/>
      <c r="N14" s="115"/>
      <c r="O14" s="115"/>
      <c r="P14" s="115"/>
    </row>
    <row r="15" spans="1:16" ht="15" customHeight="1" x14ac:dyDescent="0.25">
      <c r="B15" s="21">
        <v>7</v>
      </c>
      <c r="C15" s="21" t="s">
        <v>243</v>
      </c>
      <c r="D15" s="21" t="s">
        <v>246</v>
      </c>
      <c r="E15" s="21">
        <v>2</v>
      </c>
      <c r="F15" s="72">
        <v>15</v>
      </c>
      <c r="G15" s="72">
        <f>Tabela3436[[#This Row],[Quantidade]]*Tabela3436[[#This Row],[Preço Unitário]]</f>
        <v>30</v>
      </c>
      <c r="I15" s="74" t="s">
        <v>225</v>
      </c>
      <c r="J15" s="93">
        <v>475</v>
      </c>
      <c r="K15" s="93">
        <v>1325</v>
      </c>
      <c r="L15" s="93"/>
      <c r="M15" s="115"/>
      <c r="N15" s="115"/>
      <c r="O15" s="115"/>
      <c r="P15" s="115"/>
    </row>
    <row r="16" spans="1:16" ht="15" customHeight="1" x14ac:dyDescent="0.25">
      <c r="B16" s="21">
        <v>8</v>
      </c>
      <c r="C16" s="21" t="s">
        <v>119</v>
      </c>
      <c r="D16" s="21" t="s">
        <v>246</v>
      </c>
      <c r="E16" s="21">
        <v>4</v>
      </c>
      <c r="F16" s="72">
        <v>20</v>
      </c>
      <c r="G16" s="72">
        <f>Tabela3436[[#This Row],[Quantidade]]*Tabela3436[[#This Row],[Preço Unitário]]</f>
        <v>80</v>
      </c>
      <c r="I16" s="91" t="s">
        <v>245</v>
      </c>
      <c r="J16" s="93">
        <v>25</v>
      </c>
      <c r="K16" s="93">
        <v>175</v>
      </c>
      <c r="L16" s="93"/>
      <c r="M16" s="115"/>
      <c r="N16" s="115"/>
      <c r="O16" s="115"/>
      <c r="P16" s="115"/>
    </row>
    <row r="17" spans="2:16" ht="14.45" customHeight="1" x14ac:dyDescent="0.25">
      <c r="B17" s="21">
        <v>9</v>
      </c>
      <c r="C17" s="21" t="s">
        <v>81</v>
      </c>
      <c r="D17" s="21" t="s">
        <v>248</v>
      </c>
      <c r="E17" s="21">
        <v>5</v>
      </c>
      <c r="F17" s="72">
        <v>0.3</v>
      </c>
      <c r="G17" s="72">
        <f>Tabela3436[[#This Row],[Quantidade]]*Tabela3436[[#This Row],[Preço Unitário]]</f>
        <v>1.5</v>
      </c>
      <c r="I17" s="92">
        <v>7</v>
      </c>
      <c r="J17" s="93">
        <v>25</v>
      </c>
      <c r="K17" s="93">
        <v>175</v>
      </c>
      <c r="L17" s="93"/>
      <c r="M17" s="115"/>
      <c r="N17" s="115"/>
      <c r="O17" s="115"/>
      <c r="P17" s="115"/>
    </row>
    <row r="18" spans="2:16" ht="14.45" customHeight="1" x14ac:dyDescent="0.25">
      <c r="B18" s="21">
        <v>10</v>
      </c>
      <c r="C18" s="21" t="s">
        <v>82</v>
      </c>
      <c r="D18" s="21" t="s">
        <v>247</v>
      </c>
      <c r="E18" s="21">
        <v>3</v>
      </c>
      <c r="F18" s="72">
        <v>1.7</v>
      </c>
      <c r="G18" s="72">
        <f>Tabela3436[[#This Row],[Quantidade]]*Tabela3436[[#This Row],[Preço Unitário]]</f>
        <v>5.0999999999999996</v>
      </c>
      <c r="I18" s="91" t="s">
        <v>244</v>
      </c>
      <c r="J18" s="93">
        <v>450</v>
      </c>
      <c r="K18" s="93">
        <v>1150</v>
      </c>
      <c r="L18" s="93"/>
    </row>
    <row r="19" spans="2:16" ht="14.45" customHeight="1" x14ac:dyDescent="0.25">
      <c r="B19" s="21">
        <v>11</v>
      </c>
      <c r="C19" s="21" t="s">
        <v>118</v>
      </c>
      <c r="D19" s="21" t="s">
        <v>244</v>
      </c>
      <c r="E19" s="21">
        <v>1</v>
      </c>
      <c r="F19" s="72">
        <v>150</v>
      </c>
      <c r="G19" s="72">
        <f>Tabela3436[[#This Row],[Quantidade]]*Tabela3436[[#This Row],[Preço Unitário]]</f>
        <v>150</v>
      </c>
      <c r="I19" s="92">
        <v>2</v>
      </c>
      <c r="J19" s="93">
        <v>200</v>
      </c>
      <c r="K19" s="93">
        <v>400</v>
      </c>
      <c r="L19" s="93"/>
      <c r="M19" s="115" t="s">
        <v>257</v>
      </c>
      <c r="N19" s="115"/>
      <c r="O19" s="115"/>
      <c r="P19" s="115"/>
    </row>
    <row r="20" spans="2:16" ht="14.45" customHeight="1" x14ac:dyDescent="0.25">
      <c r="B20" s="21">
        <v>12</v>
      </c>
      <c r="C20" s="21" t="s">
        <v>81</v>
      </c>
      <c r="D20" s="21" t="s">
        <v>245</v>
      </c>
      <c r="E20" s="21">
        <v>5</v>
      </c>
      <c r="F20" s="72">
        <v>25</v>
      </c>
      <c r="G20" s="72">
        <f>Tabela3436[[#This Row],[Quantidade]]*Tabela3436[[#This Row],[Preço Unitário]]</f>
        <v>125</v>
      </c>
      <c r="I20" s="92">
        <v>3</v>
      </c>
      <c r="J20" s="93">
        <v>250</v>
      </c>
      <c r="K20" s="93">
        <v>750</v>
      </c>
      <c r="L20" s="93"/>
      <c r="M20" s="115"/>
      <c r="N20" s="115"/>
      <c r="O20" s="115"/>
      <c r="P20" s="115"/>
    </row>
    <row r="21" spans="2:16" ht="14.45" customHeight="1" x14ac:dyDescent="0.25">
      <c r="B21" s="21">
        <v>13</v>
      </c>
      <c r="C21" s="21" t="s">
        <v>225</v>
      </c>
      <c r="D21" s="21" t="s">
        <v>245</v>
      </c>
      <c r="E21" s="21">
        <v>7</v>
      </c>
      <c r="F21" s="72">
        <v>25</v>
      </c>
      <c r="G21" s="72">
        <f>Tabela3436[[#This Row],[Quantidade]]*Tabela3436[[#This Row],[Preço Unitário]]</f>
        <v>175</v>
      </c>
      <c r="I21" s="74" t="s">
        <v>119</v>
      </c>
      <c r="J21" s="93">
        <v>30</v>
      </c>
      <c r="K21" s="93">
        <v>110</v>
      </c>
      <c r="L21" s="93"/>
      <c r="M21" s="115"/>
      <c r="N21" s="115"/>
      <c r="O21" s="115"/>
      <c r="P21" s="115"/>
    </row>
    <row r="22" spans="2:16" ht="14.45" customHeight="1" x14ac:dyDescent="0.25">
      <c r="B22" s="21">
        <v>14</v>
      </c>
      <c r="C22" s="21" t="s">
        <v>225</v>
      </c>
      <c r="D22" s="21" t="s">
        <v>244</v>
      </c>
      <c r="E22" s="21">
        <v>3</v>
      </c>
      <c r="F22" s="72">
        <v>250</v>
      </c>
      <c r="G22" s="72">
        <f>Tabela3436[[#This Row],[Quantidade]]*Tabela3436[[#This Row],[Preço Unitário]]</f>
        <v>750</v>
      </c>
      <c r="I22" s="74" t="s">
        <v>82</v>
      </c>
      <c r="J22" s="93">
        <v>29.2</v>
      </c>
      <c r="K22" s="93">
        <v>117.6</v>
      </c>
      <c r="L22" s="93"/>
      <c r="M22" s="115"/>
      <c r="N22" s="115"/>
      <c r="O22" s="115"/>
      <c r="P22" s="115"/>
    </row>
    <row r="23" spans="2:16" ht="14.45" customHeight="1" x14ac:dyDescent="0.25">
      <c r="B23" s="21">
        <v>15</v>
      </c>
      <c r="C23" s="21" t="s">
        <v>82</v>
      </c>
      <c r="D23" s="21" t="s">
        <v>247</v>
      </c>
      <c r="E23" s="21">
        <v>5</v>
      </c>
      <c r="F23" s="72">
        <v>2.5</v>
      </c>
      <c r="G23" s="72">
        <f>Tabela3436[[#This Row],[Quantidade]]*Tabela3436[[#This Row],[Preço Unitário]]</f>
        <v>12.5</v>
      </c>
      <c r="I23" s="74" t="s">
        <v>243</v>
      </c>
      <c r="J23" s="93">
        <v>15</v>
      </c>
      <c r="K23" s="93">
        <v>30</v>
      </c>
      <c r="L23" s="93"/>
      <c r="M23" s="115"/>
      <c r="N23" s="115"/>
      <c r="O23" s="115"/>
      <c r="P23" s="115"/>
    </row>
    <row r="24" spans="2:16" ht="15.6" customHeight="1" x14ac:dyDescent="0.25">
      <c r="I24" s="74" t="s">
        <v>81</v>
      </c>
      <c r="J24" s="93">
        <v>27.3</v>
      </c>
      <c r="K24" s="93">
        <v>146.5</v>
      </c>
      <c r="L24" s="93"/>
      <c r="M24" s="115"/>
      <c r="N24" s="115"/>
      <c r="O24" s="115"/>
      <c r="P24" s="115"/>
    </row>
    <row r="25" spans="2:16" ht="14.45" customHeight="1" x14ac:dyDescent="0.25">
      <c r="I25" s="74" t="s">
        <v>251</v>
      </c>
      <c r="J25" s="93">
        <v>977</v>
      </c>
      <c r="K25" s="93">
        <v>2136.6</v>
      </c>
      <c r="L25" s="93"/>
    </row>
    <row r="26" spans="2:16" ht="14.45" customHeight="1" x14ac:dyDescent="0.25">
      <c r="L26" s="93"/>
    </row>
    <row r="27" spans="2:16" ht="14.45" customHeight="1" x14ac:dyDescent="0.25">
      <c r="L27" s="93"/>
    </row>
    <row r="28" spans="2:16" ht="14.45" customHeight="1" x14ac:dyDescent="0.25">
      <c r="L28" s="93"/>
    </row>
    <row r="29" spans="2:16" ht="15" x14ac:dyDescent="0.25">
      <c r="L29" s="93"/>
    </row>
    <row r="30" spans="2:16" ht="15" x14ac:dyDescent="0.25"/>
    <row r="31" spans="2:16" ht="15" x14ac:dyDescent="0.25">
      <c r="B31" s="124" t="s">
        <v>258</v>
      </c>
      <c r="C31" s="124"/>
      <c r="D31" s="124"/>
      <c r="E31" s="124"/>
      <c r="F31" s="124"/>
      <c r="G31" s="124"/>
    </row>
    <row r="32" spans="2:16" ht="15" x14ac:dyDescent="0.25">
      <c r="B32" s="124"/>
      <c r="C32" s="124"/>
      <c r="D32" s="124"/>
      <c r="E32" s="124"/>
      <c r="F32" s="124"/>
      <c r="G32" s="124"/>
    </row>
  </sheetData>
  <mergeCells count="6">
    <mergeCell ref="B31:G32"/>
    <mergeCell ref="A1:P4"/>
    <mergeCell ref="A5:P6"/>
    <mergeCell ref="B7:G7"/>
    <mergeCell ref="M8:P17"/>
    <mergeCell ref="M19:P24"/>
  </mergeCells>
  <pageMargins left="0.511811024" right="0.511811024" top="0.78740157499999996" bottom="0.78740157499999996" header="0.31496062000000002" footer="0.31496062000000002"/>
  <pageSetup paperSize="9" orientation="portrait" horizontalDpi="360" verticalDpi="360"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showGridLines="0" showRowColHeaders="0" workbookViewId="0">
      <selection sqref="A1:V4"/>
    </sheetView>
  </sheetViews>
  <sheetFormatPr defaultColWidth="0" defaultRowHeight="15" zeroHeight="1" x14ac:dyDescent="0.25"/>
  <cols>
    <col min="1" max="1" width="8.85546875" customWidth="1"/>
    <col min="2" max="3" width="7.140625" bestFit="1" customWidth="1"/>
    <col min="4" max="4" width="9.85546875" bestFit="1" customWidth="1"/>
    <col min="5" max="5" width="8.85546875" customWidth="1"/>
    <col min="6" max="7" width="7.140625" bestFit="1" customWidth="1"/>
    <col min="8" max="8" width="9.85546875" bestFit="1" customWidth="1"/>
    <col min="9" max="11" width="8.85546875" customWidth="1"/>
    <col min="12" max="13" width="7.140625" bestFit="1" customWidth="1"/>
    <col min="14" max="14" width="15" bestFit="1" customWidth="1"/>
    <col min="15" max="15" width="15.140625" bestFit="1" customWidth="1"/>
    <col min="16" max="16" width="6.140625" customWidth="1"/>
    <col min="17" max="18" width="7.140625" bestFit="1" customWidth="1"/>
    <col min="19" max="19" width="15" bestFit="1" customWidth="1"/>
    <col min="20" max="20" width="15.140625" bestFit="1" customWidth="1"/>
    <col min="21" max="22" width="8.85546875" customWidth="1"/>
    <col min="23" max="25" width="0" hidden="1" customWidth="1"/>
    <col min="26" max="16384" width="8.85546875" hidden="1"/>
  </cols>
  <sheetData>
    <row r="1" spans="1:22" ht="14.45" customHeight="1" x14ac:dyDescent="0.25">
      <c r="A1" s="94" t="s">
        <v>19</v>
      </c>
      <c r="B1" s="94"/>
      <c r="C1" s="94"/>
      <c r="D1" s="94"/>
      <c r="E1" s="94"/>
      <c r="F1" s="94"/>
      <c r="G1" s="94"/>
      <c r="H1" s="94"/>
      <c r="I1" s="94"/>
      <c r="J1" s="94"/>
      <c r="K1" s="94"/>
      <c r="L1" s="94"/>
      <c r="M1" s="94"/>
      <c r="N1" s="94"/>
      <c r="O1" s="94"/>
      <c r="P1" s="94"/>
      <c r="Q1" s="94"/>
      <c r="R1" s="94"/>
      <c r="S1" s="94"/>
      <c r="T1" s="94"/>
      <c r="U1" s="94"/>
      <c r="V1" s="94"/>
    </row>
    <row r="2" spans="1:22" ht="14.45" customHeight="1" x14ac:dyDescent="0.25">
      <c r="A2" s="94"/>
      <c r="B2" s="94"/>
      <c r="C2" s="94"/>
      <c r="D2" s="94"/>
      <c r="E2" s="94"/>
      <c r="F2" s="94"/>
      <c r="G2" s="94"/>
      <c r="H2" s="94"/>
      <c r="I2" s="94"/>
      <c r="J2" s="94"/>
      <c r="K2" s="94"/>
      <c r="L2" s="94"/>
      <c r="M2" s="94"/>
      <c r="N2" s="94"/>
      <c r="O2" s="94"/>
      <c r="P2" s="94"/>
      <c r="Q2" s="94"/>
      <c r="R2" s="94"/>
      <c r="S2" s="94"/>
      <c r="T2" s="94"/>
      <c r="U2" s="94"/>
      <c r="V2" s="94"/>
    </row>
    <row r="3" spans="1:22" ht="14.45" customHeight="1" x14ac:dyDescent="0.25">
      <c r="A3" s="94"/>
      <c r="B3" s="94"/>
      <c r="C3" s="94"/>
      <c r="D3" s="94"/>
      <c r="E3" s="94"/>
      <c r="F3" s="94"/>
      <c r="G3" s="94"/>
      <c r="H3" s="94"/>
      <c r="I3" s="94"/>
      <c r="J3" s="94"/>
      <c r="K3" s="94"/>
      <c r="L3" s="94"/>
      <c r="M3" s="94"/>
      <c r="N3" s="94"/>
      <c r="O3" s="94"/>
      <c r="P3" s="94"/>
      <c r="Q3" s="94"/>
      <c r="R3" s="94"/>
      <c r="S3" s="94"/>
      <c r="T3" s="94"/>
      <c r="U3" s="94"/>
      <c r="V3" s="94"/>
    </row>
    <row r="4" spans="1:22" ht="14.45" customHeight="1" x14ac:dyDescent="0.25">
      <c r="A4" s="94"/>
      <c r="B4" s="94"/>
      <c r="C4" s="94"/>
      <c r="D4" s="94"/>
      <c r="E4" s="94"/>
      <c r="F4" s="94"/>
      <c r="G4" s="94"/>
      <c r="H4" s="94"/>
      <c r="I4" s="94"/>
      <c r="J4" s="94"/>
      <c r="K4" s="94"/>
      <c r="L4" s="94"/>
      <c r="M4" s="94"/>
      <c r="N4" s="94"/>
      <c r="O4" s="94"/>
      <c r="P4" s="94"/>
      <c r="Q4" s="94"/>
      <c r="R4" s="94"/>
      <c r="S4" s="94"/>
      <c r="T4" s="94"/>
      <c r="U4" s="94"/>
      <c r="V4" s="94"/>
    </row>
    <row r="5" spans="1:22" x14ac:dyDescent="0.25">
      <c r="A5" s="97" t="s">
        <v>20</v>
      </c>
      <c r="B5" s="97"/>
      <c r="C5" s="97"/>
      <c r="D5" s="97"/>
      <c r="E5" s="97"/>
      <c r="F5" s="97"/>
      <c r="G5" s="97"/>
      <c r="H5" s="97"/>
      <c r="I5" s="97"/>
      <c r="J5" s="97"/>
      <c r="K5" s="97"/>
      <c r="L5" s="97"/>
      <c r="M5" s="97"/>
      <c r="N5" s="97"/>
      <c r="O5" s="97"/>
      <c r="P5" s="97"/>
      <c r="Q5" s="97"/>
      <c r="R5" s="97"/>
      <c r="S5" s="97"/>
      <c r="T5" s="97"/>
      <c r="U5" s="97"/>
      <c r="V5" s="97"/>
    </row>
    <row r="6" spans="1:22" x14ac:dyDescent="0.25">
      <c r="A6" s="97"/>
      <c r="B6" s="97"/>
      <c r="C6" s="97"/>
      <c r="D6" s="97"/>
      <c r="E6" s="97"/>
      <c r="F6" s="97"/>
      <c r="G6" s="97"/>
      <c r="H6" s="97"/>
      <c r="I6" s="97"/>
      <c r="J6" s="97"/>
      <c r="K6" s="97"/>
      <c r="L6" s="97"/>
      <c r="M6" s="97"/>
      <c r="N6" s="97"/>
      <c r="O6" s="97"/>
      <c r="P6" s="97"/>
      <c r="Q6" s="97"/>
      <c r="R6" s="97"/>
      <c r="S6" s="97"/>
      <c r="T6" s="97"/>
      <c r="U6" s="97"/>
      <c r="V6" s="97"/>
    </row>
    <row r="7" spans="1:22" x14ac:dyDescent="0.25">
      <c r="A7" s="97"/>
      <c r="B7" s="97"/>
      <c r="C7" s="97"/>
      <c r="D7" s="97"/>
      <c r="E7" s="97"/>
      <c r="F7" s="97"/>
      <c r="G7" s="97"/>
      <c r="H7" s="97"/>
      <c r="I7" s="97"/>
      <c r="J7" s="97"/>
      <c r="K7" s="97"/>
      <c r="L7" s="97"/>
      <c r="M7" s="97"/>
      <c r="N7" s="97"/>
      <c r="O7" s="97"/>
      <c r="P7" s="97"/>
      <c r="Q7" s="97"/>
      <c r="R7" s="97"/>
      <c r="S7" s="97"/>
      <c r="T7" s="97"/>
      <c r="U7" s="97"/>
      <c r="V7" s="97"/>
    </row>
    <row r="8" spans="1:22" x14ac:dyDescent="0.25">
      <c r="A8" s="97"/>
      <c r="B8" s="97"/>
      <c r="C8" s="97"/>
      <c r="D8" s="97"/>
      <c r="E8" s="97"/>
      <c r="F8" s="97"/>
      <c r="G8" s="97"/>
      <c r="H8" s="97"/>
      <c r="I8" s="97"/>
      <c r="J8" s="97"/>
      <c r="K8" s="97"/>
      <c r="L8" s="97"/>
      <c r="M8" s="97"/>
      <c r="N8" s="97"/>
      <c r="O8" s="97"/>
      <c r="P8" s="97"/>
      <c r="Q8" s="97"/>
      <c r="R8" s="97"/>
      <c r="S8" s="97"/>
      <c r="T8" s="97"/>
      <c r="U8" s="97"/>
      <c r="V8" s="97"/>
    </row>
    <row r="9" spans="1:22" ht="18.75" x14ac:dyDescent="0.3">
      <c r="B9" s="99" t="s">
        <v>17</v>
      </c>
      <c r="C9" s="99"/>
      <c r="D9" s="99"/>
      <c r="E9" s="99"/>
      <c r="F9" s="99"/>
      <c r="G9" s="99"/>
      <c r="H9" s="99"/>
      <c r="L9" s="99" t="s">
        <v>18</v>
      </c>
      <c r="M9" s="99"/>
      <c r="N9" s="99"/>
      <c r="O9" s="99"/>
      <c r="P9" s="99"/>
      <c r="Q9" s="99"/>
      <c r="R9" s="99"/>
      <c r="S9" s="99"/>
      <c r="T9" s="99"/>
    </row>
    <row r="10" spans="1:22" ht="15.75" x14ac:dyDescent="0.25">
      <c r="B10" s="104" t="s">
        <v>24</v>
      </c>
      <c r="C10" s="104"/>
      <c r="D10" s="104"/>
      <c r="F10" s="104" t="s">
        <v>26</v>
      </c>
      <c r="G10" s="104"/>
      <c r="H10" s="104"/>
      <c r="L10" s="104" t="s">
        <v>24</v>
      </c>
      <c r="M10" s="104"/>
      <c r="N10" s="104"/>
      <c r="O10" s="104"/>
      <c r="Q10" s="104" t="s">
        <v>26</v>
      </c>
      <c r="R10" s="104"/>
      <c r="S10" s="104"/>
      <c r="T10" s="104"/>
    </row>
    <row r="11" spans="1:22" x14ac:dyDescent="0.25">
      <c r="B11" s="22" t="s">
        <v>21</v>
      </c>
      <c r="C11" s="22" t="s">
        <v>22</v>
      </c>
      <c r="D11" s="22" t="s">
        <v>23</v>
      </c>
      <c r="F11" s="22" t="s">
        <v>21</v>
      </c>
      <c r="G11" s="22" t="s">
        <v>22</v>
      </c>
      <c r="H11" s="22" t="s">
        <v>23</v>
      </c>
      <c r="L11" s="22" t="s">
        <v>21</v>
      </c>
      <c r="M11" s="22" t="s">
        <v>22</v>
      </c>
      <c r="N11" s="22" t="s">
        <v>28</v>
      </c>
      <c r="O11" s="22" t="s">
        <v>29</v>
      </c>
      <c r="Q11" s="22" t="s">
        <v>21</v>
      </c>
      <c r="R11" s="22" t="s">
        <v>22</v>
      </c>
      <c r="S11" s="22" t="s">
        <v>28</v>
      </c>
      <c r="T11" s="22" t="s">
        <v>29</v>
      </c>
    </row>
    <row r="12" spans="1:22" x14ac:dyDescent="0.25">
      <c r="B12" s="1">
        <v>5</v>
      </c>
      <c r="C12" s="1">
        <v>12</v>
      </c>
      <c r="D12" s="1">
        <f>B12+C12</f>
        <v>17</v>
      </c>
      <c r="F12" s="1">
        <v>5</v>
      </c>
      <c r="G12" s="1">
        <v>12</v>
      </c>
      <c r="H12" s="1">
        <f>F12*G12</f>
        <v>60</v>
      </c>
      <c r="L12" s="1">
        <v>5</v>
      </c>
      <c r="M12" s="1">
        <v>12</v>
      </c>
      <c r="N12" s="1"/>
      <c r="O12" s="23"/>
      <c r="Q12" s="1">
        <v>5</v>
      </c>
      <c r="R12" s="1">
        <v>12</v>
      </c>
      <c r="S12" s="1"/>
      <c r="T12" s="23"/>
    </row>
    <row r="13" spans="1:22" x14ac:dyDescent="0.25">
      <c r="B13" s="1">
        <v>7</v>
      </c>
      <c r="C13" s="1">
        <v>25</v>
      </c>
      <c r="D13" s="1">
        <f t="shared" ref="D13:D16" si="0">B13+C13</f>
        <v>32</v>
      </c>
      <c r="F13" s="1">
        <v>7</v>
      </c>
      <c r="G13" s="1">
        <v>25</v>
      </c>
      <c r="H13" s="1">
        <f t="shared" ref="H13:H16" si="1">F13*G13</f>
        <v>175</v>
      </c>
      <c r="L13" s="1">
        <v>7</v>
      </c>
      <c r="M13" s="1">
        <v>25</v>
      </c>
      <c r="N13" s="1"/>
      <c r="O13" s="23"/>
      <c r="Q13" s="1">
        <v>7</v>
      </c>
      <c r="R13" s="1">
        <v>25</v>
      </c>
      <c r="S13" s="1"/>
      <c r="T13" s="23"/>
    </row>
    <row r="14" spans="1:22" x14ac:dyDescent="0.25">
      <c r="B14" s="1">
        <v>15</v>
      </c>
      <c r="C14" s="1">
        <v>17</v>
      </c>
      <c r="D14" s="1">
        <f t="shared" si="0"/>
        <v>32</v>
      </c>
      <c r="F14" s="1">
        <v>15</v>
      </c>
      <c r="G14" s="1">
        <v>17</v>
      </c>
      <c r="H14" s="1">
        <f t="shared" si="1"/>
        <v>255</v>
      </c>
      <c r="L14" s="1">
        <v>15</v>
      </c>
      <c r="M14" s="1">
        <v>17</v>
      </c>
      <c r="N14" s="1"/>
      <c r="O14" s="23"/>
      <c r="Q14" s="1">
        <v>15</v>
      </c>
      <c r="R14" s="1">
        <v>17</v>
      </c>
      <c r="S14" s="1"/>
      <c r="T14" s="23"/>
    </row>
    <row r="15" spans="1:22" x14ac:dyDescent="0.25">
      <c r="B15" s="1">
        <v>23</v>
      </c>
      <c r="C15" s="1">
        <v>35</v>
      </c>
      <c r="D15" s="1">
        <f t="shared" si="0"/>
        <v>58</v>
      </c>
      <c r="F15" s="1">
        <v>23</v>
      </c>
      <c r="G15" s="1">
        <v>35</v>
      </c>
      <c r="H15" s="1">
        <f t="shared" si="1"/>
        <v>805</v>
      </c>
      <c r="L15" s="1">
        <v>23</v>
      </c>
      <c r="M15" s="1">
        <v>35</v>
      </c>
      <c r="N15" s="1"/>
      <c r="O15" s="23"/>
      <c r="Q15" s="1">
        <v>23</v>
      </c>
      <c r="R15" s="1">
        <v>35</v>
      </c>
      <c r="S15" s="1"/>
      <c r="T15" s="23"/>
    </row>
    <row r="16" spans="1:22" x14ac:dyDescent="0.25">
      <c r="B16" s="1">
        <v>25</v>
      </c>
      <c r="C16" s="1">
        <v>8</v>
      </c>
      <c r="D16" s="1">
        <f t="shared" si="0"/>
        <v>33</v>
      </c>
      <c r="F16" s="1">
        <v>25</v>
      </c>
      <c r="G16" s="1">
        <v>8</v>
      </c>
      <c r="H16" s="1">
        <f t="shared" si="1"/>
        <v>200</v>
      </c>
      <c r="L16" s="1">
        <v>25</v>
      </c>
      <c r="M16" s="1">
        <v>8</v>
      </c>
      <c r="N16" s="1"/>
      <c r="O16" s="23"/>
      <c r="Q16" s="1">
        <v>25</v>
      </c>
      <c r="R16" s="1">
        <v>8</v>
      </c>
      <c r="S16" s="1"/>
      <c r="T16" s="23"/>
    </row>
    <row r="17" spans="2:20" x14ac:dyDescent="0.25">
      <c r="B17" s="21"/>
      <c r="C17" s="21"/>
      <c r="D17" s="21"/>
    </row>
    <row r="18" spans="2:20" ht="15.75" x14ac:dyDescent="0.25">
      <c r="B18" s="104" t="s">
        <v>25</v>
      </c>
      <c r="C18" s="104"/>
      <c r="D18" s="104"/>
      <c r="F18" s="104" t="s">
        <v>27</v>
      </c>
      <c r="G18" s="104"/>
      <c r="H18" s="104"/>
      <c r="L18" s="104" t="s">
        <v>25</v>
      </c>
      <c r="M18" s="104"/>
      <c r="N18" s="104"/>
      <c r="O18" s="104"/>
      <c r="Q18" s="104" t="s">
        <v>27</v>
      </c>
      <c r="R18" s="104"/>
      <c r="S18" s="104"/>
      <c r="T18" s="104"/>
    </row>
    <row r="19" spans="2:20" x14ac:dyDescent="0.25">
      <c r="B19" s="22" t="s">
        <v>21</v>
      </c>
      <c r="C19" s="22" t="s">
        <v>22</v>
      </c>
      <c r="D19" s="22" t="s">
        <v>23</v>
      </c>
      <c r="F19" s="22" t="s">
        <v>21</v>
      </c>
      <c r="G19" s="22" t="s">
        <v>22</v>
      </c>
      <c r="H19" s="22" t="s">
        <v>23</v>
      </c>
      <c r="L19" s="22" t="s">
        <v>21</v>
      </c>
      <c r="M19" s="22" t="s">
        <v>22</v>
      </c>
      <c r="N19" s="22" t="s">
        <v>28</v>
      </c>
      <c r="O19" s="22" t="s">
        <v>29</v>
      </c>
      <c r="Q19" s="22" t="s">
        <v>21</v>
      </c>
      <c r="R19" s="22" t="s">
        <v>22</v>
      </c>
      <c r="S19" s="22" t="s">
        <v>28</v>
      </c>
      <c r="T19" s="22" t="s">
        <v>29</v>
      </c>
    </row>
    <row r="20" spans="2:20" x14ac:dyDescent="0.25">
      <c r="B20" s="1">
        <v>5</v>
      </c>
      <c r="C20" s="1">
        <v>12</v>
      </c>
      <c r="D20" s="1">
        <f>B20-C20</f>
        <v>-7</v>
      </c>
      <c r="F20" s="1">
        <v>5</v>
      </c>
      <c r="G20" s="1">
        <v>12</v>
      </c>
      <c r="H20" s="24">
        <f>F20/G20</f>
        <v>0.41666666666666669</v>
      </c>
      <c r="L20" s="1">
        <v>5</v>
      </c>
      <c r="M20" s="1">
        <v>12</v>
      </c>
      <c r="N20" s="1"/>
      <c r="O20" s="23"/>
      <c r="Q20" s="1">
        <v>5</v>
      </c>
      <c r="R20" s="1">
        <v>12</v>
      </c>
      <c r="S20" s="24"/>
      <c r="T20" s="24"/>
    </row>
    <row r="21" spans="2:20" x14ac:dyDescent="0.25">
      <c r="B21" s="1">
        <v>7</v>
      </c>
      <c r="C21" s="1">
        <v>25</v>
      </c>
      <c r="D21" s="1">
        <f t="shared" ref="D21:D24" si="2">B21-C21</f>
        <v>-18</v>
      </c>
      <c r="F21" s="1">
        <v>7</v>
      </c>
      <c r="G21" s="1">
        <v>25</v>
      </c>
      <c r="H21" s="24">
        <f t="shared" ref="H21:H24" si="3">F21/G21</f>
        <v>0.28000000000000003</v>
      </c>
      <c r="L21" s="1">
        <v>7</v>
      </c>
      <c r="M21" s="1">
        <v>25</v>
      </c>
      <c r="N21" s="1"/>
      <c r="O21" s="23"/>
      <c r="Q21" s="1">
        <v>7</v>
      </c>
      <c r="R21" s="1">
        <v>25</v>
      </c>
      <c r="S21" s="24"/>
      <c r="T21" s="24"/>
    </row>
    <row r="22" spans="2:20" x14ac:dyDescent="0.25">
      <c r="B22" s="1">
        <v>15</v>
      </c>
      <c r="C22" s="1">
        <v>17</v>
      </c>
      <c r="D22" s="1">
        <f t="shared" si="2"/>
        <v>-2</v>
      </c>
      <c r="F22" s="1">
        <v>15</v>
      </c>
      <c r="G22" s="1">
        <v>17</v>
      </c>
      <c r="H22" s="24">
        <f t="shared" si="3"/>
        <v>0.88235294117647056</v>
      </c>
      <c r="L22" s="1">
        <v>15</v>
      </c>
      <c r="M22" s="1">
        <v>17</v>
      </c>
      <c r="N22" s="1"/>
      <c r="O22" s="23"/>
      <c r="Q22" s="1">
        <v>15</v>
      </c>
      <c r="R22" s="1">
        <v>17</v>
      </c>
      <c r="S22" s="24"/>
      <c r="T22" s="24"/>
    </row>
    <row r="23" spans="2:20" x14ac:dyDescent="0.25">
      <c r="B23" s="1">
        <v>23</v>
      </c>
      <c r="C23" s="1">
        <v>35</v>
      </c>
      <c r="D23" s="1">
        <f t="shared" si="2"/>
        <v>-12</v>
      </c>
      <c r="F23" s="1">
        <v>23</v>
      </c>
      <c r="G23" s="1">
        <v>35</v>
      </c>
      <c r="H23" s="24">
        <f t="shared" si="3"/>
        <v>0.65714285714285714</v>
      </c>
      <c r="L23" s="1">
        <v>23</v>
      </c>
      <c r="M23" s="1">
        <v>35</v>
      </c>
      <c r="N23" s="1"/>
      <c r="O23" s="23"/>
      <c r="Q23" s="1">
        <v>23</v>
      </c>
      <c r="R23" s="1">
        <v>35</v>
      </c>
      <c r="S23" s="24"/>
      <c r="T23" s="24"/>
    </row>
    <row r="24" spans="2:20" x14ac:dyDescent="0.25">
      <c r="B24" s="1">
        <v>25</v>
      </c>
      <c r="C24" s="1">
        <v>8</v>
      </c>
      <c r="D24" s="1">
        <f t="shared" si="2"/>
        <v>17</v>
      </c>
      <c r="F24" s="1">
        <v>25</v>
      </c>
      <c r="G24" s="1">
        <v>8</v>
      </c>
      <c r="H24" s="24">
        <f t="shared" si="3"/>
        <v>3.125</v>
      </c>
      <c r="L24" s="1">
        <v>25</v>
      </c>
      <c r="M24" s="1">
        <v>8</v>
      </c>
      <c r="N24" s="1"/>
      <c r="O24" s="23"/>
      <c r="Q24" s="1">
        <v>25</v>
      </c>
      <c r="R24" s="1">
        <v>8</v>
      </c>
      <c r="S24" s="24"/>
      <c r="T24" s="24"/>
    </row>
    <row r="25" spans="2:20" x14ac:dyDescent="0.25"/>
    <row r="26" spans="2:20" x14ac:dyDescent="0.25">
      <c r="B26" s="103" t="s">
        <v>103</v>
      </c>
      <c r="C26" s="103"/>
      <c r="D26" s="103"/>
      <c r="E26" s="103"/>
      <c r="F26" s="103"/>
      <c r="G26" s="103"/>
      <c r="H26" s="103"/>
      <c r="I26" s="103"/>
      <c r="J26" s="103"/>
      <c r="K26" s="103"/>
      <c r="L26" s="103"/>
      <c r="M26" s="103"/>
      <c r="N26" s="103"/>
      <c r="O26" s="103"/>
      <c r="P26" s="103"/>
      <c r="Q26" s="103"/>
      <c r="R26" s="103"/>
      <c r="S26" s="103"/>
      <c r="T26" s="103"/>
    </row>
    <row r="27" spans="2:20" x14ac:dyDescent="0.25">
      <c r="B27" s="103"/>
      <c r="C27" s="103"/>
      <c r="D27" s="103"/>
      <c r="E27" s="103"/>
      <c r="F27" s="103"/>
      <c r="G27" s="103"/>
      <c r="H27" s="103"/>
      <c r="I27" s="103"/>
      <c r="J27" s="103"/>
      <c r="K27" s="103"/>
      <c r="L27" s="103"/>
      <c r="M27" s="103"/>
      <c r="N27" s="103"/>
      <c r="O27" s="103"/>
      <c r="P27" s="103"/>
      <c r="Q27" s="103"/>
      <c r="R27" s="103"/>
      <c r="S27" s="103"/>
      <c r="T27" s="103"/>
    </row>
    <row r="28" spans="2:20" x14ac:dyDescent="0.25">
      <c r="B28" s="103"/>
      <c r="C28" s="103"/>
      <c r="D28" s="103"/>
      <c r="E28" s="103"/>
      <c r="F28" s="103"/>
      <c r="G28" s="103"/>
      <c r="H28" s="103"/>
      <c r="I28" s="103"/>
      <c r="J28" s="103"/>
      <c r="K28" s="103"/>
      <c r="L28" s="103"/>
      <c r="M28" s="103"/>
      <c r="N28" s="103"/>
      <c r="O28" s="103"/>
      <c r="P28" s="103"/>
      <c r="Q28" s="103"/>
      <c r="R28" s="103"/>
      <c r="S28" s="103"/>
      <c r="T28" s="103"/>
    </row>
    <row r="29" spans="2:20" ht="31.9" customHeight="1" x14ac:dyDescent="0.25"/>
  </sheetData>
  <mergeCells count="13">
    <mergeCell ref="B26:T28"/>
    <mergeCell ref="A1:V4"/>
    <mergeCell ref="Q18:T18"/>
    <mergeCell ref="F18:H18"/>
    <mergeCell ref="L10:O10"/>
    <mergeCell ref="L18:O18"/>
    <mergeCell ref="A5:V8"/>
    <mergeCell ref="B10:D10"/>
    <mergeCell ref="B18:D18"/>
    <mergeCell ref="F10:H10"/>
    <mergeCell ref="Q10:T10"/>
    <mergeCell ref="B9:H9"/>
    <mergeCell ref="L9:T9"/>
  </mergeCell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30"/>
  <sheetViews>
    <sheetView showGridLines="0" showRowColHeaders="0" workbookViewId="0">
      <selection sqref="A1:V4"/>
    </sheetView>
  </sheetViews>
  <sheetFormatPr defaultColWidth="0" defaultRowHeight="15" zeroHeight="1" x14ac:dyDescent="0.25"/>
  <cols>
    <col min="1" max="13" width="8.85546875" customWidth="1"/>
    <col min="14" max="14" width="14.140625" bestFit="1" customWidth="1"/>
    <col min="15" max="15" width="14.28515625" bestFit="1" customWidth="1"/>
    <col min="16" max="16" width="6.140625" customWidth="1"/>
    <col min="17" max="18" width="6.85546875" bestFit="1" customWidth="1"/>
    <col min="19" max="19" width="14.140625" bestFit="1" customWidth="1"/>
    <col min="20" max="20" width="14.28515625" bestFit="1" customWidth="1"/>
    <col min="21" max="21" width="8.85546875" customWidth="1"/>
    <col min="22" max="22" width="11.7109375" customWidth="1"/>
    <col min="23" max="25" width="0" hidden="1" customWidth="1"/>
    <col min="26" max="16384" width="8.85546875" hidden="1"/>
  </cols>
  <sheetData>
    <row r="1" spans="1:22" ht="14.45" customHeight="1" x14ac:dyDescent="0.25">
      <c r="A1" s="94" t="s">
        <v>30</v>
      </c>
      <c r="B1" s="94"/>
      <c r="C1" s="94"/>
      <c r="D1" s="94"/>
      <c r="E1" s="94"/>
      <c r="F1" s="94"/>
      <c r="G1" s="94"/>
      <c r="H1" s="94"/>
      <c r="I1" s="94"/>
      <c r="J1" s="94"/>
      <c r="K1" s="94"/>
      <c r="L1" s="94"/>
      <c r="M1" s="94"/>
      <c r="N1" s="94"/>
      <c r="O1" s="94"/>
      <c r="P1" s="94"/>
      <c r="Q1" s="94"/>
      <c r="R1" s="94"/>
      <c r="S1" s="94"/>
      <c r="T1" s="94"/>
      <c r="U1" s="94"/>
      <c r="V1" s="94"/>
    </row>
    <row r="2" spans="1:22" ht="14.45" customHeight="1" x14ac:dyDescent="0.25">
      <c r="A2" s="94"/>
      <c r="B2" s="94"/>
      <c r="C2" s="94"/>
      <c r="D2" s="94"/>
      <c r="E2" s="94"/>
      <c r="F2" s="94"/>
      <c r="G2" s="94"/>
      <c r="H2" s="94"/>
      <c r="I2" s="94"/>
      <c r="J2" s="94"/>
      <c r="K2" s="94"/>
      <c r="L2" s="94"/>
      <c r="M2" s="94"/>
      <c r="N2" s="94"/>
      <c r="O2" s="94"/>
      <c r="P2" s="94"/>
      <c r="Q2" s="94"/>
      <c r="R2" s="94"/>
      <c r="S2" s="94"/>
      <c r="T2" s="94"/>
      <c r="U2" s="94"/>
      <c r="V2" s="94"/>
    </row>
    <row r="3" spans="1:22" ht="14.45" customHeight="1" x14ac:dyDescent="0.25">
      <c r="A3" s="94"/>
      <c r="B3" s="94"/>
      <c r="C3" s="94"/>
      <c r="D3" s="94"/>
      <c r="E3" s="94"/>
      <c r="F3" s="94"/>
      <c r="G3" s="94"/>
      <c r="H3" s="94"/>
      <c r="I3" s="94"/>
      <c r="J3" s="94"/>
      <c r="K3" s="94"/>
      <c r="L3" s="94"/>
      <c r="M3" s="94"/>
      <c r="N3" s="94"/>
      <c r="O3" s="94"/>
      <c r="P3" s="94"/>
      <c r="Q3" s="94"/>
      <c r="R3" s="94"/>
      <c r="S3" s="94"/>
      <c r="T3" s="94"/>
      <c r="U3" s="94"/>
      <c r="V3" s="94"/>
    </row>
    <row r="4" spans="1:22" ht="14.45" customHeight="1" x14ac:dyDescent="0.25">
      <c r="A4" s="94"/>
      <c r="B4" s="94"/>
      <c r="C4" s="94"/>
      <c r="D4" s="94"/>
      <c r="E4" s="94"/>
      <c r="F4" s="94"/>
      <c r="G4" s="94"/>
      <c r="H4" s="94"/>
      <c r="I4" s="94"/>
      <c r="J4" s="94"/>
      <c r="K4" s="94"/>
      <c r="L4" s="94"/>
      <c r="M4" s="94"/>
      <c r="N4" s="94"/>
      <c r="O4" s="94"/>
      <c r="P4" s="94"/>
      <c r="Q4" s="94"/>
      <c r="R4" s="94"/>
      <c r="S4" s="94"/>
      <c r="T4" s="94"/>
      <c r="U4" s="94"/>
      <c r="V4" s="94"/>
    </row>
    <row r="5" spans="1:22" ht="14.45" customHeight="1" x14ac:dyDescent="0.25">
      <c r="A5" s="97" t="s">
        <v>31</v>
      </c>
      <c r="B5" s="97"/>
      <c r="C5" s="97"/>
      <c r="D5" s="97"/>
      <c r="E5" s="97"/>
      <c r="F5" s="97"/>
      <c r="G5" s="97"/>
      <c r="H5" s="97"/>
      <c r="I5" s="97"/>
      <c r="J5" s="97"/>
      <c r="K5" s="97"/>
      <c r="L5" s="97"/>
      <c r="M5" s="97"/>
      <c r="N5" s="97"/>
      <c r="O5" s="97"/>
      <c r="P5" s="97"/>
      <c r="Q5" s="97"/>
      <c r="R5" s="97"/>
      <c r="S5" s="97"/>
      <c r="T5" s="97"/>
      <c r="U5" s="97"/>
      <c r="V5" s="97"/>
    </row>
    <row r="6" spans="1:22" ht="14.45" customHeight="1" x14ac:dyDescent="0.25">
      <c r="A6" s="97"/>
      <c r="B6" s="97"/>
      <c r="C6" s="97"/>
      <c r="D6" s="97"/>
      <c r="E6" s="97"/>
      <c r="F6" s="97"/>
      <c r="G6" s="97"/>
      <c r="H6" s="97"/>
      <c r="I6" s="97"/>
      <c r="J6" s="97"/>
      <c r="K6" s="97"/>
      <c r="L6" s="97"/>
      <c r="M6" s="97"/>
      <c r="N6" s="97"/>
      <c r="O6" s="97"/>
      <c r="P6" s="97"/>
      <c r="Q6" s="97"/>
      <c r="R6" s="97"/>
      <c r="S6" s="97"/>
      <c r="T6" s="97"/>
      <c r="U6" s="97"/>
      <c r="V6" s="97"/>
    </row>
    <row r="7" spans="1:22" ht="14.45" customHeight="1" x14ac:dyDescent="0.25">
      <c r="A7" s="5"/>
      <c r="B7" s="5"/>
      <c r="C7" s="5"/>
      <c r="D7" s="5"/>
      <c r="E7" s="5"/>
      <c r="F7" s="5"/>
      <c r="G7" s="5"/>
      <c r="H7" s="5"/>
      <c r="I7" s="5"/>
      <c r="J7" s="5"/>
      <c r="K7" s="5"/>
      <c r="L7" s="5"/>
      <c r="M7" s="5"/>
      <c r="N7" s="5"/>
      <c r="O7" s="5"/>
      <c r="P7" s="5"/>
      <c r="Q7" s="5"/>
      <c r="R7" s="5"/>
      <c r="S7" s="5"/>
      <c r="T7" s="5"/>
      <c r="U7" s="5"/>
      <c r="V7" s="5"/>
    </row>
    <row r="8" spans="1:22" ht="18.75" x14ac:dyDescent="0.3">
      <c r="B8" s="99" t="s">
        <v>17</v>
      </c>
      <c r="C8" s="99"/>
      <c r="D8" s="99"/>
      <c r="E8" s="99"/>
      <c r="F8" s="99"/>
      <c r="G8" s="32"/>
      <c r="H8" s="32"/>
      <c r="I8" s="105" t="s">
        <v>32</v>
      </c>
      <c r="J8" s="105"/>
      <c r="K8" s="106"/>
      <c r="L8" s="26">
        <v>19.989999999999998</v>
      </c>
      <c r="M8" s="27">
        <v>0.15</v>
      </c>
      <c r="O8" s="99" t="s">
        <v>18</v>
      </c>
      <c r="P8" s="99"/>
      <c r="Q8" s="99"/>
      <c r="R8" s="99"/>
      <c r="S8" s="99"/>
      <c r="T8" s="32"/>
    </row>
    <row r="9" spans="1:22" x14ac:dyDescent="0.25"/>
    <row r="10" spans="1:22" ht="16.5" thickBot="1" x14ac:dyDescent="0.3">
      <c r="B10" s="107" t="s">
        <v>33</v>
      </c>
      <c r="C10" s="107"/>
      <c r="D10" s="107"/>
      <c r="E10" s="107"/>
      <c r="F10" s="107"/>
      <c r="O10" s="107" t="s">
        <v>33</v>
      </c>
      <c r="P10" s="107"/>
      <c r="Q10" s="107"/>
      <c r="R10" s="107"/>
      <c r="S10" s="107"/>
    </row>
    <row r="11" spans="1:22" x14ac:dyDescent="0.25">
      <c r="C11" s="96" t="s">
        <v>33</v>
      </c>
      <c r="D11" s="96"/>
      <c r="E11" s="96"/>
      <c r="F11" s="96"/>
      <c r="H11" s="26">
        <v>19.989999999999998</v>
      </c>
      <c r="I11" s="27">
        <v>0.15</v>
      </c>
      <c r="P11" s="96" t="s">
        <v>33</v>
      </c>
      <c r="Q11" s="96"/>
      <c r="R11" s="96"/>
      <c r="S11" s="96"/>
    </row>
    <row r="12" spans="1:22" x14ac:dyDescent="0.25">
      <c r="C12" s="96" t="s">
        <v>34</v>
      </c>
      <c r="D12" s="96"/>
      <c r="E12" s="96"/>
      <c r="F12" s="96"/>
      <c r="H12">
        <v>19.989999999999998</v>
      </c>
      <c r="I12">
        <v>0.15</v>
      </c>
      <c r="P12" s="96" t="s">
        <v>34</v>
      </c>
      <c r="Q12" s="96"/>
      <c r="R12" s="96"/>
      <c r="S12" s="96"/>
    </row>
    <row r="13" spans="1:22" x14ac:dyDescent="0.25">
      <c r="C13" s="96" t="s">
        <v>35</v>
      </c>
      <c r="D13" s="96"/>
      <c r="E13" s="96"/>
      <c r="F13" s="96"/>
      <c r="H13" s="30">
        <v>19.989999999999998</v>
      </c>
      <c r="I13" s="31">
        <v>0.15</v>
      </c>
      <c r="P13" s="96" t="s">
        <v>35</v>
      </c>
      <c r="Q13" s="96"/>
      <c r="R13" s="96"/>
      <c r="S13" s="96"/>
    </row>
    <row r="14" spans="1:22" x14ac:dyDescent="0.25">
      <c r="C14" s="96" t="s">
        <v>36</v>
      </c>
      <c r="D14" s="96"/>
      <c r="E14" s="96"/>
      <c r="F14" s="96"/>
      <c r="H14" s="26">
        <v>19.989999999999998</v>
      </c>
      <c r="I14" s="27">
        <v>0.15</v>
      </c>
      <c r="P14" s="96" t="s">
        <v>36</v>
      </c>
      <c r="Q14" s="96"/>
      <c r="R14" s="96"/>
      <c r="S14" s="96"/>
    </row>
    <row r="15" spans="1:22" x14ac:dyDescent="0.25">
      <c r="C15" s="96" t="s">
        <v>37</v>
      </c>
      <c r="D15" s="96"/>
      <c r="E15" s="96"/>
      <c r="F15" s="96"/>
      <c r="H15" s="28">
        <v>19.989999999999998</v>
      </c>
      <c r="I15" s="29">
        <v>0.15</v>
      </c>
      <c r="P15" s="96" t="s">
        <v>37</v>
      </c>
      <c r="Q15" s="96"/>
      <c r="R15" s="96"/>
      <c r="S15" s="96"/>
    </row>
    <row r="16" spans="1:22" x14ac:dyDescent="0.25">
      <c r="C16" s="96" t="s">
        <v>38</v>
      </c>
      <c r="D16" s="96"/>
      <c r="E16" s="96"/>
      <c r="F16" s="96"/>
      <c r="H16" s="26">
        <v>19.989999999999998</v>
      </c>
      <c r="I16" s="27">
        <v>0.15</v>
      </c>
      <c r="P16" s="96" t="s">
        <v>38</v>
      </c>
      <c r="Q16" s="96"/>
      <c r="R16" s="96"/>
      <c r="S16" s="96"/>
    </row>
    <row r="17" spans="2:19" x14ac:dyDescent="0.25">
      <c r="C17" s="96" t="s">
        <v>39</v>
      </c>
      <c r="D17" s="96"/>
      <c r="E17" s="96"/>
      <c r="F17" s="96"/>
      <c r="H17" s="26">
        <v>19.989999999999998</v>
      </c>
      <c r="P17" s="96" t="s">
        <v>39</v>
      </c>
      <c r="Q17" s="96"/>
      <c r="R17" s="96"/>
      <c r="S17" s="96"/>
    </row>
    <row r="18" spans="2:19" x14ac:dyDescent="0.25">
      <c r="H18" s="27">
        <v>0.15</v>
      </c>
    </row>
    <row r="19" spans="2:19" ht="16.5" thickBot="1" x14ac:dyDescent="0.3">
      <c r="B19" s="107" t="s">
        <v>40</v>
      </c>
      <c r="C19" s="107"/>
      <c r="D19" s="107"/>
      <c r="E19" s="107"/>
      <c r="F19" s="107"/>
      <c r="O19" s="107" t="s">
        <v>40</v>
      </c>
      <c r="P19" s="107"/>
      <c r="Q19" s="107"/>
      <c r="R19" s="107"/>
      <c r="S19" s="107"/>
    </row>
    <row r="20" spans="2:19" x14ac:dyDescent="0.25">
      <c r="C20" s="108" t="s">
        <v>41</v>
      </c>
      <c r="D20" s="108"/>
      <c r="E20" s="108"/>
      <c r="F20" s="108"/>
      <c r="H20">
        <v>19.989999999999998</v>
      </c>
      <c r="I20">
        <v>0.15</v>
      </c>
      <c r="P20" s="108" t="s">
        <v>41</v>
      </c>
      <c r="Q20" s="108"/>
      <c r="R20" s="108"/>
      <c r="S20" s="108"/>
    </row>
    <row r="21" spans="2:19" x14ac:dyDescent="0.25">
      <c r="C21" s="96" t="s">
        <v>42</v>
      </c>
      <c r="D21" s="96"/>
      <c r="E21" s="96"/>
      <c r="F21" s="96"/>
      <c r="H21" s="30">
        <v>19.989999999999998</v>
      </c>
      <c r="I21" s="31">
        <v>0.15</v>
      </c>
      <c r="P21" s="96" t="s">
        <v>42</v>
      </c>
      <c r="Q21" s="96"/>
      <c r="R21" s="96"/>
      <c r="S21" s="96"/>
    </row>
    <row r="22" spans="2:19" x14ac:dyDescent="0.25">
      <c r="C22" s="96" t="s">
        <v>43</v>
      </c>
      <c r="D22" s="96"/>
      <c r="E22" s="96"/>
      <c r="F22" s="96"/>
      <c r="H22" s="26">
        <v>19.989999999999998</v>
      </c>
      <c r="I22" s="27">
        <v>0.15</v>
      </c>
      <c r="P22" s="96" t="s">
        <v>43</v>
      </c>
      <c r="Q22" s="96"/>
      <c r="R22" s="96"/>
      <c r="S22" s="96"/>
    </row>
    <row r="23" spans="2:19" x14ac:dyDescent="0.25"/>
    <row r="24" spans="2:19" ht="16.5" thickBot="1" x14ac:dyDescent="0.3">
      <c r="B24" s="107" t="s">
        <v>44</v>
      </c>
      <c r="C24" s="107"/>
      <c r="D24" s="107"/>
      <c r="E24" s="107"/>
      <c r="F24" s="107"/>
      <c r="O24" s="107" t="s">
        <v>44</v>
      </c>
      <c r="P24" s="107"/>
      <c r="Q24" s="107"/>
      <c r="R24" s="107"/>
      <c r="S24" s="107"/>
    </row>
    <row r="25" spans="2:19" x14ac:dyDescent="0.25">
      <c r="C25" s="96" t="s">
        <v>1</v>
      </c>
      <c r="D25" s="96"/>
      <c r="E25" s="96"/>
      <c r="F25" s="96"/>
      <c r="H25" s="26"/>
      <c r="I25" s="27"/>
      <c r="P25" s="96" t="s">
        <v>1</v>
      </c>
      <c r="Q25" s="96"/>
      <c r="R25" s="96"/>
      <c r="S25" s="96"/>
    </row>
    <row r="26" spans="2:19" x14ac:dyDescent="0.25">
      <c r="C26" s="96" t="s">
        <v>45</v>
      </c>
      <c r="D26" s="96"/>
      <c r="E26" s="96"/>
      <c r="F26" s="96"/>
      <c r="H26" s="30">
        <f>L8</f>
        <v>19.989999999999998</v>
      </c>
      <c r="I26" s="30">
        <f>M8</f>
        <v>0.15</v>
      </c>
      <c r="P26" s="96" t="s">
        <v>45</v>
      </c>
      <c r="Q26" s="96"/>
      <c r="R26" s="96"/>
      <c r="S26" s="96"/>
    </row>
    <row r="27" spans="2:19" x14ac:dyDescent="0.25">
      <c r="C27" s="96" t="s">
        <v>46</v>
      </c>
      <c r="D27" s="96"/>
      <c r="E27" s="96"/>
      <c r="F27" s="96"/>
      <c r="P27" s="96" t="s">
        <v>46</v>
      </c>
      <c r="Q27" s="96"/>
      <c r="R27" s="96"/>
      <c r="S27" s="96"/>
    </row>
    <row r="28" spans="2:19" x14ac:dyDescent="0.25">
      <c r="C28" s="96" t="s">
        <v>47</v>
      </c>
      <c r="D28" s="96"/>
      <c r="E28" s="96"/>
      <c r="F28" s="96"/>
      <c r="P28" s="96" t="s">
        <v>47</v>
      </c>
      <c r="Q28" s="96"/>
      <c r="R28" s="96"/>
      <c r="S28" s="96"/>
    </row>
    <row r="29" spans="2:19" x14ac:dyDescent="0.25"/>
    <row r="30" spans="2:19" x14ac:dyDescent="0.25"/>
  </sheetData>
  <mergeCells count="39">
    <mergeCell ref="P26:S26"/>
    <mergeCell ref="P27:S27"/>
    <mergeCell ref="P28:S28"/>
    <mergeCell ref="B8:F8"/>
    <mergeCell ref="O8:S8"/>
    <mergeCell ref="O19:S19"/>
    <mergeCell ref="P20:S20"/>
    <mergeCell ref="P21:S21"/>
    <mergeCell ref="P22:S22"/>
    <mergeCell ref="O24:S24"/>
    <mergeCell ref="P25:S25"/>
    <mergeCell ref="P12:S12"/>
    <mergeCell ref="P13:S13"/>
    <mergeCell ref="P14:S14"/>
    <mergeCell ref="P15:S15"/>
    <mergeCell ref="P16:S16"/>
    <mergeCell ref="C27:F27"/>
    <mergeCell ref="C28:F28"/>
    <mergeCell ref="B19:F19"/>
    <mergeCell ref="B24:F24"/>
    <mergeCell ref="C20:F20"/>
    <mergeCell ref="C21:F21"/>
    <mergeCell ref="C22:F22"/>
    <mergeCell ref="C25:F25"/>
    <mergeCell ref="C26:F26"/>
    <mergeCell ref="A1:V4"/>
    <mergeCell ref="A5:V6"/>
    <mergeCell ref="C16:F16"/>
    <mergeCell ref="C17:F17"/>
    <mergeCell ref="I8:K8"/>
    <mergeCell ref="B10:F10"/>
    <mergeCell ref="O10:S10"/>
    <mergeCell ref="P11:S11"/>
    <mergeCell ref="C11:F11"/>
    <mergeCell ref="C12:F12"/>
    <mergeCell ref="C13:F13"/>
    <mergeCell ref="C14:F14"/>
    <mergeCell ref="C15:F15"/>
    <mergeCell ref="P17:S17"/>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showGridLines="0" showRowColHeaders="0" workbookViewId="0">
      <selection sqref="A1:S4"/>
    </sheetView>
  </sheetViews>
  <sheetFormatPr defaultColWidth="0" defaultRowHeight="15" zeroHeight="1" x14ac:dyDescent="0.25"/>
  <cols>
    <col min="1" max="1" width="8.85546875" customWidth="1"/>
    <col min="2" max="7" width="12.7109375" customWidth="1"/>
    <col min="8" max="10" width="8.85546875" customWidth="1"/>
    <col min="11" max="16" width="12.7109375" customWidth="1"/>
    <col min="17" max="17" width="6.85546875" bestFit="1" customWidth="1"/>
    <col min="18" max="18" width="7.85546875" bestFit="1" customWidth="1"/>
    <col min="19" max="19" width="7.7109375" bestFit="1" customWidth="1"/>
    <col min="20" max="20" width="14.28515625" hidden="1" customWidth="1"/>
    <col min="21" max="21" width="9.5703125" hidden="1" customWidth="1"/>
    <col min="22" max="25" width="0" hidden="1" customWidth="1"/>
    <col min="26" max="16384" width="8.85546875" hidden="1"/>
  </cols>
  <sheetData>
    <row r="1" spans="1:22" ht="14.45" customHeight="1" x14ac:dyDescent="0.25">
      <c r="A1" s="94" t="s">
        <v>48</v>
      </c>
      <c r="B1" s="94"/>
      <c r="C1" s="94"/>
      <c r="D1" s="94"/>
      <c r="E1" s="94"/>
      <c r="F1" s="94"/>
      <c r="G1" s="94"/>
      <c r="H1" s="94"/>
      <c r="I1" s="94"/>
      <c r="J1" s="94"/>
      <c r="K1" s="94"/>
      <c r="L1" s="94"/>
      <c r="M1" s="94"/>
      <c r="N1" s="94"/>
      <c r="O1" s="94"/>
      <c r="P1" s="94"/>
      <c r="Q1" s="94"/>
      <c r="R1" s="94"/>
      <c r="S1" s="94"/>
    </row>
    <row r="2" spans="1:22" ht="14.45" customHeight="1" x14ac:dyDescent="0.25">
      <c r="A2" s="94"/>
      <c r="B2" s="94"/>
      <c r="C2" s="94"/>
      <c r="D2" s="94"/>
      <c r="E2" s="94"/>
      <c r="F2" s="94"/>
      <c r="G2" s="94"/>
      <c r="H2" s="94"/>
      <c r="I2" s="94"/>
      <c r="J2" s="94"/>
      <c r="K2" s="94"/>
      <c r="L2" s="94"/>
      <c r="M2" s="94"/>
      <c r="N2" s="94"/>
      <c r="O2" s="94"/>
      <c r="P2" s="94"/>
      <c r="Q2" s="94"/>
      <c r="R2" s="94"/>
      <c r="S2" s="94"/>
    </row>
    <row r="3" spans="1:22" ht="14.45" customHeight="1" x14ac:dyDescent="0.25">
      <c r="A3" s="94"/>
      <c r="B3" s="94"/>
      <c r="C3" s="94"/>
      <c r="D3" s="94"/>
      <c r="E3" s="94"/>
      <c r="F3" s="94"/>
      <c r="G3" s="94"/>
      <c r="H3" s="94"/>
      <c r="I3" s="94"/>
      <c r="J3" s="94"/>
      <c r="K3" s="94"/>
      <c r="L3" s="94"/>
      <c r="M3" s="94"/>
      <c r="N3" s="94"/>
      <c r="O3" s="94"/>
      <c r="P3" s="94"/>
      <c r="Q3" s="94"/>
      <c r="R3" s="94"/>
      <c r="S3" s="94"/>
    </row>
    <row r="4" spans="1:22" ht="14.45" customHeight="1" x14ac:dyDescent="0.25">
      <c r="A4" s="94"/>
      <c r="B4" s="94"/>
      <c r="C4" s="94"/>
      <c r="D4" s="94"/>
      <c r="E4" s="94"/>
      <c r="F4" s="94"/>
      <c r="G4" s="94"/>
      <c r="H4" s="94"/>
      <c r="I4" s="94"/>
      <c r="J4" s="94"/>
      <c r="K4" s="94"/>
      <c r="L4" s="94"/>
      <c r="M4" s="94"/>
      <c r="N4" s="94"/>
      <c r="O4" s="94"/>
      <c r="P4" s="94"/>
      <c r="Q4" s="94"/>
      <c r="R4" s="94"/>
      <c r="S4" s="94"/>
    </row>
    <row r="5" spans="1:22" ht="18.600000000000001" customHeight="1" x14ac:dyDescent="0.25">
      <c r="A5" s="109" t="s">
        <v>84</v>
      </c>
      <c r="B5" s="109"/>
      <c r="C5" s="109"/>
      <c r="D5" s="109"/>
      <c r="E5" s="109"/>
      <c r="F5" s="109"/>
      <c r="G5" s="109"/>
      <c r="H5" s="109"/>
      <c r="I5" s="109"/>
      <c r="J5" s="109"/>
      <c r="K5" s="109"/>
      <c r="L5" s="109"/>
      <c r="M5" s="109"/>
      <c r="N5" s="109"/>
      <c r="O5" s="109"/>
      <c r="P5" s="109"/>
      <c r="Q5" s="109"/>
      <c r="R5" s="109"/>
      <c r="S5" s="34"/>
      <c r="T5" s="34"/>
      <c r="U5" s="34"/>
      <c r="V5" s="34"/>
    </row>
    <row r="6" spans="1:22" ht="14.45" customHeight="1" x14ac:dyDescent="0.25">
      <c r="A6" s="109"/>
      <c r="B6" s="109"/>
      <c r="C6" s="109"/>
      <c r="D6" s="109"/>
      <c r="E6" s="109"/>
      <c r="F6" s="109"/>
      <c r="G6" s="109"/>
      <c r="H6" s="109"/>
      <c r="I6" s="109"/>
      <c r="J6" s="109"/>
      <c r="K6" s="109"/>
      <c r="L6" s="109"/>
      <c r="M6" s="109"/>
      <c r="N6" s="109"/>
      <c r="O6" s="109"/>
      <c r="P6" s="109"/>
      <c r="Q6" s="109"/>
      <c r="R6" s="109"/>
      <c r="S6" s="34"/>
      <c r="T6" s="34"/>
      <c r="U6" s="34"/>
      <c r="V6" s="34"/>
    </row>
    <row r="7" spans="1:22" ht="14.45" customHeight="1" x14ac:dyDescent="0.25">
      <c r="A7" s="5"/>
      <c r="B7" s="5"/>
      <c r="C7" s="5"/>
      <c r="D7" s="5"/>
      <c r="E7" s="5"/>
      <c r="F7" s="5"/>
      <c r="G7" s="5"/>
      <c r="H7" s="5"/>
      <c r="I7" s="5"/>
      <c r="J7" s="5"/>
      <c r="K7" s="5"/>
      <c r="L7" s="5"/>
      <c r="M7" s="5"/>
      <c r="N7" s="5"/>
      <c r="O7" s="5"/>
      <c r="P7" s="5"/>
      <c r="Q7" s="5"/>
      <c r="R7" s="5"/>
      <c r="S7" s="5"/>
      <c r="T7" s="5"/>
      <c r="U7" s="5"/>
      <c r="V7" s="5"/>
    </row>
    <row r="8" spans="1:22" ht="18.75" x14ac:dyDescent="0.3">
      <c r="B8" s="99" t="s">
        <v>17</v>
      </c>
      <c r="C8" s="99"/>
      <c r="D8" s="99"/>
      <c r="E8" s="99"/>
      <c r="F8" s="99"/>
      <c r="G8" s="99"/>
      <c r="K8" s="99" t="s">
        <v>18</v>
      </c>
      <c r="L8" s="99"/>
      <c r="M8" s="99"/>
      <c r="N8" s="99"/>
      <c r="O8" s="99"/>
      <c r="P8" s="99"/>
    </row>
    <row r="9" spans="1:22" ht="18.75" x14ac:dyDescent="0.3">
      <c r="C9" s="35"/>
      <c r="D9" s="25"/>
      <c r="E9" s="25"/>
      <c r="F9" s="25"/>
      <c r="G9" s="25"/>
      <c r="T9" s="25"/>
    </row>
    <row r="10" spans="1:22" x14ac:dyDescent="0.25">
      <c r="B10" s="33" t="s">
        <v>49</v>
      </c>
      <c r="C10" s="33" t="s">
        <v>50</v>
      </c>
      <c r="D10" s="33">
        <v>1</v>
      </c>
      <c r="E10" s="33">
        <v>5</v>
      </c>
      <c r="F10" s="33" t="s">
        <v>51</v>
      </c>
      <c r="G10" s="33" t="s">
        <v>80</v>
      </c>
      <c r="K10" s="33" t="s">
        <v>49</v>
      </c>
      <c r="L10" s="33" t="s">
        <v>50</v>
      </c>
      <c r="M10" s="33">
        <v>1</v>
      </c>
      <c r="N10" s="33">
        <v>5</v>
      </c>
      <c r="O10" s="33" t="s">
        <v>51</v>
      </c>
      <c r="P10" s="33" t="s">
        <v>80</v>
      </c>
    </row>
    <row r="11" spans="1:22" x14ac:dyDescent="0.25">
      <c r="B11" s="1" t="s">
        <v>54</v>
      </c>
      <c r="C11" s="1" t="s">
        <v>65</v>
      </c>
      <c r="D11" s="33">
        <v>2</v>
      </c>
      <c r="E11" s="33">
        <v>10</v>
      </c>
      <c r="F11" s="33" t="s">
        <v>52</v>
      </c>
      <c r="G11" s="33" t="s">
        <v>81</v>
      </c>
      <c r="K11" s="1"/>
      <c r="L11" s="1"/>
      <c r="M11" s="33">
        <v>2</v>
      </c>
      <c r="N11" s="33">
        <v>10</v>
      </c>
      <c r="O11" s="33" t="s">
        <v>52</v>
      </c>
      <c r="P11" s="33" t="s">
        <v>81</v>
      </c>
    </row>
    <row r="12" spans="1:22" x14ac:dyDescent="0.25">
      <c r="B12" s="1" t="s">
        <v>55</v>
      </c>
      <c r="C12" s="1" t="s">
        <v>66</v>
      </c>
      <c r="D12" s="33">
        <v>3</v>
      </c>
      <c r="E12" s="33">
        <v>15</v>
      </c>
      <c r="F12" s="33" t="s">
        <v>53</v>
      </c>
      <c r="G12" s="33" t="s">
        <v>82</v>
      </c>
      <c r="K12" s="1"/>
      <c r="L12" s="1"/>
      <c r="M12" s="33">
        <v>3</v>
      </c>
      <c r="N12" s="33">
        <v>15</v>
      </c>
      <c r="O12" s="33" t="s">
        <v>53</v>
      </c>
      <c r="P12" s="33" t="s">
        <v>82</v>
      </c>
    </row>
    <row r="13" spans="1:22" x14ac:dyDescent="0.25">
      <c r="B13" s="1" t="s">
        <v>56</v>
      </c>
      <c r="C13" s="1" t="s">
        <v>67</v>
      </c>
      <c r="D13" s="1">
        <v>4</v>
      </c>
      <c r="E13" s="1">
        <v>20</v>
      </c>
      <c r="F13" s="1" t="s">
        <v>71</v>
      </c>
      <c r="G13" s="33" t="s">
        <v>83</v>
      </c>
      <c r="K13" s="1"/>
      <c r="L13" s="1"/>
      <c r="M13" s="1"/>
      <c r="N13" s="1"/>
      <c r="O13" s="1"/>
      <c r="P13" s="33" t="s">
        <v>83</v>
      </c>
    </row>
    <row r="14" spans="1:22" x14ac:dyDescent="0.25">
      <c r="B14" s="1" t="s">
        <v>57</v>
      </c>
      <c r="C14" s="1" t="s">
        <v>68</v>
      </c>
      <c r="D14" s="1">
        <v>5</v>
      </c>
      <c r="E14" s="1">
        <v>25</v>
      </c>
      <c r="F14" s="1" t="s">
        <v>72</v>
      </c>
      <c r="G14" s="1" t="s">
        <v>80</v>
      </c>
      <c r="K14" s="1"/>
      <c r="L14" s="1"/>
      <c r="M14" s="1"/>
      <c r="N14" s="1"/>
      <c r="O14" s="1"/>
      <c r="P14" s="1"/>
    </row>
    <row r="15" spans="1:22" x14ac:dyDescent="0.25">
      <c r="B15" s="1" t="s">
        <v>58</v>
      </c>
      <c r="C15" s="1" t="s">
        <v>69</v>
      </c>
      <c r="D15" s="1">
        <v>6</v>
      </c>
      <c r="E15" s="1">
        <v>30</v>
      </c>
      <c r="F15" s="1" t="s">
        <v>73</v>
      </c>
      <c r="G15" s="1" t="s">
        <v>81</v>
      </c>
      <c r="K15" s="1"/>
      <c r="L15" s="1"/>
      <c r="M15" s="1"/>
      <c r="N15" s="1"/>
      <c r="O15" s="1"/>
      <c r="P15" s="1"/>
    </row>
    <row r="16" spans="1:22" x14ac:dyDescent="0.25">
      <c r="B16" s="1" t="s">
        <v>59</v>
      </c>
      <c r="C16" s="1" t="s">
        <v>70</v>
      </c>
      <c r="D16" s="1">
        <v>7</v>
      </c>
      <c r="E16" s="1">
        <v>35</v>
      </c>
      <c r="F16" s="1" t="s">
        <v>74</v>
      </c>
      <c r="G16" s="1" t="s">
        <v>82</v>
      </c>
      <c r="K16" s="1"/>
      <c r="L16" s="1"/>
      <c r="M16" s="1"/>
      <c r="N16" s="1"/>
      <c r="O16" s="1"/>
      <c r="P16" s="1"/>
    </row>
    <row r="17" spans="2:16" x14ac:dyDescent="0.25">
      <c r="B17" s="1" t="s">
        <v>60</v>
      </c>
      <c r="C17" s="1" t="s">
        <v>50</v>
      </c>
      <c r="D17" s="1">
        <v>8</v>
      </c>
      <c r="E17" s="1">
        <v>40</v>
      </c>
      <c r="F17" s="1" t="s">
        <v>75</v>
      </c>
      <c r="G17" s="1" t="s">
        <v>83</v>
      </c>
      <c r="K17" s="1"/>
      <c r="L17" s="1"/>
      <c r="M17" s="1"/>
      <c r="N17" s="1"/>
      <c r="O17" s="1"/>
      <c r="P17" s="1"/>
    </row>
    <row r="18" spans="2:16" x14ac:dyDescent="0.25">
      <c r="B18" s="1" t="s">
        <v>61</v>
      </c>
      <c r="C18" s="1" t="s">
        <v>65</v>
      </c>
      <c r="D18" s="1">
        <v>9</v>
      </c>
      <c r="E18" s="1">
        <v>45</v>
      </c>
      <c r="F18" s="1" t="s">
        <v>76</v>
      </c>
      <c r="G18" s="1" t="s">
        <v>80</v>
      </c>
      <c r="K18" s="1"/>
      <c r="L18" s="1"/>
      <c r="M18" s="1"/>
      <c r="N18" s="1"/>
      <c r="O18" s="1"/>
      <c r="P18" s="1"/>
    </row>
    <row r="19" spans="2:16" x14ac:dyDescent="0.25">
      <c r="B19" s="1" t="s">
        <v>62</v>
      </c>
      <c r="C19" s="1" t="s">
        <v>66</v>
      </c>
      <c r="D19" s="1">
        <v>10</v>
      </c>
      <c r="E19" s="1">
        <v>50</v>
      </c>
      <c r="F19" s="1" t="s">
        <v>77</v>
      </c>
      <c r="G19" s="1" t="s">
        <v>81</v>
      </c>
      <c r="K19" s="1"/>
      <c r="L19" s="1"/>
      <c r="M19" s="1"/>
      <c r="N19" s="1"/>
      <c r="O19" s="1"/>
      <c r="P19" s="1"/>
    </row>
    <row r="20" spans="2:16" x14ac:dyDescent="0.25">
      <c r="B20" s="1" t="s">
        <v>63</v>
      </c>
      <c r="C20" s="1" t="s">
        <v>67</v>
      </c>
      <c r="D20" s="1">
        <v>11</v>
      </c>
      <c r="E20" s="1">
        <v>55</v>
      </c>
      <c r="F20" s="1" t="s">
        <v>78</v>
      </c>
      <c r="G20" s="1" t="s">
        <v>82</v>
      </c>
      <c r="K20" s="1"/>
      <c r="L20" s="1"/>
      <c r="M20" s="1"/>
      <c r="N20" s="1"/>
      <c r="O20" s="1"/>
      <c r="P20" s="1"/>
    </row>
    <row r="21" spans="2:16" x14ac:dyDescent="0.25">
      <c r="B21" s="1" t="s">
        <v>64</v>
      </c>
      <c r="C21" s="1" t="s">
        <v>68</v>
      </c>
      <c r="D21" s="1">
        <v>12</v>
      </c>
      <c r="E21" s="1">
        <v>60</v>
      </c>
      <c r="F21" s="1" t="s">
        <v>79</v>
      </c>
      <c r="G21" s="1" t="s">
        <v>83</v>
      </c>
      <c r="K21" s="1"/>
      <c r="L21" s="1"/>
      <c r="M21" s="1"/>
      <c r="N21" s="1"/>
      <c r="O21" s="1"/>
      <c r="P21" s="1"/>
    </row>
    <row r="22" spans="2:16" x14ac:dyDescent="0.25"/>
    <row r="23" spans="2:16" x14ac:dyDescent="0.25"/>
    <row r="24" spans="2:16" x14ac:dyDescent="0.25">
      <c r="K24" s="103" t="s">
        <v>85</v>
      </c>
      <c r="L24" s="103"/>
      <c r="M24" s="103"/>
      <c r="N24" s="103"/>
      <c r="O24" s="103"/>
      <c r="P24" s="103"/>
    </row>
    <row r="25" spans="2:16" x14ac:dyDescent="0.25">
      <c r="K25" s="103"/>
      <c r="L25" s="103"/>
      <c r="M25" s="103"/>
      <c r="N25" s="103"/>
      <c r="O25" s="103"/>
      <c r="P25" s="103"/>
    </row>
    <row r="26" spans="2:16" x14ac:dyDescent="0.25"/>
    <row r="27" spans="2:16" x14ac:dyDescent="0.25"/>
    <row r="28" spans="2:16" x14ac:dyDescent="0.25"/>
    <row r="29" spans="2:16" ht="22.9" customHeight="1" x14ac:dyDescent="0.25"/>
  </sheetData>
  <mergeCells count="5">
    <mergeCell ref="B8:G8"/>
    <mergeCell ref="K8:P8"/>
    <mergeCell ref="K24:P25"/>
    <mergeCell ref="A5:R6"/>
    <mergeCell ref="A1:S4"/>
  </mergeCells>
  <pageMargins left="0.511811024" right="0.511811024" top="0.78740157499999996" bottom="0.78740157499999996" header="0.31496062000000002" footer="0.31496062000000002"/>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showGridLines="0" showRowColHeaders="0" workbookViewId="0">
      <selection sqref="A1:V4"/>
    </sheetView>
  </sheetViews>
  <sheetFormatPr defaultColWidth="0" defaultRowHeight="15" zeroHeight="1" x14ac:dyDescent="0.25"/>
  <cols>
    <col min="1" max="1" width="6.28515625" customWidth="1"/>
    <col min="2" max="5" width="9.5703125" customWidth="1"/>
    <col min="6" max="6" width="11" customWidth="1"/>
    <col min="7" max="7" width="11.28515625" customWidth="1"/>
    <col min="8" max="8" width="13.42578125" customWidth="1"/>
    <col min="9" max="17" width="9.5703125" customWidth="1"/>
    <col min="18" max="18" width="11" customWidth="1"/>
    <col min="19" max="19" width="11.28515625" customWidth="1"/>
    <col min="20" max="20" width="13.42578125" customWidth="1"/>
    <col min="21" max="22" width="9.5703125" customWidth="1"/>
    <col min="23" max="25" width="0" hidden="1" customWidth="1"/>
    <col min="26" max="16384" width="8.85546875" hidden="1"/>
  </cols>
  <sheetData>
    <row r="1" spans="1:22" ht="14.45" customHeight="1" x14ac:dyDescent="0.25">
      <c r="A1" s="94" t="s">
        <v>86</v>
      </c>
      <c r="B1" s="94"/>
      <c r="C1" s="94"/>
      <c r="D1" s="94"/>
      <c r="E1" s="94"/>
      <c r="F1" s="94"/>
      <c r="G1" s="94"/>
      <c r="H1" s="94"/>
      <c r="I1" s="94"/>
      <c r="J1" s="94"/>
      <c r="K1" s="94"/>
      <c r="L1" s="94"/>
      <c r="M1" s="94"/>
      <c r="N1" s="94"/>
      <c r="O1" s="94"/>
      <c r="P1" s="94"/>
      <c r="Q1" s="94"/>
      <c r="R1" s="94"/>
      <c r="S1" s="94"/>
      <c r="T1" s="94"/>
      <c r="U1" s="94"/>
      <c r="V1" s="94"/>
    </row>
    <row r="2" spans="1:22" ht="14.45" customHeight="1" x14ac:dyDescent="0.25">
      <c r="A2" s="94"/>
      <c r="B2" s="94"/>
      <c r="C2" s="94"/>
      <c r="D2" s="94"/>
      <c r="E2" s="94"/>
      <c r="F2" s="94"/>
      <c r="G2" s="94"/>
      <c r="H2" s="94"/>
      <c r="I2" s="94"/>
      <c r="J2" s="94"/>
      <c r="K2" s="94"/>
      <c r="L2" s="94"/>
      <c r="M2" s="94"/>
      <c r="N2" s="94"/>
      <c r="O2" s="94"/>
      <c r="P2" s="94"/>
      <c r="Q2" s="94"/>
      <c r="R2" s="94"/>
      <c r="S2" s="94"/>
      <c r="T2" s="94"/>
      <c r="U2" s="94"/>
      <c r="V2" s="94"/>
    </row>
    <row r="3" spans="1:22" ht="14.45" customHeight="1" x14ac:dyDescent="0.25">
      <c r="A3" s="94"/>
      <c r="B3" s="94"/>
      <c r="C3" s="94"/>
      <c r="D3" s="94"/>
      <c r="E3" s="94"/>
      <c r="F3" s="94"/>
      <c r="G3" s="94"/>
      <c r="H3" s="94"/>
      <c r="I3" s="94"/>
      <c r="J3" s="94"/>
      <c r="K3" s="94"/>
      <c r="L3" s="94"/>
      <c r="M3" s="94"/>
      <c r="N3" s="94"/>
      <c r="O3" s="94"/>
      <c r="P3" s="94"/>
      <c r="Q3" s="94"/>
      <c r="R3" s="94"/>
      <c r="S3" s="94"/>
      <c r="T3" s="94"/>
      <c r="U3" s="94"/>
      <c r="V3" s="94"/>
    </row>
    <row r="4" spans="1:22" ht="14.45" customHeight="1" x14ac:dyDescent="0.25">
      <c r="A4" s="94"/>
      <c r="B4" s="94"/>
      <c r="C4" s="94"/>
      <c r="D4" s="94"/>
      <c r="E4" s="94"/>
      <c r="F4" s="94"/>
      <c r="G4" s="94"/>
      <c r="H4" s="94"/>
      <c r="I4" s="94"/>
      <c r="J4" s="94"/>
      <c r="K4" s="94"/>
      <c r="L4" s="94"/>
      <c r="M4" s="94"/>
      <c r="N4" s="94"/>
      <c r="O4" s="94"/>
      <c r="P4" s="94"/>
      <c r="Q4" s="94"/>
      <c r="R4" s="94"/>
      <c r="S4" s="94"/>
      <c r="T4" s="94"/>
      <c r="U4" s="94"/>
      <c r="V4" s="94"/>
    </row>
    <row r="5" spans="1:22" ht="14.45" customHeight="1" x14ac:dyDescent="0.25">
      <c r="A5" s="97" t="s">
        <v>87</v>
      </c>
      <c r="B5" s="97"/>
      <c r="C5" s="97"/>
      <c r="D5" s="97"/>
      <c r="E5" s="97"/>
      <c r="F5" s="97"/>
      <c r="G5" s="97"/>
      <c r="H5" s="97"/>
      <c r="I5" s="97"/>
      <c r="J5" s="97"/>
      <c r="K5" s="97"/>
      <c r="L5" s="97"/>
      <c r="M5" s="97"/>
      <c r="N5" s="97"/>
      <c r="O5" s="97"/>
      <c r="P5" s="97"/>
      <c r="Q5" s="97"/>
      <c r="R5" s="97"/>
      <c r="S5" s="97"/>
      <c r="T5" s="97"/>
      <c r="U5" s="97"/>
      <c r="V5" s="97"/>
    </row>
    <row r="6" spans="1:22" ht="14.45" customHeight="1" x14ac:dyDescent="0.25">
      <c r="A6" s="97"/>
      <c r="B6" s="97"/>
      <c r="C6" s="97"/>
      <c r="D6" s="97"/>
      <c r="E6" s="97"/>
      <c r="F6" s="97"/>
      <c r="G6" s="97"/>
      <c r="H6" s="97"/>
      <c r="I6" s="97"/>
      <c r="J6" s="97"/>
      <c r="K6" s="97"/>
      <c r="L6" s="97"/>
      <c r="M6" s="97"/>
      <c r="N6" s="97"/>
      <c r="O6" s="97"/>
      <c r="P6" s="97"/>
      <c r="Q6" s="97"/>
      <c r="R6" s="97"/>
      <c r="S6" s="97"/>
      <c r="T6" s="97"/>
      <c r="U6" s="97"/>
      <c r="V6" s="97"/>
    </row>
    <row r="7" spans="1:22" ht="14.45" customHeight="1" x14ac:dyDescent="0.25">
      <c r="A7" s="5"/>
      <c r="B7" s="5"/>
      <c r="C7" s="5"/>
      <c r="D7" s="5"/>
      <c r="E7" s="5"/>
      <c r="F7" s="5"/>
      <c r="G7" s="5"/>
      <c r="H7" s="5"/>
      <c r="I7" s="5"/>
      <c r="J7" s="5"/>
      <c r="K7" s="5"/>
      <c r="L7" s="5"/>
      <c r="M7" s="5"/>
      <c r="N7" s="5"/>
      <c r="O7" s="5"/>
      <c r="P7" s="5"/>
      <c r="Q7" s="5"/>
      <c r="R7" s="5"/>
      <c r="S7" s="5"/>
      <c r="T7" s="5"/>
      <c r="U7" s="5"/>
      <c r="V7" s="5"/>
    </row>
    <row r="8" spans="1:22" ht="18.75" x14ac:dyDescent="0.3">
      <c r="B8" s="99" t="s">
        <v>17</v>
      </c>
      <c r="C8" s="99"/>
      <c r="D8" s="99"/>
      <c r="E8" s="99"/>
      <c r="F8" s="99"/>
      <c r="G8" s="99"/>
      <c r="H8" s="99"/>
      <c r="N8" s="99" t="s">
        <v>18</v>
      </c>
      <c r="O8" s="99"/>
      <c r="P8" s="99"/>
      <c r="Q8" s="99"/>
      <c r="R8" s="99"/>
      <c r="S8" s="99"/>
      <c r="T8" s="99"/>
    </row>
    <row r="9" spans="1:22" ht="18.75" x14ac:dyDescent="0.3">
      <c r="C9" s="25"/>
      <c r="D9" s="25"/>
      <c r="E9" s="25"/>
      <c r="F9" s="25"/>
      <c r="G9" s="25"/>
      <c r="P9" s="25"/>
      <c r="Q9" s="25"/>
      <c r="R9" s="25"/>
      <c r="S9" s="25"/>
      <c r="T9" s="25"/>
    </row>
    <row r="10" spans="1:22" ht="15.75" x14ac:dyDescent="0.25">
      <c r="B10" s="104" t="s">
        <v>90</v>
      </c>
      <c r="C10" s="104"/>
      <c r="D10" s="104"/>
      <c r="F10" s="104" t="s">
        <v>89</v>
      </c>
      <c r="G10" s="104"/>
      <c r="H10" s="104"/>
      <c r="J10" s="110" t="s">
        <v>88</v>
      </c>
      <c r="K10" s="110"/>
      <c r="L10" s="110"/>
      <c r="N10" s="104" t="s">
        <v>90</v>
      </c>
      <c r="O10" s="104"/>
      <c r="P10" s="104"/>
      <c r="R10" s="104" t="s">
        <v>89</v>
      </c>
      <c r="S10" s="104"/>
      <c r="T10" s="104"/>
    </row>
    <row r="11" spans="1:22" x14ac:dyDescent="0.25">
      <c r="B11" s="33">
        <f>J11</f>
        <v>10</v>
      </c>
      <c r="C11" s="1">
        <f t="shared" ref="C11:D11" si="0">K11</f>
        <v>100</v>
      </c>
      <c r="D11" s="1">
        <f t="shared" si="0"/>
        <v>1000</v>
      </c>
      <c r="F11" s="33">
        <f>$J11</f>
        <v>10</v>
      </c>
      <c r="G11" s="1">
        <f t="shared" ref="G11:H11" si="1">$J11</f>
        <v>10</v>
      </c>
      <c r="H11" s="1">
        <f t="shared" si="1"/>
        <v>10</v>
      </c>
      <c r="J11" s="36">
        <v>10</v>
      </c>
      <c r="K11" s="1">
        <v>100</v>
      </c>
      <c r="L11" s="1">
        <v>1000</v>
      </c>
      <c r="N11" s="1"/>
      <c r="O11" s="1"/>
      <c r="P11" s="1"/>
      <c r="R11" s="1"/>
      <c r="S11" s="1"/>
      <c r="T11" s="1"/>
    </row>
    <row r="12" spans="1:22" x14ac:dyDescent="0.25">
      <c r="B12" s="1">
        <f t="shared" ref="B12:B13" si="2">$J12</f>
        <v>20</v>
      </c>
      <c r="C12" s="21"/>
      <c r="D12" s="21"/>
      <c r="F12" s="1">
        <f t="shared" ref="F12:F13" si="3">$J12</f>
        <v>20</v>
      </c>
      <c r="G12" s="21"/>
      <c r="H12" s="21"/>
      <c r="J12" s="1">
        <v>20</v>
      </c>
      <c r="K12" s="21"/>
      <c r="L12" s="21"/>
      <c r="N12" s="1"/>
      <c r="O12" s="21"/>
      <c r="P12" s="21"/>
      <c r="R12" s="1"/>
      <c r="S12" s="21"/>
      <c r="T12" s="21"/>
    </row>
    <row r="13" spans="1:22" x14ac:dyDescent="0.25">
      <c r="B13" s="1">
        <f t="shared" si="2"/>
        <v>30</v>
      </c>
      <c r="C13" s="21"/>
      <c r="D13" s="21"/>
      <c r="F13" s="1">
        <f t="shared" si="3"/>
        <v>30</v>
      </c>
      <c r="G13" s="21"/>
      <c r="H13" s="21"/>
      <c r="J13" s="1">
        <v>30</v>
      </c>
      <c r="K13" s="21"/>
      <c r="L13" s="21"/>
      <c r="N13" s="1"/>
      <c r="O13" s="21"/>
      <c r="P13" s="21"/>
      <c r="R13" s="1"/>
      <c r="S13" s="21"/>
      <c r="T13" s="21"/>
    </row>
    <row r="14" spans="1:22" x14ac:dyDescent="0.25"/>
    <row r="15" spans="1:22" ht="15.75" x14ac:dyDescent="0.25">
      <c r="B15" s="104" t="s">
        <v>91</v>
      </c>
      <c r="C15" s="104"/>
      <c r="D15" s="104"/>
      <c r="F15" s="104" t="s">
        <v>92</v>
      </c>
      <c r="G15" s="104"/>
      <c r="H15" s="104"/>
      <c r="N15" s="104" t="s">
        <v>91</v>
      </c>
      <c r="O15" s="104"/>
      <c r="P15" s="104"/>
      <c r="R15" s="104" t="s">
        <v>92</v>
      </c>
      <c r="S15" s="104"/>
      <c r="T15" s="104"/>
    </row>
    <row r="16" spans="1:22" x14ac:dyDescent="0.25">
      <c r="B16" s="33">
        <f>J$11</f>
        <v>10</v>
      </c>
      <c r="C16" s="1">
        <f t="shared" ref="C16:D16" si="4">K$11</f>
        <v>100</v>
      </c>
      <c r="D16" s="1">
        <f t="shared" si="4"/>
        <v>1000</v>
      </c>
      <c r="F16" s="33">
        <f>$J$11</f>
        <v>10</v>
      </c>
      <c r="G16" s="1">
        <f t="shared" ref="G16:H16" si="5">$J$11</f>
        <v>10</v>
      </c>
      <c r="H16" s="1">
        <f t="shared" si="5"/>
        <v>10</v>
      </c>
      <c r="N16" s="1"/>
      <c r="O16" s="1"/>
      <c r="P16" s="1"/>
      <c r="R16" s="1"/>
      <c r="S16" s="1"/>
      <c r="T16" s="1"/>
    </row>
    <row r="17" spans="2:20" x14ac:dyDescent="0.25">
      <c r="B17" s="1">
        <f t="shared" ref="B17:B18" si="6">J$11</f>
        <v>10</v>
      </c>
      <c r="C17" s="21"/>
      <c r="D17" s="21"/>
      <c r="F17" s="1">
        <f t="shared" ref="F17:F18" si="7">$J$11</f>
        <v>10</v>
      </c>
      <c r="G17" s="21"/>
      <c r="H17" s="21"/>
      <c r="N17" s="1"/>
      <c r="O17" s="21"/>
      <c r="P17" s="21"/>
      <c r="R17" s="1"/>
      <c r="S17" s="21"/>
      <c r="T17" s="21"/>
    </row>
    <row r="18" spans="2:20" x14ac:dyDescent="0.25">
      <c r="B18" s="1">
        <f t="shared" si="6"/>
        <v>10</v>
      </c>
      <c r="C18" s="21"/>
      <c r="D18" s="21"/>
      <c r="F18" s="1">
        <f t="shared" si="7"/>
        <v>10</v>
      </c>
      <c r="G18" s="21"/>
      <c r="H18" s="21"/>
      <c r="N18" s="1"/>
      <c r="O18" s="21"/>
      <c r="P18" s="21"/>
      <c r="R18" s="1"/>
      <c r="S18" s="21"/>
      <c r="T18" s="21"/>
    </row>
    <row r="19" spans="2:20" x14ac:dyDescent="0.25"/>
    <row r="20" spans="2:20" x14ac:dyDescent="0.25"/>
    <row r="21" spans="2:20" x14ac:dyDescent="0.25"/>
    <row r="22" spans="2:20" x14ac:dyDescent="0.25"/>
    <row r="23" spans="2:20" x14ac:dyDescent="0.25">
      <c r="B23" s="103" t="s">
        <v>93</v>
      </c>
      <c r="C23" s="103"/>
      <c r="D23" s="103"/>
      <c r="E23" s="103"/>
      <c r="F23" s="103"/>
      <c r="G23" s="103"/>
      <c r="H23" s="103"/>
      <c r="N23" s="103" t="s">
        <v>94</v>
      </c>
      <c r="O23" s="103"/>
      <c r="P23" s="103"/>
      <c r="Q23" s="103"/>
      <c r="R23" s="103"/>
      <c r="S23" s="103"/>
      <c r="T23" s="103"/>
    </row>
    <row r="24" spans="2:20" x14ac:dyDescent="0.25">
      <c r="B24" s="103"/>
      <c r="C24" s="103"/>
      <c r="D24" s="103"/>
      <c r="E24" s="103"/>
      <c r="F24" s="103"/>
      <c r="G24" s="103"/>
      <c r="H24" s="103"/>
      <c r="N24" s="103"/>
      <c r="O24" s="103"/>
      <c r="P24" s="103"/>
      <c r="Q24" s="103"/>
      <c r="R24" s="103"/>
      <c r="S24" s="103"/>
      <c r="T24" s="103"/>
    </row>
    <row r="25" spans="2:20" x14ac:dyDescent="0.25">
      <c r="B25" s="103"/>
      <c r="C25" s="103"/>
      <c r="D25" s="103"/>
      <c r="E25" s="103"/>
      <c r="F25" s="103"/>
      <c r="G25" s="103"/>
      <c r="H25" s="103"/>
      <c r="N25" s="103"/>
      <c r="O25" s="103"/>
      <c r="P25" s="103"/>
      <c r="Q25" s="103"/>
      <c r="R25" s="103"/>
      <c r="S25" s="103"/>
      <c r="T25" s="103"/>
    </row>
    <row r="26" spans="2:20" x14ac:dyDescent="0.25"/>
    <row r="27" spans="2:20" x14ac:dyDescent="0.25"/>
    <row r="28" spans="2:20" x14ac:dyDescent="0.25"/>
    <row r="29" spans="2:20" x14ac:dyDescent="0.25"/>
    <row r="30" spans="2:20" x14ac:dyDescent="0.25"/>
    <row r="31" spans="2:20" x14ac:dyDescent="0.25"/>
  </sheetData>
  <mergeCells count="15">
    <mergeCell ref="A1:V4"/>
    <mergeCell ref="A5:V6"/>
    <mergeCell ref="J10:L10"/>
    <mergeCell ref="B10:D10"/>
    <mergeCell ref="F10:H10"/>
    <mergeCell ref="B8:H8"/>
    <mergeCell ref="N8:T8"/>
    <mergeCell ref="B15:D15"/>
    <mergeCell ref="F15:H15"/>
    <mergeCell ref="B23:H25"/>
    <mergeCell ref="N10:P10"/>
    <mergeCell ref="R10:T10"/>
    <mergeCell ref="N15:P15"/>
    <mergeCell ref="R15:T15"/>
    <mergeCell ref="N23:T25"/>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showRowColHeaders="0" workbookViewId="0">
      <selection sqref="A1:U4"/>
    </sheetView>
  </sheetViews>
  <sheetFormatPr defaultColWidth="0" defaultRowHeight="15" zeroHeight="1" x14ac:dyDescent="0.25"/>
  <cols>
    <col min="1" max="1" width="6.28515625" customWidth="1"/>
    <col min="2" max="3" width="9.5703125" customWidth="1"/>
    <col min="4" max="4" width="12.42578125" bestFit="1" customWidth="1"/>
    <col min="5" max="5" width="9.5703125" customWidth="1"/>
    <col min="6" max="6" width="11" customWidth="1"/>
    <col min="7" max="7" width="11.28515625" customWidth="1"/>
    <col min="8" max="8" width="12.42578125" bestFit="1" customWidth="1"/>
    <col min="9" max="14" width="9.5703125" customWidth="1"/>
    <col min="15" max="15" width="12.42578125" customWidth="1"/>
    <col min="16" max="16" width="9.5703125" customWidth="1"/>
    <col min="17" max="17" width="11" customWidth="1"/>
    <col min="18" max="18" width="11.28515625" customWidth="1"/>
    <col min="19" max="19" width="12.42578125" customWidth="1"/>
    <col min="20" max="21" width="9.5703125" customWidth="1"/>
    <col min="22" max="25" width="0" hidden="1" customWidth="1"/>
    <col min="26" max="16384" width="8.85546875" hidden="1"/>
  </cols>
  <sheetData>
    <row r="1" spans="1:21" ht="14.45" customHeight="1" x14ac:dyDescent="0.25">
      <c r="A1" s="94" t="s">
        <v>95</v>
      </c>
      <c r="B1" s="94"/>
      <c r="C1" s="94"/>
      <c r="D1" s="94"/>
      <c r="E1" s="94"/>
      <c r="F1" s="94"/>
      <c r="G1" s="94"/>
      <c r="H1" s="94"/>
      <c r="I1" s="94"/>
      <c r="J1" s="94"/>
      <c r="K1" s="94"/>
      <c r="L1" s="94"/>
      <c r="M1" s="94"/>
      <c r="N1" s="94"/>
      <c r="O1" s="94"/>
      <c r="P1" s="94"/>
      <c r="Q1" s="94"/>
      <c r="R1" s="94"/>
      <c r="S1" s="94"/>
      <c r="T1" s="94"/>
      <c r="U1" s="94"/>
    </row>
    <row r="2" spans="1:21" ht="14.45" customHeight="1" x14ac:dyDescent="0.25">
      <c r="A2" s="94"/>
      <c r="B2" s="94"/>
      <c r="C2" s="94"/>
      <c r="D2" s="94"/>
      <c r="E2" s="94"/>
      <c r="F2" s="94"/>
      <c r="G2" s="94"/>
      <c r="H2" s="94"/>
      <c r="I2" s="94"/>
      <c r="J2" s="94"/>
      <c r="K2" s="94"/>
      <c r="L2" s="94"/>
      <c r="M2" s="94"/>
      <c r="N2" s="94"/>
      <c r="O2" s="94"/>
      <c r="P2" s="94"/>
      <c r="Q2" s="94"/>
      <c r="R2" s="94"/>
      <c r="S2" s="94"/>
      <c r="T2" s="94"/>
      <c r="U2" s="94"/>
    </row>
    <row r="3" spans="1:21" ht="14.45" customHeight="1" x14ac:dyDescent="0.25">
      <c r="A3" s="94"/>
      <c r="B3" s="94"/>
      <c r="C3" s="94"/>
      <c r="D3" s="94"/>
      <c r="E3" s="94"/>
      <c r="F3" s="94"/>
      <c r="G3" s="94"/>
      <c r="H3" s="94"/>
      <c r="I3" s="94"/>
      <c r="J3" s="94"/>
      <c r="K3" s="94"/>
      <c r="L3" s="94"/>
      <c r="M3" s="94"/>
      <c r="N3" s="94"/>
      <c r="O3" s="94"/>
      <c r="P3" s="94"/>
      <c r="Q3" s="94"/>
      <c r="R3" s="94"/>
      <c r="S3" s="94"/>
      <c r="T3" s="94"/>
      <c r="U3" s="94"/>
    </row>
    <row r="4" spans="1:21" ht="14.45" customHeight="1" x14ac:dyDescent="0.25">
      <c r="A4" s="94"/>
      <c r="B4" s="94"/>
      <c r="C4" s="94"/>
      <c r="D4" s="94"/>
      <c r="E4" s="94"/>
      <c r="F4" s="94"/>
      <c r="G4" s="94"/>
      <c r="H4" s="94"/>
      <c r="I4" s="94"/>
      <c r="J4" s="94"/>
      <c r="K4" s="94"/>
      <c r="L4" s="94"/>
      <c r="M4" s="94"/>
      <c r="N4" s="94"/>
      <c r="O4" s="94"/>
      <c r="P4" s="94"/>
      <c r="Q4" s="94"/>
      <c r="R4" s="94"/>
      <c r="S4" s="94"/>
      <c r="T4" s="94"/>
      <c r="U4" s="94"/>
    </row>
    <row r="5" spans="1:21" ht="20.45" customHeight="1" x14ac:dyDescent="0.25">
      <c r="A5" s="109" t="s">
        <v>102</v>
      </c>
      <c r="B5" s="109"/>
      <c r="C5" s="109"/>
      <c r="D5" s="109"/>
      <c r="E5" s="109"/>
      <c r="F5" s="109"/>
      <c r="G5" s="109"/>
      <c r="H5" s="109"/>
      <c r="I5" s="109"/>
      <c r="J5" s="109"/>
      <c r="K5" s="109"/>
      <c r="L5" s="109"/>
      <c r="M5" s="109"/>
      <c r="N5" s="109"/>
      <c r="O5" s="109"/>
      <c r="P5" s="109"/>
      <c r="Q5" s="109"/>
      <c r="R5" s="109"/>
      <c r="S5" s="109"/>
      <c r="T5" s="109"/>
      <c r="U5" s="109"/>
    </row>
    <row r="6" spans="1:21" ht="20.45" customHeight="1" x14ac:dyDescent="0.25">
      <c r="A6" s="109"/>
      <c r="B6" s="109"/>
      <c r="C6" s="109"/>
      <c r="D6" s="109"/>
      <c r="E6" s="109"/>
      <c r="F6" s="109"/>
      <c r="G6" s="109"/>
      <c r="H6" s="109"/>
      <c r="I6" s="109"/>
      <c r="J6" s="109"/>
      <c r="K6" s="109"/>
      <c r="L6" s="109"/>
      <c r="M6" s="109"/>
      <c r="N6" s="109"/>
      <c r="O6" s="109"/>
      <c r="P6" s="109"/>
      <c r="Q6" s="109"/>
      <c r="R6" s="109"/>
      <c r="S6" s="109"/>
      <c r="T6" s="109"/>
      <c r="U6" s="109"/>
    </row>
    <row r="7" spans="1:21" ht="14.45" customHeight="1" x14ac:dyDescent="0.25">
      <c r="A7" s="5"/>
      <c r="B7" s="5"/>
      <c r="C7" s="5"/>
      <c r="D7" s="5"/>
      <c r="E7" s="5"/>
      <c r="F7" s="5"/>
      <c r="G7" s="5"/>
      <c r="H7" s="5"/>
      <c r="I7" s="5"/>
      <c r="J7" s="5"/>
      <c r="K7" s="5"/>
      <c r="L7" s="5"/>
      <c r="M7" s="5"/>
      <c r="N7" s="5"/>
      <c r="O7" s="5"/>
      <c r="P7" s="5"/>
      <c r="Q7" s="5"/>
      <c r="R7" s="5"/>
      <c r="S7" s="5"/>
      <c r="T7" s="5"/>
      <c r="U7" s="5"/>
    </row>
    <row r="8" spans="1:21" ht="18.75" x14ac:dyDescent="0.3">
      <c r="B8" s="99" t="s">
        <v>17</v>
      </c>
      <c r="C8" s="99"/>
      <c r="D8" s="99"/>
      <c r="E8" s="99"/>
      <c r="F8" s="99"/>
      <c r="G8" s="99"/>
      <c r="H8" s="99"/>
      <c r="M8" s="99" t="s">
        <v>18</v>
      </c>
      <c r="N8" s="99"/>
      <c r="O8" s="99"/>
      <c r="P8" s="99"/>
      <c r="Q8" s="99"/>
      <c r="R8" s="99"/>
      <c r="S8" s="99"/>
    </row>
    <row r="9" spans="1:21" ht="18.75" x14ac:dyDescent="0.3">
      <c r="B9" s="25"/>
      <c r="C9" s="25"/>
      <c r="D9" s="25"/>
      <c r="E9" s="25"/>
      <c r="F9" s="25"/>
      <c r="G9" s="25"/>
      <c r="H9" s="25"/>
      <c r="M9" s="25"/>
      <c r="N9" s="25"/>
      <c r="O9" s="25"/>
      <c r="P9" s="25"/>
      <c r="Q9" s="25"/>
      <c r="R9" s="25"/>
      <c r="S9" s="25"/>
    </row>
    <row r="10" spans="1:21" x14ac:dyDescent="0.25">
      <c r="B10" s="111" t="s">
        <v>98</v>
      </c>
      <c r="C10" s="111"/>
      <c r="D10" s="111"/>
      <c r="F10" s="111" t="s">
        <v>99</v>
      </c>
      <c r="G10" s="111"/>
      <c r="H10" s="111"/>
      <c r="M10" s="111" t="s">
        <v>98</v>
      </c>
      <c r="N10" s="111"/>
      <c r="O10" s="111"/>
      <c r="Q10" s="111" t="s">
        <v>99</v>
      </c>
      <c r="R10" s="111"/>
      <c r="S10" s="111"/>
    </row>
    <row r="11" spans="1:21" x14ac:dyDescent="0.25">
      <c r="B11" s="22" t="s">
        <v>96</v>
      </c>
      <c r="C11" s="22" t="s">
        <v>97</v>
      </c>
      <c r="D11" s="22" t="s">
        <v>23</v>
      </c>
      <c r="F11" s="22" t="s">
        <v>96</v>
      </c>
      <c r="G11" s="22" t="s">
        <v>97</v>
      </c>
      <c r="H11" s="22" t="s">
        <v>23</v>
      </c>
      <c r="M11" s="22" t="s">
        <v>96</v>
      </c>
      <c r="N11" s="22" t="s">
        <v>97</v>
      </c>
      <c r="O11" s="22" t="s">
        <v>23</v>
      </c>
      <c r="Q11" s="22" t="s">
        <v>96</v>
      </c>
      <c r="R11" s="22" t="s">
        <v>97</v>
      </c>
      <c r="S11" s="22" t="s">
        <v>23</v>
      </c>
    </row>
    <row r="12" spans="1:21" x14ac:dyDescent="0.25">
      <c r="B12" s="1">
        <v>10</v>
      </c>
      <c r="C12" s="1">
        <v>-3</v>
      </c>
      <c r="D12" s="1" t="b">
        <f>AND(B12&gt;0,C12&lt;0)</f>
        <v>1</v>
      </c>
      <c r="F12" s="1">
        <v>10</v>
      </c>
      <c r="G12" s="1">
        <v>-3</v>
      </c>
      <c r="H12" s="1" t="b">
        <f>OR(F12&gt;0,G12&lt;0)</f>
        <v>1</v>
      </c>
      <c r="M12" s="1">
        <v>10</v>
      </c>
      <c r="N12" s="1">
        <v>-3</v>
      </c>
      <c r="O12" s="1"/>
      <c r="Q12" s="1">
        <v>10</v>
      </c>
      <c r="R12" s="1">
        <v>-3</v>
      </c>
      <c r="S12" s="1"/>
    </row>
    <row r="13" spans="1:21" x14ac:dyDescent="0.25">
      <c r="B13" s="1">
        <v>5</v>
      </c>
      <c r="C13" s="1">
        <v>7</v>
      </c>
      <c r="D13" s="1" t="b">
        <f t="shared" ref="D13:D15" si="0">AND(B13&gt;0,C13&lt;0)</f>
        <v>0</v>
      </c>
      <c r="F13" s="1">
        <v>5</v>
      </c>
      <c r="G13" s="1">
        <v>7</v>
      </c>
      <c r="H13" s="1" t="b">
        <f t="shared" ref="H13:H15" si="1">OR(F13&gt;0,G13&lt;0)</f>
        <v>1</v>
      </c>
      <c r="M13" s="1">
        <v>5</v>
      </c>
      <c r="N13" s="1">
        <v>7</v>
      </c>
      <c r="O13" s="1"/>
      <c r="Q13" s="1">
        <v>5</v>
      </c>
      <c r="R13" s="1">
        <v>7</v>
      </c>
      <c r="S13" s="1"/>
    </row>
    <row r="14" spans="1:21" x14ac:dyDescent="0.25">
      <c r="B14" s="1">
        <v>-4</v>
      </c>
      <c r="C14" s="1">
        <v>-9</v>
      </c>
      <c r="D14" s="1" t="b">
        <f t="shared" si="0"/>
        <v>0</v>
      </c>
      <c r="F14" s="1">
        <v>-4</v>
      </c>
      <c r="G14" s="1">
        <v>-9</v>
      </c>
      <c r="H14" s="1" t="b">
        <f t="shared" si="1"/>
        <v>1</v>
      </c>
      <c r="M14" s="1">
        <v>-4</v>
      </c>
      <c r="N14" s="1">
        <v>-9</v>
      </c>
      <c r="O14" s="1"/>
      <c r="Q14" s="1">
        <v>-4</v>
      </c>
      <c r="R14" s="1">
        <v>-9</v>
      </c>
      <c r="S14" s="1"/>
    </row>
    <row r="15" spans="1:21" x14ac:dyDescent="0.25">
      <c r="B15" s="1">
        <v>-2</v>
      </c>
      <c r="C15" s="1">
        <v>8</v>
      </c>
      <c r="D15" s="1" t="b">
        <f t="shared" si="0"/>
        <v>0</v>
      </c>
      <c r="F15" s="1">
        <v>-2</v>
      </c>
      <c r="G15" s="1">
        <v>8</v>
      </c>
      <c r="H15" s="1" t="b">
        <f t="shared" si="1"/>
        <v>0</v>
      </c>
      <c r="M15" s="1">
        <v>-2</v>
      </c>
      <c r="N15" s="1">
        <v>8</v>
      </c>
      <c r="O15" s="1"/>
      <c r="Q15" s="1">
        <v>-2</v>
      </c>
      <c r="R15" s="1">
        <v>8</v>
      </c>
      <c r="S15" s="1"/>
    </row>
    <row r="16" spans="1:21" x14ac:dyDescent="0.25"/>
    <row r="17" spans="2:19" x14ac:dyDescent="0.25">
      <c r="B17" s="111" t="s">
        <v>100</v>
      </c>
      <c r="C17" s="111"/>
      <c r="D17" s="111"/>
      <c r="F17" s="111" t="s">
        <v>101</v>
      </c>
      <c r="G17" s="111"/>
      <c r="H17" s="111"/>
      <c r="M17" s="111" t="s">
        <v>100</v>
      </c>
      <c r="N17" s="111"/>
      <c r="O17" s="111"/>
      <c r="Q17" s="111" t="s">
        <v>101</v>
      </c>
      <c r="R17" s="111"/>
      <c r="S17" s="111"/>
    </row>
    <row r="18" spans="2:19" x14ac:dyDescent="0.25">
      <c r="B18" s="22" t="s">
        <v>96</v>
      </c>
      <c r="C18" s="22" t="s">
        <v>97</v>
      </c>
      <c r="D18" s="22" t="s">
        <v>23</v>
      </c>
      <c r="F18" s="22" t="s">
        <v>96</v>
      </c>
      <c r="G18" s="22" t="s">
        <v>97</v>
      </c>
      <c r="H18" s="22" t="s">
        <v>23</v>
      </c>
      <c r="M18" s="22" t="s">
        <v>96</v>
      </c>
      <c r="N18" s="22" t="s">
        <v>97</v>
      </c>
      <c r="O18" s="22" t="s">
        <v>23</v>
      </c>
      <c r="Q18" s="22" t="s">
        <v>96</v>
      </c>
      <c r="R18" s="22" t="s">
        <v>97</v>
      </c>
      <c r="S18" s="22" t="s">
        <v>23</v>
      </c>
    </row>
    <row r="19" spans="2:19" x14ac:dyDescent="0.25">
      <c r="B19" s="1">
        <v>10</v>
      </c>
      <c r="C19" s="1">
        <v>-3</v>
      </c>
      <c r="D19" s="1" t="b">
        <f>OR(AND(B19&gt;0,C19&lt;0),C19&lt;-7)</f>
        <v>1</v>
      </c>
      <c r="F19" s="1">
        <v>10</v>
      </c>
      <c r="G19" s="1">
        <v>-3</v>
      </c>
      <c r="H19" s="1" t="b">
        <f>AND(OR(F19&gt;0,G19&lt;0),F19&gt;7)</f>
        <v>1</v>
      </c>
      <c r="M19" s="1">
        <v>10</v>
      </c>
      <c r="N19" s="1">
        <v>-3</v>
      </c>
      <c r="O19" s="1"/>
      <c r="Q19" s="1">
        <v>10</v>
      </c>
      <c r="R19" s="1">
        <v>-3</v>
      </c>
      <c r="S19" s="1"/>
    </row>
    <row r="20" spans="2:19" x14ac:dyDescent="0.25">
      <c r="B20" s="1">
        <v>5</v>
      </c>
      <c r="C20" s="1">
        <v>7</v>
      </c>
      <c r="D20" s="1" t="b">
        <f t="shared" ref="D20:D22" si="2">OR(AND(B20&gt;0,C20&lt;0),C20&lt;-7)</f>
        <v>0</v>
      </c>
      <c r="F20" s="1">
        <v>5</v>
      </c>
      <c r="G20" s="1">
        <v>7</v>
      </c>
      <c r="H20" s="1" t="b">
        <f t="shared" ref="H20:H22" si="3">AND(OR(F20&gt;0,G20&lt;0),F20&gt;7)</f>
        <v>0</v>
      </c>
      <c r="M20" s="1">
        <v>5</v>
      </c>
      <c r="N20" s="1">
        <v>7</v>
      </c>
      <c r="O20" s="1"/>
      <c r="Q20" s="1">
        <v>5</v>
      </c>
      <c r="R20" s="1">
        <v>7</v>
      </c>
      <c r="S20" s="1"/>
    </row>
    <row r="21" spans="2:19" x14ac:dyDescent="0.25">
      <c r="B21" s="1">
        <v>-4</v>
      </c>
      <c r="C21" s="1">
        <v>-9</v>
      </c>
      <c r="D21" s="1" t="b">
        <f t="shared" si="2"/>
        <v>1</v>
      </c>
      <c r="F21" s="1">
        <v>-4</v>
      </c>
      <c r="G21" s="1">
        <v>-9</v>
      </c>
      <c r="H21" s="1" t="b">
        <f t="shared" si="3"/>
        <v>0</v>
      </c>
      <c r="M21" s="1">
        <v>-4</v>
      </c>
      <c r="N21" s="1">
        <v>-9</v>
      </c>
      <c r="O21" s="1"/>
      <c r="Q21" s="1">
        <v>-4</v>
      </c>
      <c r="R21" s="1">
        <v>-9</v>
      </c>
      <c r="S21" s="1"/>
    </row>
    <row r="22" spans="2:19" x14ac:dyDescent="0.25">
      <c r="B22" s="1">
        <v>-2</v>
      </c>
      <c r="C22" s="1">
        <v>8</v>
      </c>
      <c r="D22" s="1" t="b">
        <f t="shared" si="2"/>
        <v>0</v>
      </c>
      <c r="F22" s="1">
        <v>-2</v>
      </c>
      <c r="G22" s="1">
        <v>8</v>
      </c>
      <c r="H22" s="1" t="b">
        <f t="shared" si="3"/>
        <v>0</v>
      </c>
      <c r="M22" s="1">
        <v>-2</v>
      </c>
      <c r="N22" s="1">
        <v>8</v>
      </c>
      <c r="O22" s="1"/>
      <c r="Q22" s="1">
        <v>-2</v>
      </c>
      <c r="R22" s="1">
        <v>8</v>
      </c>
      <c r="S22" s="1"/>
    </row>
    <row r="23" spans="2:19" x14ac:dyDescent="0.25"/>
    <row r="24" spans="2:19" x14ac:dyDescent="0.25"/>
    <row r="25" spans="2:19" x14ac:dyDescent="0.25"/>
    <row r="26" spans="2:19" x14ac:dyDescent="0.25"/>
    <row r="27" spans="2:19" x14ac:dyDescent="0.25"/>
    <row r="28" spans="2:19" x14ac:dyDescent="0.25"/>
    <row r="29" spans="2:19" x14ac:dyDescent="0.25"/>
    <row r="30" spans="2:19" x14ac:dyDescent="0.25"/>
    <row r="31" spans="2:19" x14ac:dyDescent="0.25"/>
    <row r="32" spans="2:19" x14ac:dyDescent="0.25"/>
  </sheetData>
  <mergeCells count="12">
    <mergeCell ref="B17:D17"/>
    <mergeCell ref="F17:H17"/>
    <mergeCell ref="M17:O17"/>
    <mergeCell ref="Q17:S17"/>
    <mergeCell ref="A1:U4"/>
    <mergeCell ref="A5:U6"/>
    <mergeCell ref="B8:H8"/>
    <mergeCell ref="M8:S8"/>
    <mergeCell ref="M10:O10"/>
    <mergeCell ref="Q10:S10"/>
    <mergeCell ref="B10:D10"/>
    <mergeCell ref="F10:H10"/>
  </mergeCells>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showRowColHeaders="0" workbookViewId="0">
      <selection sqref="A1:U4"/>
    </sheetView>
  </sheetViews>
  <sheetFormatPr defaultColWidth="0" defaultRowHeight="15" zeroHeight="1" x14ac:dyDescent="0.25"/>
  <cols>
    <col min="1" max="1" width="6.28515625" customWidth="1"/>
    <col min="2" max="8" width="10.42578125" customWidth="1"/>
    <col min="9" max="14" width="9.5703125" customWidth="1"/>
    <col min="15" max="15" width="11.7109375" bestFit="1" customWidth="1"/>
    <col min="16" max="16" width="9.5703125" customWidth="1"/>
    <col min="17" max="17" width="11" customWidth="1"/>
    <col min="18" max="18" width="11.28515625" customWidth="1"/>
    <col min="19" max="19" width="11.7109375" bestFit="1" customWidth="1"/>
    <col min="20" max="21" width="9.5703125" customWidth="1"/>
    <col min="22" max="25" width="0" hidden="1" customWidth="1"/>
    <col min="26" max="16384" width="8.85546875" hidden="1"/>
  </cols>
  <sheetData>
    <row r="1" spans="1:21" ht="14.45" customHeight="1" x14ac:dyDescent="0.25">
      <c r="A1" s="94" t="s">
        <v>104</v>
      </c>
      <c r="B1" s="94"/>
      <c r="C1" s="94"/>
      <c r="D1" s="94"/>
      <c r="E1" s="94"/>
      <c r="F1" s="94"/>
      <c r="G1" s="94"/>
      <c r="H1" s="94"/>
      <c r="I1" s="94"/>
      <c r="J1" s="94"/>
      <c r="K1" s="94"/>
      <c r="L1" s="94"/>
      <c r="M1" s="94"/>
      <c r="N1" s="94"/>
      <c r="O1" s="94"/>
      <c r="P1" s="94"/>
      <c r="Q1" s="94"/>
      <c r="R1" s="94"/>
      <c r="S1" s="94"/>
      <c r="T1" s="94"/>
      <c r="U1" s="94"/>
    </row>
    <row r="2" spans="1:21" ht="14.45" customHeight="1" x14ac:dyDescent="0.25">
      <c r="A2" s="94"/>
      <c r="B2" s="94"/>
      <c r="C2" s="94"/>
      <c r="D2" s="94"/>
      <c r="E2" s="94"/>
      <c r="F2" s="94"/>
      <c r="G2" s="94"/>
      <c r="H2" s="94"/>
      <c r="I2" s="94"/>
      <c r="J2" s="94"/>
      <c r="K2" s="94"/>
      <c r="L2" s="94"/>
      <c r="M2" s="94"/>
      <c r="N2" s="94"/>
      <c r="O2" s="94"/>
      <c r="P2" s="94"/>
      <c r="Q2" s="94"/>
      <c r="R2" s="94"/>
      <c r="S2" s="94"/>
      <c r="T2" s="94"/>
      <c r="U2" s="94"/>
    </row>
    <row r="3" spans="1:21" ht="14.45" customHeight="1" x14ac:dyDescent="0.25">
      <c r="A3" s="94"/>
      <c r="B3" s="94"/>
      <c r="C3" s="94"/>
      <c r="D3" s="94"/>
      <c r="E3" s="94"/>
      <c r="F3" s="94"/>
      <c r="G3" s="94"/>
      <c r="H3" s="94"/>
      <c r="I3" s="94"/>
      <c r="J3" s="94"/>
      <c r="K3" s="94"/>
      <c r="L3" s="94"/>
      <c r="M3" s="94"/>
      <c r="N3" s="94"/>
      <c r="O3" s="94"/>
      <c r="P3" s="94"/>
      <c r="Q3" s="94"/>
      <c r="R3" s="94"/>
      <c r="S3" s="94"/>
      <c r="T3" s="94"/>
      <c r="U3" s="94"/>
    </row>
    <row r="4" spans="1:21" ht="14.45" customHeight="1" x14ac:dyDescent="0.25">
      <c r="A4" s="94"/>
      <c r="B4" s="94"/>
      <c r="C4" s="94"/>
      <c r="D4" s="94"/>
      <c r="E4" s="94"/>
      <c r="F4" s="94"/>
      <c r="G4" s="94"/>
      <c r="H4" s="94"/>
      <c r="I4" s="94"/>
      <c r="J4" s="94"/>
      <c r="K4" s="94"/>
      <c r="L4" s="94"/>
      <c r="M4" s="94"/>
      <c r="N4" s="94"/>
      <c r="O4" s="94"/>
      <c r="P4" s="94"/>
      <c r="Q4" s="94"/>
      <c r="R4" s="94"/>
      <c r="S4" s="94"/>
      <c r="T4" s="94"/>
      <c r="U4" s="94"/>
    </row>
    <row r="5" spans="1:21" ht="20.45" customHeight="1" x14ac:dyDescent="0.25">
      <c r="A5" s="109" t="s">
        <v>105</v>
      </c>
      <c r="B5" s="109"/>
      <c r="C5" s="109"/>
      <c r="D5" s="109"/>
      <c r="E5" s="109"/>
      <c r="F5" s="109"/>
      <c r="G5" s="109"/>
      <c r="H5" s="109"/>
      <c r="I5" s="109"/>
      <c r="J5" s="109"/>
      <c r="K5" s="109"/>
      <c r="L5" s="109"/>
      <c r="M5" s="109"/>
      <c r="N5" s="109"/>
      <c r="O5" s="109"/>
      <c r="P5" s="109"/>
      <c r="Q5" s="109"/>
      <c r="R5" s="109"/>
      <c r="S5" s="109"/>
      <c r="T5" s="109"/>
      <c r="U5" s="109"/>
    </row>
    <row r="6" spans="1:21" ht="20.45" customHeight="1" x14ac:dyDescent="0.25">
      <c r="A6" s="109"/>
      <c r="B6" s="109"/>
      <c r="C6" s="109"/>
      <c r="D6" s="109"/>
      <c r="E6" s="109"/>
      <c r="F6" s="109"/>
      <c r="G6" s="109"/>
      <c r="H6" s="109"/>
      <c r="I6" s="109"/>
      <c r="J6" s="109"/>
      <c r="K6" s="109"/>
      <c r="L6" s="109"/>
      <c r="M6" s="109"/>
      <c r="N6" s="109"/>
      <c r="O6" s="109"/>
      <c r="P6" s="109"/>
      <c r="Q6" s="109"/>
      <c r="R6" s="109"/>
      <c r="S6" s="109"/>
      <c r="T6" s="109"/>
      <c r="U6" s="109"/>
    </row>
    <row r="7" spans="1:21" ht="14.45" customHeight="1" x14ac:dyDescent="0.25">
      <c r="A7" s="5"/>
      <c r="B7" s="5"/>
      <c r="C7" s="5"/>
      <c r="D7" s="5"/>
      <c r="E7" s="5"/>
      <c r="F7" s="5"/>
      <c r="G7" s="5"/>
      <c r="H7" s="5"/>
      <c r="I7" s="5"/>
      <c r="J7" s="5"/>
      <c r="K7" s="5"/>
      <c r="L7" s="5"/>
      <c r="M7" s="5"/>
      <c r="N7" s="5"/>
      <c r="O7" s="5"/>
      <c r="P7" s="5"/>
      <c r="Q7" s="5"/>
      <c r="R7" s="5"/>
      <c r="S7" s="5"/>
      <c r="T7" s="5"/>
      <c r="U7" s="5"/>
    </row>
    <row r="8" spans="1:21" ht="18.75" x14ac:dyDescent="0.3">
      <c r="B8" s="99" t="s">
        <v>17</v>
      </c>
      <c r="C8" s="99"/>
      <c r="D8" s="99"/>
      <c r="E8" s="99"/>
      <c r="F8" s="99"/>
      <c r="G8" s="99"/>
      <c r="H8" s="99"/>
      <c r="M8" s="99" t="s">
        <v>18</v>
      </c>
      <c r="N8" s="99"/>
      <c r="O8" s="99"/>
      <c r="P8" s="99"/>
      <c r="Q8" s="99"/>
      <c r="R8" s="99"/>
      <c r="S8" s="99"/>
    </row>
    <row r="9" spans="1:21" x14ac:dyDescent="0.25">
      <c r="B9" s="1">
        <v>1</v>
      </c>
      <c r="C9" s="1">
        <v>1</v>
      </c>
      <c r="D9" s="1">
        <v>1</v>
      </c>
      <c r="E9" s="1">
        <v>1</v>
      </c>
      <c r="F9" s="1">
        <v>1</v>
      </c>
      <c r="G9" s="1">
        <v>1</v>
      </c>
      <c r="H9" s="1">
        <v>1</v>
      </c>
      <c r="M9" s="1">
        <v>1</v>
      </c>
      <c r="N9" s="1">
        <v>1</v>
      </c>
      <c r="O9" s="1">
        <v>1</v>
      </c>
      <c r="P9" s="1">
        <v>1</v>
      </c>
      <c r="Q9" s="1">
        <v>1</v>
      </c>
      <c r="R9" s="1">
        <v>1</v>
      </c>
      <c r="S9" s="1">
        <v>1</v>
      </c>
    </row>
    <row r="10" spans="1:21" x14ac:dyDescent="0.25">
      <c r="B10" s="1">
        <v>2</v>
      </c>
      <c r="C10" s="1">
        <v>2</v>
      </c>
      <c r="D10" s="1">
        <v>2</v>
      </c>
      <c r="E10" s="1">
        <v>2</v>
      </c>
      <c r="F10" s="1">
        <v>2</v>
      </c>
      <c r="G10" s="1">
        <v>2</v>
      </c>
      <c r="H10" s="1">
        <v>2</v>
      </c>
      <c r="M10" s="1">
        <v>2</v>
      </c>
      <c r="N10" s="1">
        <v>2</v>
      </c>
      <c r="O10" s="1">
        <v>2</v>
      </c>
      <c r="P10" s="1">
        <v>2</v>
      </c>
      <c r="Q10" s="1">
        <v>2</v>
      </c>
      <c r="R10" s="1">
        <v>2</v>
      </c>
      <c r="S10" s="1">
        <v>2</v>
      </c>
    </row>
    <row r="11" spans="1:21" x14ac:dyDescent="0.25">
      <c r="B11" s="1">
        <v>3</v>
      </c>
      <c r="C11" s="1">
        <v>3</v>
      </c>
      <c r="D11" s="1">
        <v>3</v>
      </c>
      <c r="E11" s="1">
        <v>3</v>
      </c>
      <c r="F11" s="1">
        <v>3</v>
      </c>
      <c r="G11" s="1">
        <v>3</v>
      </c>
      <c r="H11" s="1">
        <v>3</v>
      </c>
      <c r="M11" s="1">
        <v>3</v>
      </c>
      <c r="N11" s="1">
        <v>3</v>
      </c>
      <c r="O11" s="1">
        <v>3</v>
      </c>
      <c r="P11" s="1">
        <v>3</v>
      </c>
      <c r="Q11" s="1">
        <v>3</v>
      </c>
      <c r="R11" s="1">
        <v>3</v>
      </c>
      <c r="S11" s="1">
        <v>3</v>
      </c>
    </row>
    <row r="12" spans="1:21" x14ac:dyDescent="0.25">
      <c r="B12" s="1">
        <v>4</v>
      </c>
      <c r="C12" s="1">
        <v>4</v>
      </c>
      <c r="D12" s="1">
        <v>4</v>
      </c>
      <c r="E12" s="1">
        <v>4</v>
      </c>
      <c r="F12" s="1">
        <v>4</v>
      </c>
      <c r="G12" s="1">
        <v>4</v>
      </c>
      <c r="H12" s="1">
        <v>4</v>
      </c>
      <c r="M12" s="1">
        <v>4</v>
      </c>
      <c r="N12" s="1">
        <v>4</v>
      </c>
      <c r="O12" s="1">
        <v>4</v>
      </c>
      <c r="P12" s="1">
        <v>4</v>
      </c>
      <c r="Q12" s="1">
        <v>4</v>
      </c>
      <c r="R12" s="1">
        <v>4</v>
      </c>
      <c r="S12" s="1">
        <v>4</v>
      </c>
    </row>
    <row r="13" spans="1:21" x14ac:dyDescent="0.25">
      <c r="B13" s="1">
        <v>5</v>
      </c>
      <c r="C13" s="1">
        <v>5</v>
      </c>
      <c r="D13" s="1">
        <v>5</v>
      </c>
      <c r="E13" s="1">
        <v>5</v>
      </c>
      <c r="F13" s="1">
        <v>5</v>
      </c>
      <c r="G13" s="1">
        <v>5</v>
      </c>
      <c r="H13" s="1">
        <v>5</v>
      </c>
      <c r="M13" s="1">
        <v>5</v>
      </c>
      <c r="N13" s="1">
        <v>5</v>
      </c>
      <c r="O13" s="1">
        <v>5</v>
      </c>
      <c r="P13" s="1">
        <v>5</v>
      </c>
      <c r="Q13" s="1">
        <v>5</v>
      </c>
      <c r="R13" s="1">
        <v>5</v>
      </c>
      <c r="S13" s="1">
        <v>5</v>
      </c>
    </row>
    <row r="14" spans="1:21" x14ac:dyDescent="0.25">
      <c r="B14" s="1">
        <v>6</v>
      </c>
      <c r="C14" s="1">
        <v>6</v>
      </c>
      <c r="D14" s="1">
        <v>6</v>
      </c>
      <c r="E14" s="1">
        <v>6</v>
      </c>
      <c r="F14" s="1">
        <v>6</v>
      </c>
      <c r="G14" s="1">
        <v>6</v>
      </c>
      <c r="H14" s="1">
        <v>6</v>
      </c>
      <c r="M14" s="1">
        <v>6</v>
      </c>
      <c r="N14" s="1">
        <v>6</v>
      </c>
      <c r="O14" s="1">
        <v>6</v>
      </c>
      <c r="P14" s="1">
        <v>6</v>
      </c>
      <c r="Q14" s="1">
        <v>6</v>
      </c>
      <c r="R14" s="1">
        <v>6</v>
      </c>
      <c r="S14" s="1">
        <v>6</v>
      </c>
    </row>
    <row r="15" spans="1:21" x14ac:dyDescent="0.25">
      <c r="B15" s="1">
        <v>7</v>
      </c>
      <c r="C15" s="1">
        <v>7</v>
      </c>
      <c r="D15" s="1">
        <v>7</v>
      </c>
      <c r="E15" s="1">
        <v>7</v>
      </c>
      <c r="F15" s="1">
        <v>7</v>
      </c>
      <c r="G15" s="1">
        <v>7</v>
      </c>
      <c r="H15" s="1">
        <v>7</v>
      </c>
      <c r="M15" s="1">
        <v>7</v>
      </c>
      <c r="N15" s="1">
        <v>7</v>
      </c>
      <c r="O15" s="1">
        <v>7</v>
      </c>
      <c r="P15" s="1">
        <v>7</v>
      </c>
      <c r="Q15" s="1">
        <v>7</v>
      </c>
      <c r="R15" s="1">
        <v>7</v>
      </c>
      <c r="S15" s="1">
        <v>7</v>
      </c>
    </row>
    <row r="16" spans="1:21" x14ac:dyDescent="0.25">
      <c r="B16" s="1">
        <v>8</v>
      </c>
      <c r="C16" s="1">
        <v>8</v>
      </c>
      <c r="D16" s="1">
        <v>8</v>
      </c>
      <c r="E16" s="1">
        <v>8</v>
      </c>
      <c r="F16" s="1">
        <v>8</v>
      </c>
      <c r="G16" s="1">
        <v>8</v>
      </c>
      <c r="H16" s="1">
        <v>8</v>
      </c>
      <c r="M16" s="1">
        <v>8</v>
      </c>
      <c r="N16" s="1">
        <v>8</v>
      </c>
      <c r="O16" s="1">
        <v>8</v>
      </c>
      <c r="P16" s="1">
        <v>8</v>
      </c>
      <c r="Q16" s="1">
        <v>8</v>
      </c>
      <c r="R16" s="1">
        <v>8</v>
      </c>
      <c r="S16" s="1">
        <v>8</v>
      </c>
    </row>
    <row r="17" spans="2:19" x14ac:dyDescent="0.25">
      <c r="B17" s="1">
        <v>9</v>
      </c>
      <c r="C17" s="1">
        <v>9</v>
      </c>
      <c r="D17" s="1">
        <v>9</v>
      </c>
      <c r="E17" s="1">
        <v>9</v>
      </c>
      <c r="F17" s="1">
        <v>9</v>
      </c>
      <c r="G17" s="1">
        <v>9</v>
      </c>
      <c r="H17" s="1">
        <v>9</v>
      </c>
      <c r="M17" s="1">
        <v>9</v>
      </c>
      <c r="N17" s="1">
        <v>9</v>
      </c>
      <c r="O17" s="1">
        <v>9</v>
      </c>
      <c r="P17" s="1">
        <v>9</v>
      </c>
      <c r="Q17" s="1">
        <v>9</v>
      </c>
      <c r="R17" s="1">
        <v>9</v>
      </c>
      <c r="S17" s="1">
        <v>9</v>
      </c>
    </row>
    <row r="18" spans="2:19" x14ac:dyDescent="0.25">
      <c r="B18" s="1">
        <v>10</v>
      </c>
      <c r="C18" s="1">
        <v>10</v>
      </c>
      <c r="D18" s="1">
        <v>10</v>
      </c>
      <c r="E18" s="1">
        <v>10</v>
      </c>
      <c r="F18" s="1">
        <v>10</v>
      </c>
      <c r="G18" s="1">
        <v>10</v>
      </c>
      <c r="H18" s="1">
        <v>10</v>
      </c>
      <c r="M18" s="1">
        <v>10</v>
      </c>
      <c r="N18" s="1">
        <v>10</v>
      </c>
      <c r="O18" s="1">
        <v>10</v>
      </c>
      <c r="P18" s="1">
        <v>10</v>
      </c>
      <c r="Q18" s="1">
        <v>10</v>
      </c>
      <c r="R18" s="1">
        <v>10</v>
      </c>
      <c r="S18" s="1">
        <v>10</v>
      </c>
    </row>
    <row r="19" spans="2:19" x14ac:dyDescent="0.25"/>
    <row r="20" spans="2:19" ht="15.75" x14ac:dyDescent="0.25">
      <c r="B20" s="113" t="s">
        <v>106</v>
      </c>
      <c r="C20" s="113"/>
      <c r="D20" s="113"/>
      <c r="E20" s="113"/>
      <c r="F20" s="113"/>
      <c r="G20" s="113"/>
      <c r="H20" s="113"/>
      <c r="I20" s="113"/>
      <c r="J20" s="113"/>
      <c r="K20" s="113"/>
      <c r="L20" s="113"/>
      <c r="M20" s="113"/>
      <c r="N20" s="113"/>
      <c r="O20" s="113"/>
      <c r="P20" s="113"/>
      <c r="Q20" s="113"/>
      <c r="R20" s="113"/>
      <c r="S20" s="113"/>
    </row>
    <row r="21" spans="2:19" ht="15.75" x14ac:dyDescent="0.25">
      <c r="B21" s="112" t="s">
        <v>107</v>
      </c>
      <c r="C21" s="112"/>
      <c r="D21" s="112"/>
      <c r="E21" s="112"/>
      <c r="F21" s="112"/>
      <c r="G21" s="112"/>
      <c r="H21" s="112"/>
      <c r="I21" s="112"/>
      <c r="J21" s="112"/>
      <c r="K21" s="112"/>
      <c r="L21" s="112"/>
      <c r="M21" s="112"/>
      <c r="N21" s="112"/>
      <c r="O21" s="112"/>
      <c r="P21" s="112"/>
      <c r="Q21" s="112"/>
      <c r="R21" s="112"/>
      <c r="S21" s="112"/>
    </row>
    <row r="22" spans="2:19" ht="15.75" x14ac:dyDescent="0.25">
      <c r="B22" s="112" t="s">
        <v>108</v>
      </c>
      <c r="C22" s="112"/>
      <c r="D22" s="112"/>
      <c r="E22" s="112"/>
      <c r="F22" s="112"/>
      <c r="G22" s="112"/>
      <c r="H22" s="112"/>
      <c r="I22" s="112"/>
      <c r="J22" s="112"/>
      <c r="K22" s="112"/>
      <c r="L22" s="112"/>
      <c r="M22" s="112"/>
      <c r="N22" s="112"/>
      <c r="O22" s="112"/>
      <c r="P22" s="112"/>
      <c r="Q22" s="112"/>
      <c r="R22" s="112"/>
      <c r="S22" s="112"/>
    </row>
    <row r="23" spans="2:19" ht="15.75" x14ac:dyDescent="0.25">
      <c r="B23" s="112" t="s">
        <v>109</v>
      </c>
      <c r="C23" s="112"/>
      <c r="D23" s="112"/>
      <c r="E23" s="112"/>
      <c r="F23" s="112"/>
      <c r="G23" s="112"/>
      <c r="H23" s="112"/>
      <c r="I23" s="112"/>
      <c r="J23" s="112"/>
      <c r="K23" s="112"/>
      <c r="L23" s="112"/>
      <c r="M23" s="112"/>
      <c r="N23" s="112"/>
      <c r="O23" s="112"/>
      <c r="P23" s="112"/>
      <c r="Q23" s="112"/>
      <c r="R23" s="112"/>
      <c r="S23" s="112"/>
    </row>
    <row r="24" spans="2:19" ht="15.75" x14ac:dyDescent="0.25">
      <c r="B24" s="112" t="s">
        <v>110</v>
      </c>
      <c r="C24" s="112"/>
      <c r="D24" s="112"/>
      <c r="E24" s="112"/>
      <c r="F24" s="112"/>
      <c r="G24" s="112"/>
      <c r="H24" s="112"/>
      <c r="I24" s="112"/>
      <c r="J24" s="112"/>
      <c r="K24" s="112"/>
      <c r="L24" s="112"/>
      <c r="M24" s="112"/>
      <c r="N24" s="112"/>
      <c r="O24" s="112"/>
      <c r="P24" s="112"/>
      <c r="Q24" s="112"/>
      <c r="R24" s="112"/>
      <c r="S24" s="112"/>
    </row>
    <row r="25" spans="2:19" ht="15.75" x14ac:dyDescent="0.25">
      <c r="B25" s="112" t="s">
        <v>111</v>
      </c>
      <c r="C25" s="112"/>
      <c r="D25" s="112"/>
      <c r="E25" s="112"/>
      <c r="F25" s="112"/>
      <c r="G25" s="112"/>
      <c r="H25" s="112"/>
      <c r="I25" s="112"/>
      <c r="J25" s="112"/>
      <c r="K25" s="112"/>
      <c r="L25" s="112"/>
      <c r="M25" s="112"/>
      <c r="N25" s="112"/>
      <c r="O25" s="112"/>
      <c r="P25" s="112"/>
      <c r="Q25" s="112"/>
      <c r="R25" s="112"/>
      <c r="S25" s="112"/>
    </row>
    <row r="26" spans="2:19" ht="15.75" x14ac:dyDescent="0.25">
      <c r="B26" s="112" t="s">
        <v>112</v>
      </c>
      <c r="C26" s="112"/>
      <c r="D26" s="112"/>
      <c r="E26" s="112"/>
      <c r="F26" s="112"/>
      <c r="G26" s="112"/>
      <c r="H26" s="112"/>
      <c r="I26" s="112"/>
      <c r="J26" s="112"/>
      <c r="K26" s="112"/>
      <c r="L26" s="112"/>
      <c r="M26" s="112"/>
      <c r="N26" s="112"/>
      <c r="O26" s="112"/>
      <c r="P26" s="112"/>
      <c r="Q26" s="112"/>
      <c r="R26" s="112"/>
      <c r="S26" s="112"/>
    </row>
    <row r="27" spans="2:19" ht="15.75" x14ac:dyDescent="0.25">
      <c r="B27" s="112" t="s">
        <v>113</v>
      </c>
      <c r="C27" s="112"/>
      <c r="D27" s="112"/>
      <c r="E27" s="112"/>
      <c r="F27" s="112"/>
      <c r="G27" s="112"/>
      <c r="H27" s="112"/>
      <c r="I27" s="112"/>
      <c r="J27" s="112"/>
      <c r="K27" s="112"/>
      <c r="L27" s="112"/>
      <c r="M27" s="112"/>
      <c r="N27" s="112"/>
      <c r="O27" s="112"/>
      <c r="P27" s="112"/>
      <c r="Q27" s="112"/>
      <c r="R27" s="112"/>
      <c r="S27" s="112"/>
    </row>
    <row r="28" spans="2:19" x14ac:dyDescent="0.25"/>
    <row r="29" spans="2:19" x14ac:dyDescent="0.25"/>
    <row r="30" spans="2:19" x14ac:dyDescent="0.25"/>
    <row r="31" spans="2:19" x14ac:dyDescent="0.25"/>
    <row r="32" spans="2:19" x14ac:dyDescent="0.25"/>
  </sheetData>
  <mergeCells count="12">
    <mergeCell ref="B27:S27"/>
    <mergeCell ref="B21:S21"/>
    <mergeCell ref="A1:U4"/>
    <mergeCell ref="A5:U6"/>
    <mergeCell ref="B8:H8"/>
    <mergeCell ref="M8:S8"/>
    <mergeCell ref="B20:S20"/>
    <mergeCell ref="B22:S22"/>
    <mergeCell ref="B23:S23"/>
    <mergeCell ref="B24:S24"/>
    <mergeCell ref="B25:S25"/>
    <mergeCell ref="B26:S26"/>
  </mergeCells>
  <conditionalFormatting sqref="B9:B18">
    <cfRule type="cellIs" dxfId="3" priority="7" operator="between">
      <formula>3</formula>
      <formula>7</formula>
    </cfRule>
  </conditionalFormatting>
  <conditionalFormatting sqref="C9:C18">
    <cfRule type="aboveAverage" dxfId="2" priority="6"/>
  </conditionalFormatting>
  <conditionalFormatting sqref="D9:D18">
    <cfRule type="dataBar" priority="5">
      <dataBar>
        <cfvo type="min"/>
        <cfvo type="max"/>
        <color rgb="FF008AEF"/>
      </dataBar>
      <extLst>
        <ext xmlns:x14="http://schemas.microsoft.com/office/spreadsheetml/2009/9/main" uri="{B025F937-C7B1-47D3-B67F-A62EFF666E3E}">
          <x14:id>{826A2801-B45B-40A8-88B5-B8265C0BF52C}</x14:id>
        </ext>
      </extLst>
    </cfRule>
  </conditionalFormatting>
  <conditionalFormatting sqref="E9:E18">
    <cfRule type="colorScale" priority="4">
      <colorScale>
        <cfvo type="min"/>
        <cfvo type="percentile" val="50"/>
        <cfvo type="max"/>
        <color rgb="FF63BE7B"/>
        <color rgb="FFFFEB84"/>
        <color rgb="FFF8696B"/>
      </colorScale>
    </cfRule>
  </conditionalFormatting>
  <conditionalFormatting sqref="G9:G18">
    <cfRule type="expression" dxfId="1" priority="2">
      <formula>G9&gt;3</formula>
    </cfRule>
  </conditionalFormatting>
  <conditionalFormatting sqref="H9:H18">
    <cfRule type="expression" dxfId="0" priority="1">
      <formula>MOD(H9,2)=1</formula>
    </cfRule>
  </conditionalFormatting>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826A2801-B45B-40A8-88B5-B8265C0BF52C}">
            <x14:dataBar minLength="0" maxLength="100" border="1" negativeBarBorderColorSameAsPositive="0">
              <x14:cfvo type="autoMin"/>
              <x14:cfvo type="autoMax"/>
              <x14:borderColor rgb="FF008AEF"/>
              <x14:negativeFillColor rgb="FFFF0000"/>
              <x14:negativeBorderColor rgb="FFFF0000"/>
              <x14:axisColor rgb="FF000000"/>
            </x14:dataBar>
          </x14:cfRule>
          <xm:sqref>D9:D18</xm:sqref>
        </x14:conditionalFormatting>
        <x14:conditionalFormatting xmlns:xm="http://schemas.microsoft.com/office/excel/2006/main">
          <x14:cfRule type="iconSet" priority="3" id="{016EFC88-A6C5-4065-8298-7CAFEEAE2E86}">
            <x14:iconSet iconSet="3Stars">
              <x14:cfvo type="percent">
                <xm:f>0</xm:f>
              </x14:cfvo>
              <x14:cfvo type="percent">
                <xm:f>33</xm:f>
              </x14:cfvo>
              <x14:cfvo type="percent">
                <xm:f>67</xm:f>
              </x14:cfvo>
            </x14:iconSet>
          </x14:cfRule>
          <xm:sqref>F9:F18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showRowColHeaders="0" workbookViewId="0">
      <selection sqref="A1:U4"/>
    </sheetView>
  </sheetViews>
  <sheetFormatPr defaultColWidth="0" defaultRowHeight="15" zeroHeight="1" x14ac:dyDescent="0.25"/>
  <cols>
    <col min="1" max="1" width="6.28515625" customWidth="1"/>
    <col min="2" max="5" width="10.42578125" customWidth="1"/>
    <col min="6" max="6" width="12.5703125" bestFit="1" customWidth="1"/>
    <col min="7" max="7" width="8.7109375" bestFit="1" customWidth="1"/>
    <col min="8" max="8" width="10.42578125" customWidth="1"/>
    <col min="9" max="13" width="9.5703125" customWidth="1"/>
    <col min="14" max="17" width="10.42578125" customWidth="1"/>
    <col min="18" max="18" width="12.5703125" bestFit="1" customWidth="1"/>
    <col min="19" max="19" width="8.7109375" bestFit="1" customWidth="1"/>
    <col min="20" max="21" width="9.5703125" customWidth="1"/>
    <col min="22" max="25" width="0" hidden="1" customWidth="1"/>
    <col min="26" max="16384" width="8.85546875" hidden="1"/>
  </cols>
  <sheetData>
    <row r="1" spans="1:21" ht="14.45" customHeight="1" x14ac:dyDescent="0.25">
      <c r="A1" s="94" t="s">
        <v>114</v>
      </c>
      <c r="B1" s="94"/>
      <c r="C1" s="94"/>
      <c r="D1" s="94"/>
      <c r="E1" s="94"/>
      <c r="F1" s="94"/>
      <c r="G1" s="94"/>
      <c r="H1" s="94"/>
      <c r="I1" s="94"/>
      <c r="J1" s="94"/>
      <c r="K1" s="94"/>
      <c r="L1" s="94"/>
      <c r="M1" s="94"/>
      <c r="N1" s="94"/>
      <c r="O1" s="94"/>
      <c r="P1" s="94"/>
      <c r="Q1" s="94"/>
      <c r="R1" s="94"/>
      <c r="S1" s="94"/>
      <c r="T1" s="94"/>
      <c r="U1" s="94"/>
    </row>
    <row r="2" spans="1:21" ht="14.45" customHeight="1" x14ac:dyDescent="0.25">
      <c r="A2" s="94"/>
      <c r="B2" s="94"/>
      <c r="C2" s="94"/>
      <c r="D2" s="94"/>
      <c r="E2" s="94"/>
      <c r="F2" s="94"/>
      <c r="G2" s="94"/>
      <c r="H2" s="94"/>
      <c r="I2" s="94"/>
      <c r="J2" s="94"/>
      <c r="K2" s="94"/>
      <c r="L2" s="94"/>
      <c r="M2" s="94"/>
      <c r="N2" s="94"/>
      <c r="O2" s="94"/>
      <c r="P2" s="94"/>
      <c r="Q2" s="94"/>
      <c r="R2" s="94"/>
      <c r="S2" s="94"/>
      <c r="T2" s="94"/>
      <c r="U2" s="94"/>
    </row>
    <row r="3" spans="1:21" ht="14.45" customHeight="1" x14ac:dyDescent="0.25">
      <c r="A3" s="94"/>
      <c r="B3" s="94"/>
      <c r="C3" s="94"/>
      <c r="D3" s="94"/>
      <c r="E3" s="94"/>
      <c r="F3" s="94"/>
      <c r="G3" s="94"/>
      <c r="H3" s="94"/>
      <c r="I3" s="94"/>
      <c r="J3" s="94"/>
      <c r="K3" s="94"/>
      <c r="L3" s="94"/>
      <c r="M3" s="94"/>
      <c r="N3" s="94"/>
      <c r="O3" s="94"/>
      <c r="P3" s="94"/>
      <c r="Q3" s="94"/>
      <c r="R3" s="94"/>
      <c r="S3" s="94"/>
      <c r="T3" s="94"/>
      <c r="U3" s="94"/>
    </row>
    <row r="4" spans="1:21" ht="14.45" customHeight="1" x14ac:dyDescent="0.25">
      <c r="A4" s="94"/>
      <c r="B4" s="94"/>
      <c r="C4" s="94"/>
      <c r="D4" s="94"/>
      <c r="E4" s="94"/>
      <c r="F4" s="94"/>
      <c r="G4" s="94"/>
      <c r="H4" s="94"/>
      <c r="I4" s="94"/>
      <c r="J4" s="94"/>
      <c r="K4" s="94"/>
      <c r="L4" s="94"/>
      <c r="M4" s="94"/>
      <c r="N4" s="94"/>
      <c r="O4" s="94"/>
      <c r="P4" s="94"/>
      <c r="Q4" s="94"/>
      <c r="R4" s="94"/>
      <c r="S4" s="94"/>
      <c r="T4" s="94"/>
      <c r="U4" s="94"/>
    </row>
    <row r="5" spans="1:21" ht="20.45" customHeight="1" x14ac:dyDescent="0.25">
      <c r="A5" s="109" t="s">
        <v>115</v>
      </c>
      <c r="B5" s="109"/>
      <c r="C5" s="109"/>
      <c r="D5" s="109"/>
      <c r="E5" s="109"/>
      <c r="F5" s="109"/>
      <c r="G5" s="109"/>
      <c r="H5" s="109"/>
      <c r="I5" s="109"/>
      <c r="J5" s="109"/>
      <c r="K5" s="109"/>
      <c r="L5" s="109"/>
      <c r="M5" s="109"/>
      <c r="N5" s="109"/>
      <c r="O5" s="109"/>
      <c r="P5" s="109"/>
      <c r="Q5" s="109"/>
      <c r="R5" s="109"/>
      <c r="S5" s="109"/>
      <c r="T5" s="109"/>
      <c r="U5" s="109"/>
    </row>
    <row r="6" spans="1:21" ht="20.45" customHeight="1" x14ac:dyDescent="0.25">
      <c r="A6" s="109"/>
      <c r="B6" s="109"/>
      <c r="C6" s="109"/>
      <c r="D6" s="109"/>
      <c r="E6" s="109"/>
      <c r="F6" s="109"/>
      <c r="G6" s="109"/>
      <c r="H6" s="109"/>
      <c r="I6" s="109"/>
      <c r="J6" s="109"/>
      <c r="K6" s="109"/>
      <c r="L6" s="109"/>
      <c r="M6" s="109"/>
      <c r="N6" s="109"/>
      <c r="O6" s="109"/>
      <c r="P6" s="109"/>
      <c r="Q6" s="109"/>
      <c r="R6" s="109"/>
      <c r="S6" s="109"/>
      <c r="T6" s="109"/>
      <c r="U6" s="109"/>
    </row>
    <row r="7" spans="1:21" ht="14.45" customHeight="1" x14ac:dyDescent="0.25"/>
    <row r="8" spans="1:21" ht="18.75" x14ac:dyDescent="0.3">
      <c r="B8" s="99" t="s">
        <v>17</v>
      </c>
      <c r="C8" s="99"/>
      <c r="D8" s="99"/>
      <c r="E8" s="99"/>
      <c r="F8" s="99"/>
      <c r="G8" s="99"/>
      <c r="H8" s="99"/>
      <c r="M8" s="99" t="s">
        <v>18</v>
      </c>
      <c r="N8" s="99"/>
      <c r="O8" s="99"/>
      <c r="P8" s="99"/>
      <c r="Q8" s="99"/>
      <c r="R8" s="99"/>
      <c r="S8" s="99"/>
    </row>
    <row r="9" spans="1:21" x14ac:dyDescent="0.25"/>
    <row r="10" spans="1:21" ht="15.75" x14ac:dyDescent="0.25">
      <c r="B10" s="114" t="s">
        <v>132</v>
      </c>
      <c r="C10" s="114"/>
      <c r="D10" s="114"/>
      <c r="E10" s="114"/>
      <c r="F10" s="114"/>
      <c r="G10" s="114"/>
      <c r="N10" s="114" t="s">
        <v>132</v>
      </c>
      <c r="O10" s="114"/>
      <c r="P10" s="114"/>
      <c r="Q10" s="114"/>
      <c r="R10" s="114"/>
      <c r="S10" s="114"/>
    </row>
    <row r="11" spans="1:21" ht="15.75" thickBot="1" x14ac:dyDescent="0.3"/>
    <row r="12" spans="1:21" ht="15.75" thickBot="1" x14ac:dyDescent="0.3">
      <c r="B12" s="43" t="s">
        <v>116</v>
      </c>
      <c r="C12" s="43" t="s">
        <v>120</v>
      </c>
      <c r="D12" s="42" t="s">
        <v>117</v>
      </c>
      <c r="F12" s="50" t="s">
        <v>120</v>
      </c>
      <c r="G12" s="51" t="s">
        <v>117</v>
      </c>
      <c r="I12" s="115" t="s">
        <v>133</v>
      </c>
      <c r="J12" s="115"/>
      <c r="K12" s="115"/>
      <c r="L12" s="115"/>
      <c r="N12" s="43" t="s">
        <v>116</v>
      </c>
      <c r="O12" s="43" t="s">
        <v>120</v>
      </c>
      <c r="P12" s="42" t="s">
        <v>117</v>
      </c>
      <c r="R12" s="50" t="s">
        <v>120</v>
      </c>
      <c r="S12" s="51" t="s">
        <v>117</v>
      </c>
    </row>
    <row r="13" spans="1:21" x14ac:dyDescent="0.25">
      <c r="B13" s="46" t="s">
        <v>80</v>
      </c>
      <c r="C13" s="44">
        <v>50</v>
      </c>
      <c r="D13" s="48">
        <f>IF(C13&lt;100,$G$13,$G$14)</f>
        <v>50</v>
      </c>
      <c r="F13" s="38" t="s">
        <v>121</v>
      </c>
      <c r="G13" s="44">
        <v>50</v>
      </c>
      <c r="I13" s="115"/>
      <c r="J13" s="115"/>
      <c r="K13" s="115"/>
      <c r="L13" s="115"/>
      <c r="N13" s="46" t="s">
        <v>80</v>
      </c>
      <c r="O13" s="44">
        <v>50</v>
      </c>
      <c r="P13" s="40"/>
      <c r="R13" s="38" t="s">
        <v>121</v>
      </c>
      <c r="S13" s="44">
        <v>50</v>
      </c>
    </row>
    <row r="14" spans="1:21" ht="15.75" thickBot="1" x14ac:dyDescent="0.3">
      <c r="B14" s="46" t="s">
        <v>81</v>
      </c>
      <c r="C14" s="44">
        <v>150</v>
      </c>
      <c r="D14" s="48">
        <f>IF(C14&lt;100,$G$13,$G$14)</f>
        <v>100</v>
      </c>
      <c r="F14" s="39" t="s">
        <v>122</v>
      </c>
      <c r="G14" s="45">
        <v>100</v>
      </c>
      <c r="I14" s="115"/>
      <c r="J14" s="115"/>
      <c r="K14" s="115"/>
      <c r="L14" s="115"/>
      <c r="N14" s="46" t="s">
        <v>81</v>
      </c>
      <c r="O14" s="44">
        <v>150</v>
      </c>
      <c r="P14" s="40"/>
      <c r="R14" s="39" t="s">
        <v>122</v>
      </c>
      <c r="S14" s="45">
        <v>100</v>
      </c>
    </row>
    <row r="15" spans="1:21" x14ac:dyDescent="0.25">
      <c r="B15" s="46" t="s">
        <v>82</v>
      </c>
      <c r="C15" s="44">
        <v>75</v>
      </c>
      <c r="D15" s="48">
        <f>IF(C15&lt;100,$G$13,$G$14)</f>
        <v>50</v>
      </c>
      <c r="I15" s="115"/>
      <c r="J15" s="115"/>
      <c r="K15" s="115"/>
      <c r="L15" s="115"/>
      <c r="N15" s="46" t="s">
        <v>82</v>
      </c>
      <c r="O15" s="44">
        <v>75</v>
      </c>
      <c r="P15" s="40"/>
    </row>
    <row r="16" spans="1:21" x14ac:dyDescent="0.25">
      <c r="B16" s="46" t="s">
        <v>118</v>
      </c>
      <c r="C16" s="44">
        <v>125</v>
      </c>
      <c r="D16" s="48">
        <f>IF(C16&lt;100,$G$13,$G$14)</f>
        <v>100</v>
      </c>
      <c r="I16" s="115"/>
      <c r="J16" s="115"/>
      <c r="K16" s="115"/>
      <c r="L16" s="115"/>
      <c r="N16" s="46" t="s">
        <v>118</v>
      </c>
      <c r="O16" s="44">
        <v>125</v>
      </c>
      <c r="P16" s="40"/>
    </row>
    <row r="17" spans="2:19" ht="15.75" thickBot="1" x14ac:dyDescent="0.3">
      <c r="B17" s="47" t="s">
        <v>119</v>
      </c>
      <c r="C17" s="45">
        <v>100</v>
      </c>
      <c r="D17" s="49">
        <f>IF(C17&lt;100,$G$13,$G$14)</f>
        <v>100</v>
      </c>
      <c r="I17" s="115"/>
      <c r="J17" s="115"/>
      <c r="K17" s="115"/>
      <c r="L17" s="115"/>
      <c r="N17" s="47" t="s">
        <v>119</v>
      </c>
      <c r="O17" s="45">
        <v>100</v>
      </c>
      <c r="P17" s="41"/>
    </row>
    <row r="18" spans="2:19" x14ac:dyDescent="0.25">
      <c r="I18" s="115"/>
      <c r="J18" s="115"/>
      <c r="K18" s="115"/>
      <c r="L18" s="115"/>
    </row>
    <row r="19" spans="2:19" ht="15.75" x14ac:dyDescent="0.25">
      <c r="B19" s="114" t="s">
        <v>131</v>
      </c>
      <c r="C19" s="114"/>
      <c r="D19" s="114"/>
      <c r="E19" s="114"/>
      <c r="F19" s="114"/>
      <c r="G19" s="114"/>
      <c r="I19" s="115"/>
      <c r="J19" s="115"/>
      <c r="K19" s="115"/>
      <c r="L19" s="115"/>
      <c r="N19" s="114" t="s">
        <v>131</v>
      </c>
      <c r="O19" s="114"/>
      <c r="P19" s="114"/>
      <c r="Q19" s="114"/>
      <c r="R19" s="114"/>
      <c r="S19" s="114"/>
    </row>
    <row r="20" spans="2:19" ht="15.75" thickBot="1" x14ac:dyDescent="0.3">
      <c r="I20" s="115"/>
      <c r="J20" s="115"/>
      <c r="K20" s="115"/>
      <c r="L20" s="115"/>
    </row>
    <row r="21" spans="2:19" ht="15.75" thickBot="1" x14ac:dyDescent="0.3">
      <c r="B21" s="43" t="s">
        <v>116</v>
      </c>
      <c r="C21" s="43" t="s">
        <v>120</v>
      </c>
      <c r="D21" s="42" t="s">
        <v>117</v>
      </c>
      <c r="F21" s="50" t="s">
        <v>120</v>
      </c>
      <c r="G21" s="51" t="s">
        <v>117</v>
      </c>
      <c r="I21" s="115"/>
      <c r="J21" s="115"/>
      <c r="K21" s="115"/>
      <c r="L21" s="115"/>
      <c r="N21" s="43" t="s">
        <v>116</v>
      </c>
      <c r="O21" s="43" t="s">
        <v>120</v>
      </c>
      <c r="P21" s="42" t="s">
        <v>117</v>
      </c>
      <c r="R21" s="50" t="s">
        <v>120</v>
      </c>
      <c r="S21" s="51" t="s">
        <v>117</v>
      </c>
    </row>
    <row r="22" spans="2:19" x14ac:dyDescent="0.25">
      <c r="B22" s="46" t="s">
        <v>126</v>
      </c>
      <c r="C22" s="44">
        <v>75</v>
      </c>
      <c r="D22" s="48">
        <f t="shared" ref="D22:D27" si="0">IF(C22&lt;100,$G$22,IF(C22&lt;200,$G$23,IF(C22&lt;300,$G$24,$G$25)))</f>
        <v>50</v>
      </c>
      <c r="F22" s="38" t="s">
        <v>121</v>
      </c>
      <c r="G22" s="44">
        <v>50</v>
      </c>
      <c r="I22" s="115"/>
      <c r="J22" s="115"/>
      <c r="K22" s="115"/>
      <c r="L22" s="115"/>
      <c r="N22" s="46" t="s">
        <v>126</v>
      </c>
      <c r="O22" s="44">
        <v>75</v>
      </c>
      <c r="P22" s="40"/>
      <c r="R22" s="38" t="s">
        <v>121</v>
      </c>
      <c r="S22" s="44">
        <v>50</v>
      </c>
    </row>
    <row r="23" spans="2:19" x14ac:dyDescent="0.25">
      <c r="B23" s="46" t="s">
        <v>127</v>
      </c>
      <c r="C23" s="44">
        <v>125</v>
      </c>
      <c r="D23" s="48">
        <f t="shared" si="0"/>
        <v>100</v>
      </c>
      <c r="F23" s="38" t="s">
        <v>123</v>
      </c>
      <c r="G23" s="44">
        <v>100</v>
      </c>
      <c r="I23" s="115"/>
      <c r="J23" s="115"/>
      <c r="K23" s="115"/>
      <c r="L23" s="115"/>
      <c r="N23" s="46" t="s">
        <v>127</v>
      </c>
      <c r="O23" s="44">
        <v>125</v>
      </c>
      <c r="P23" s="40"/>
      <c r="R23" s="38" t="s">
        <v>123</v>
      </c>
      <c r="S23" s="44">
        <v>100</v>
      </c>
    </row>
    <row r="24" spans="2:19" x14ac:dyDescent="0.25">
      <c r="B24" s="46" t="s">
        <v>83</v>
      </c>
      <c r="C24" s="44">
        <v>250</v>
      </c>
      <c r="D24" s="48">
        <f t="shared" si="0"/>
        <v>150</v>
      </c>
      <c r="F24" s="38" t="s">
        <v>124</v>
      </c>
      <c r="G24" s="44">
        <v>150</v>
      </c>
      <c r="I24" s="115"/>
      <c r="J24" s="115"/>
      <c r="K24" s="115"/>
      <c r="L24" s="115"/>
      <c r="N24" s="46" t="s">
        <v>83</v>
      </c>
      <c r="O24" s="44">
        <v>250</v>
      </c>
      <c r="P24" s="40"/>
      <c r="R24" s="38" t="s">
        <v>124</v>
      </c>
      <c r="S24" s="44">
        <v>150</v>
      </c>
    </row>
    <row r="25" spans="2:19" ht="15.75" thickBot="1" x14ac:dyDescent="0.3">
      <c r="B25" s="46" t="s">
        <v>128</v>
      </c>
      <c r="C25" s="44">
        <v>375</v>
      </c>
      <c r="D25" s="48">
        <f t="shared" si="0"/>
        <v>200</v>
      </c>
      <c r="F25" s="39" t="s">
        <v>125</v>
      </c>
      <c r="G25" s="45">
        <v>200</v>
      </c>
      <c r="I25" s="115"/>
      <c r="J25" s="115"/>
      <c r="K25" s="115"/>
      <c r="L25" s="115"/>
      <c r="N25" s="46" t="s">
        <v>128</v>
      </c>
      <c r="O25" s="44">
        <v>375</v>
      </c>
      <c r="P25" s="40"/>
      <c r="R25" s="39" t="s">
        <v>125</v>
      </c>
      <c r="S25" s="45">
        <v>200</v>
      </c>
    </row>
    <row r="26" spans="2:19" x14ac:dyDescent="0.25">
      <c r="B26" s="46" t="s">
        <v>129</v>
      </c>
      <c r="C26" s="44">
        <v>150</v>
      </c>
      <c r="D26" s="48">
        <f t="shared" si="0"/>
        <v>100</v>
      </c>
      <c r="I26" s="115"/>
      <c r="J26" s="115"/>
      <c r="K26" s="115"/>
      <c r="L26" s="115"/>
      <c r="N26" s="46" t="s">
        <v>129</v>
      </c>
      <c r="O26" s="44">
        <v>150</v>
      </c>
      <c r="P26" s="40"/>
    </row>
    <row r="27" spans="2:19" ht="15.75" thickBot="1" x14ac:dyDescent="0.3">
      <c r="B27" s="47" t="s">
        <v>130</v>
      </c>
      <c r="C27" s="45">
        <v>275</v>
      </c>
      <c r="D27" s="49">
        <f t="shared" si="0"/>
        <v>150</v>
      </c>
      <c r="I27" s="115"/>
      <c r="J27" s="115"/>
      <c r="K27" s="115"/>
      <c r="L27" s="115"/>
      <c r="N27" s="47" t="s">
        <v>130</v>
      </c>
      <c r="O27" s="45">
        <v>275</v>
      </c>
      <c r="P27" s="41"/>
    </row>
    <row r="28" spans="2:19" x14ac:dyDescent="0.25"/>
    <row r="29" spans="2:19" x14ac:dyDescent="0.25"/>
    <row r="30" spans="2:19" x14ac:dyDescent="0.25"/>
    <row r="31" spans="2:19" x14ac:dyDescent="0.25"/>
    <row r="32" spans="2:19" x14ac:dyDescent="0.25"/>
  </sheetData>
  <mergeCells count="9">
    <mergeCell ref="A1:U4"/>
    <mergeCell ref="A5:U6"/>
    <mergeCell ref="B8:H8"/>
    <mergeCell ref="M8:S8"/>
    <mergeCell ref="B19:G19"/>
    <mergeCell ref="B10:G10"/>
    <mergeCell ref="N10:S10"/>
    <mergeCell ref="N19:S19"/>
    <mergeCell ref="I12:L27"/>
  </mergeCells>
  <pageMargins left="0.511811024" right="0.511811024" top="0.78740157499999996" bottom="0.78740157499999996" header="0.31496062000000002" footer="0.31496062000000002"/>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21</vt:i4>
      </vt:variant>
      <vt:variant>
        <vt:lpstr>Intervalos nomeados</vt:lpstr>
      </vt:variant>
      <vt:variant>
        <vt:i4>16</vt:i4>
      </vt:variant>
    </vt:vector>
  </HeadingPairs>
  <TitlesOfParts>
    <vt:vector size="37" baseType="lpstr">
      <vt:lpstr>Menu</vt:lpstr>
      <vt:lpstr>Formatação</vt:lpstr>
      <vt:lpstr>Operações Básicas</vt:lpstr>
      <vt:lpstr>Colar Especial</vt:lpstr>
      <vt:lpstr>Autopreenchimento</vt:lpstr>
      <vt:lpstr>Trancamento</vt:lpstr>
      <vt:lpstr>Funções E e OU</vt:lpstr>
      <vt:lpstr>Formatação Condicional</vt:lpstr>
      <vt:lpstr>Função SE</vt:lpstr>
      <vt:lpstr>Filtragem</vt:lpstr>
      <vt:lpstr>Classificação</vt:lpstr>
      <vt:lpstr>Gráficos</vt:lpstr>
      <vt:lpstr>Validação de Dados</vt:lpstr>
      <vt:lpstr>Filtro Avançado</vt:lpstr>
      <vt:lpstr>Classificação Avançada</vt:lpstr>
      <vt:lpstr>CONT.SE</vt:lpstr>
      <vt:lpstr>SOMASE E MÉDIASE</vt:lpstr>
      <vt:lpstr>CONT.SES e MÉDIASES</vt:lpstr>
      <vt:lpstr>PROCV e PROCH</vt:lpstr>
      <vt:lpstr>Tabela Dinâmica</vt:lpstr>
      <vt:lpstr>Gráfico Dinâmico</vt:lpstr>
      <vt:lpstr>'Classificação Avançada'!Area_de_extracao</vt:lpstr>
      <vt:lpstr>CONT.SE!Area_de_extracao</vt:lpstr>
      <vt:lpstr>'CONT.SES e MÉDIASES'!Area_de_extracao</vt:lpstr>
      <vt:lpstr>'Filtro Avançado'!Area_de_extracao</vt:lpstr>
      <vt:lpstr>'Gráfico Dinâmico'!Area_de_extracao</vt:lpstr>
      <vt:lpstr>'PROCV e PROCH'!Area_de_extracao</vt:lpstr>
      <vt:lpstr>'SOMASE E MÉDIASE'!Area_de_extracao</vt:lpstr>
      <vt:lpstr>'Tabela Dinâmica'!Area_de_extracao</vt:lpstr>
      <vt:lpstr>'Classificação Avançada'!Criterios</vt:lpstr>
      <vt:lpstr>CONT.SE!Criterios</vt:lpstr>
      <vt:lpstr>'CONT.SES e MÉDIASES'!Criterios</vt:lpstr>
      <vt:lpstr>'Filtro Avançado'!Criterios</vt:lpstr>
      <vt:lpstr>'Gráfico Dinâmico'!Criterios</vt:lpstr>
      <vt:lpstr>'PROCV e PROCH'!Criterios</vt:lpstr>
      <vt:lpstr>'SOMASE E MÉDIASE'!Criterios</vt:lpstr>
      <vt:lpstr>'Tabela Dinâmica'!Criterios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Heitor</dc:creator>
  <cp:lastModifiedBy>Administrador</cp:lastModifiedBy>
  <dcterms:created xsi:type="dcterms:W3CDTF">2019-02-01T19:09:19Z</dcterms:created>
  <dcterms:modified xsi:type="dcterms:W3CDTF">2019-07-29T11:52:07Z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2deaceb-9851-4663-bccf-596767454be3_Enabled">
    <vt:lpwstr>True</vt:lpwstr>
  </property>
  <property fmtid="{D5CDD505-2E9C-101B-9397-08002B2CF9AE}" pid="3" name="MSIP_Label_22deaceb-9851-4663-bccf-596767454be3_SiteId">
    <vt:lpwstr>809f94a6-0477-4390-b86e-eab14c5493a7</vt:lpwstr>
  </property>
  <property fmtid="{D5CDD505-2E9C-101B-9397-08002B2CF9AE}" pid="4" name="MSIP_Label_22deaceb-9851-4663-bccf-596767454be3_Owner">
    <vt:lpwstr>heitorcatunda.capacity@br-petrobras.com.br</vt:lpwstr>
  </property>
  <property fmtid="{D5CDD505-2E9C-101B-9397-08002B2CF9AE}" pid="5" name="MSIP_Label_22deaceb-9851-4663-bccf-596767454be3_SetDate">
    <vt:lpwstr>2019-07-23T11:25:21.6741852Z</vt:lpwstr>
  </property>
  <property fmtid="{D5CDD505-2E9C-101B-9397-08002B2CF9AE}" pid="6" name="MSIP_Label_22deaceb-9851-4663-bccf-596767454be3_Name">
    <vt:lpwstr>NP-1</vt:lpwstr>
  </property>
  <property fmtid="{D5CDD505-2E9C-101B-9397-08002B2CF9AE}" pid="7" name="MSIP_Label_22deaceb-9851-4663-bccf-596767454be3_Application">
    <vt:lpwstr>Microsoft Azure Information Protection</vt:lpwstr>
  </property>
  <property fmtid="{D5CDD505-2E9C-101B-9397-08002B2CF9AE}" pid="8" name="MSIP_Label_22deaceb-9851-4663-bccf-596767454be3_ActionId">
    <vt:lpwstr>e966acd7-c13f-417a-bc16-cb536f6a4eed</vt:lpwstr>
  </property>
  <property fmtid="{D5CDD505-2E9C-101B-9397-08002B2CF9AE}" pid="9" name="MSIP_Label_22deaceb-9851-4663-bccf-596767454be3_Extended_MSFT_Method">
    <vt:lpwstr>Automatic</vt:lpwstr>
  </property>
  <property fmtid="{D5CDD505-2E9C-101B-9397-08002B2CF9AE}" pid="10" name="Sensitivity">
    <vt:lpwstr>NP-1</vt:lpwstr>
  </property>
</Properties>
</file>