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4575460F-D5C5-0B45-B1D8-64F3FEBD56C7}" xr6:coauthVersionLast="47" xr6:coauthVersionMax="47" xr10:uidLastSave="{00000000-0000-0000-0000-000000000000}"/>
  <bookViews>
    <workbookView xWindow="0" yWindow="460" windowWidth="27640" windowHeight="16100" xr2:uid="{61CB1BFF-CA7E-DF41-A565-29B45E7F8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8" i="1" l="1"/>
  <c r="AH49" i="1"/>
  <c r="AH50" i="1"/>
  <c r="AH47" i="1"/>
  <c r="AG50" i="1"/>
  <c r="AG49" i="1"/>
  <c r="AG48" i="1"/>
  <c r="K19" i="1"/>
  <c r="K18" i="1"/>
  <c r="J19" i="1"/>
  <c r="J18" i="1"/>
  <c r="I19" i="1"/>
  <c r="I18" i="1"/>
  <c r="Y28" i="1" l="1"/>
  <c r="Z28" i="1"/>
  <c r="AA28" i="1"/>
  <c r="X28" i="1"/>
  <c r="I4" i="1"/>
  <c r="I17" i="1"/>
  <c r="F4" i="1"/>
  <c r="F5" i="1"/>
  <c r="F6" i="1"/>
  <c r="F7" i="1"/>
  <c r="F8" i="1"/>
  <c r="F9" i="1"/>
  <c r="F10" i="1"/>
  <c r="F11" i="1"/>
  <c r="F3" i="1"/>
  <c r="K17" i="1" s="1"/>
  <c r="D4" i="1"/>
  <c r="D5" i="1"/>
  <c r="D6" i="1"/>
  <c r="D7" i="1"/>
  <c r="D8" i="1"/>
  <c r="D9" i="1"/>
  <c r="D10" i="1"/>
  <c r="D11" i="1"/>
  <c r="D3" i="1"/>
  <c r="J17" i="1" s="1"/>
  <c r="H5" i="1"/>
  <c r="H6" i="1"/>
  <c r="H7" i="1"/>
  <c r="H8" i="1"/>
  <c r="H9" i="1"/>
  <c r="H10" i="1"/>
  <c r="H11" i="1"/>
  <c r="H4" i="1"/>
  <c r="H13" i="1"/>
  <c r="H14" i="1"/>
  <c r="H15" i="1"/>
  <c r="H16" i="1"/>
  <c r="H12" i="1"/>
  <c r="F13" i="1"/>
  <c r="F14" i="1"/>
  <c r="F15" i="1"/>
  <c r="F16" i="1"/>
  <c r="F12" i="1"/>
  <c r="D13" i="1"/>
  <c r="D14" i="1"/>
  <c r="D15" i="1"/>
  <c r="D16" i="1"/>
  <c r="D12" i="1"/>
  <c r="J4" i="1" l="1"/>
  <c r="K4" i="1"/>
</calcChain>
</file>

<file path=xl/sharedStrings.xml><?xml version="1.0" encoding="utf-8"?>
<sst xmlns="http://schemas.openxmlformats.org/spreadsheetml/2006/main" count="50" uniqueCount="34">
  <si>
    <t>Fiscal Year</t>
  </si>
  <si>
    <t>Revenue</t>
  </si>
  <si>
    <t>Operating Income</t>
  </si>
  <si>
    <t>Oper. Income Margin (%)</t>
  </si>
  <si>
    <t>Net Income</t>
  </si>
  <si>
    <t>Net Income Margin (%)</t>
  </si>
  <si>
    <t>Shareholders Equity</t>
  </si>
  <si>
    <t>Return on Equity</t>
  </si>
  <si>
    <t xml:space="preserve">Avg. Oper. Inc. Margin </t>
  </si>
  <si>
    <t>Avg. Net Income %</t>
  </si>
  <si>
    <t>Std. Deviation</t>
  </si>
  <si>
    <t>CPB</t>
  </si>
  <si>
    <t>SJM</t>
  </si>
  <si>
    <t>PPC</t>
  </si>
  <si>
    <t>Latest Qtr.</t>
  </si>
  <si>
    <t>Fiscal Years</t>
  </si>
  <si>
    <t>POST</t>
  </si>
  <si>
    <t>Latest Qtr. - FY. 2019</t>
  </si>
  <si>
    <t>Gross Margin (%)</t>
  </si>
  <si>
    <t>Avg. Return on Equity</t>
  </si>
  <si>
    <t>Company Name</t>
  </si>
  <si>
    <t>Campbell</t>
  </si>
  <si>
    <t>Pilgrim's Pride Corp.</t>
  </si>
  <si>
    <t>Avg. 2016-2021</t>
  </si>
  <si>
    <t>Std. Deviation 2016-2021</t>
  </si>
  <si>
    <t>Conagra Brands</t>
  </si>
  <si>
    <t>Post</t>
  </si>
  <si>
    <t>Avg. Oper. Income Margin (%)</t>
  </si>
  <si>
    <t>Avg. Return on Equity (%)</t>
  </si>
  <si>
    <t>Avg. Net Income Margin (%)</t>
  </si>
  <si>
    <t>Short-Term Borrowing  + Long-term Debt</t>
  </si>
  <si>
    <t>Change from Prev. Year (%)</t>
  </si>
  <si>
    <t>Campbell Soup Co. Debt and Y-o-Y Percentage Change</t>
  </si>
  <si>
    <t>J.M. Smucker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</si>
</sst>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2" fillId="2" borderId="1" xfId="0" applyFont="1" applyFill="1" applyBorder="1"/>
    <xf numFmtId="164" fontId="2" fillId="2" borderId="2" xfId="1" applyNumberFormat="1" applyFont="1" applyFill="1" applyBorder="1"/>
    <xf numFmtId="165" fontId="2" fillId="2" borderId="2" xfId="2" applyNumberFormat="1" applyFont="1" applyFill="1" applyBorder="1"/>
    <xf numFmtId="10" fontId="2" fillId="2" borderId="2" xfId="2" applyNumberFormat="1" applyFont="1" applyFill="1" applyBorder="1"/>
    <xf numFmtId="10" fontId="2" fillId="2" borderId="3" xfId="2" applyNumberFormat="1" applyFont="1" applyFill="1" applyBorder="1"/>
    <xf numFmtId="10" fontId="0" fillId="0" borderId="0" xfId="2" applyNumberFormat="1" applyFont="1"/>
    <xf numFmtId="0" fontId="3" fillId="0" borderId="0" xfId="0" applyFont="1" applyAlignment="1">
      <alignment horizontal="center"/>
    </xf>
    <xf numFmtId="0" fontId="0" fillId="4" borderId="4" xfId="0" applyFont="1" applyFill="1" applyBorder="1"/>
    <xf numFmtId="0" fontId="0" fillId="3" borderId="4" xfId="0" applyFont="1" applyFill="1" applyBorder="1"/>
    <xf numFmtId="10" fontId="0" fillId="0" borderId="0" xfId="0" applyNumberFormat="1"/>
    <xf numFmtId="10" fontId="0" fillId="0" borderId="0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5" formatCode="0.0000"/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Oper. Income Margin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Sheet1!$D$2:$D$16</c:f>
              <c:numCache>
                <c:formatCode>0.0000</c:formatCode>
                <c:ptCount val="13"/>
                <c:pt idx="0">
                  <c:v>0.15084012219959267</c:v>
                </c:pt>
                <c:pt idx="1">
                  <c:v>0.17561229807191245</c:v>
                </c:pt>
                <c:pt idx="2">
                  <c:v>0.16967660646787064</c:v>
                </c:pt>
                <c:pt idx="3">
                  <c:v>0.16097560975609757</c:v>
                </c:pt>
                <c:pt idx="4">
                  <c:v>0.13412816691505217</c:v>
                </c:pt>
                <c:pt idx="5">
                  <c:v>0.15324141267537494</c:v>
                </c:pt>
                <c:pt idx="6">
                  <c:v>0.13041326404355358</c:v>
                </c:pt>
                <c:pt idx="7">
                  <c:v>0.12058786584599925</c:v>
                </c:pt>
                <c:pt idx="8">
                  <c:v>0.24516018502655473</c:v>
                </c:pt>
                <c:pt idx="9">
                  <c:v>0.15268329554043839</c:v>
                </c:pt>
                <c:pt idx="10">
                  <c:v>0.12075983717774763</c:v>
                </c:pt>
                <c:pt idx="11">
                  <c:v>0.12737314463237831</c:v>
                </c:pt>
                <c:pt idx="12">
                  <c:v>0.18227937706465314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5-B249-A826-6B045698113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Avg. Oper. Inc.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Sheet1!$J$2:$J$16</c:f>
              <c:numCache>
                <c:formatCode>0.0000</c:formatCode>
                <c:ptCount val="13"/>
                <c:pt idx="0">
                  <c:v>0.15435825046410681</c:v>
                </c:pt>
                <c:pt idx="1">
                  <c:v>0.15435825046410681</c:v>
                </c:pt>
                <c:pt idx="2">
                  <c:v>0.15435825046410681</c:v>
                </c:pt>
                <c:pt idx="3">
                  <c:v>0.15435825046410681</c:v>
                </c:pt>
                <c:pt idx="4">
                  <c:v>0.15435825046410681</c:v>
                </c:pt>
                <c:pt idx="5">
                  <c:v>0.15435825046410681</c:v>
                </c:pt>
                <c:pt idx="6">
                  <c:v>0.15435825046410681</c:v>
                </c:pt>
                <c:pt idx="7">
                  <c:v>0.15435825046410681</c:v>
                </c:pt>
                <c:pt idx="8">
                  <c:v>0.15435825046410681</c:v>
                </c:pt>
                <c:pt idx="9">
                  <c:v>0.15435825046410681</c:v>
                </c:pt>
                <c:pt idx="10">
                  <c:v>0.15435825046410681</c:v>
                </c:pt>
                <c:pt idx="11">
                  <c:v>0.15435825046410681</c:v>
                </c:pt>
                <c:pt idx="12">
                  <c:v>0.15435825046410681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5-B249-A826-6B045698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072672"/>
        <c:axId val="1744085360"/>
      </c:lineChart>
      <c:catAx>
        <c:axId val="17440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85360"/>
        <c:crosses val="autoZero"/>
        <c:auto val="1"/>
        <c:lblAlgn val="ctr"/>
        <c:lblOffset val="100"/>
        <c:noMultiLvlLbl val="0"/>
      </c:catAx>
      <c:valAx>
        <c:axId val="17440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19</xdr:row>
      <xdr:rowOff>6350</xdr:rowOff>
    </xdr:from>
    <xdr:to>
      <xdr:col>21</xdr:col>
      <xdr:colOff>12700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5D8B2-4D63-064F-B2A3-0AD71504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8D1460-AE56-9644-8ED9-710E8263B78D}" name="Table1" displayName="Table1" ref="A1:K16" totalsRowShown="0" headerRowDxfId="22" headerRowBorderDxfId="21" tableBorderDxfId="20" headerRowCellStyle="Percent">
  <autoFilter ref="A1:K16" xr:uid="{6E8D1460-AE56-9644-8ED9-710E8263B78D}"/>
  <tableColumns count="11">
    <tableColumn id="1" xr3:uid="{AFA4F8AE-D43D-3749-A73B-67724AF65D87}" name="Fiscal Year"/>
    <tableColumn id="2" xr3:uid="{4766C0BA-B6EB-2E4A-961A-95519CBF3350}" name="Revenue" dataDxfId="19" dataCellStyle="Currency"/>
    <tableColumn id="3" xr3:uid="{4753268B-FC2F-2143-8EEA-45B6ED2BBF32}" name="Operating Income"/>
    <tableColumn id="4" xr3:uid="{03B62824-E074-904E-97E6-FDE75BF8A56B}" name="Oper. Income Margin (%)" dataDxfId="18">
      <calculatedColumnFormula>C2/B2</calculatedColumnFormula>
    </tableColumn>
    <tableColumn id="5" xr3:uid="{0FCEB93C-1269-D34A-8E27-87F6FFAA957A}" name="Net Income"/>
    <tableColumn id="6" xr3:uid="{564D5A29-D420-8846-9A63-4F56BB369163}" name="Net Income Margin (%)" dataDxfId="17">
      <calculatedColumnFormula>E2/B2</calculatedColumnFormula>
    </tableColumn>
    <tableColumn id="7" xr3:uid="{59E3B30D-2518-4247-908D-81F8141D1191}" name="Shareholders Equity" dataDxfId="16" dataCellStyle="Currency"/>
    <tableColumn id="8" xr3:uid="{5DDEA92C-EF20-BA4B-B311-4F9AD195CA53}" name="Return on Equity" dataDxfId="15">
      <calculatedColumnFormula>E2/G2</calculatedColumnFormula>
    </tableColumn>
    <tableColumn id="9" xr3:uid="{05101765-ACF4-2149-B3A4-4DC775F92FCD}" name="Avg. Return on Equity" dataDxfId="14"/>
    <tableColumn id="10" xr3:uid="{70F2A40C-054C-3649-B87E-9D23299A2BD6}" name="Avg. Oper. Inc. Margin " dataDxfId="13"/>
    <tableColumn id="11" xr3:uid="{065B2914-0B2C-624E-938B-A97191F1E091}" name="Avg. Net Income %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E773E5-DF44-8A40-9300-7D71CCC9200B}" name="Table2" displayName="Table2" ref="W22:AA28" totalsRowShown="0">
  <autoFilter ref="W22:AA28" xr:uid="{A1E773E5-DF44-8A40-9300-7D71CCC9200B}"/>
  <tableColumns count="5">
    <tableColumn id="1" xr3:uid="{5C4D612B-AB70-B044-972D-B9D7EFEBF19F}" name="Fiscal Years"/>
    <tableColumn id="2" xr3:uid="{CB2BFC6D-D695-A543-8BBC-A6C1A27C2569}" name="CPB" dataDxfId="11" dataCellStyle="Percent"/>
    <tableColumn id="3" xr3:uid="{29951663-A7E8-2247-874A-47BEE3B2C761}" name="SJM" dataDxfId="10" dataCellStyle="Percent"/>
    <tableColumn id="4" xr3:uid="{B54577E7-2575-6845-8200-DE5E27D143A8}" name="PPC"/>
    <tableColumn id="5" xr3:uid="{1F161D05-4F0A-304D-B191-EA4F5E0BADCD}" name="PO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0532FC-7AA1-EF46-B781-5EA2F00D2EF4}" name="Table3" displayName="Table3" ref="AC22:AE28" totalsRowShown="0">
  <autoFilter ref="AC22:AE28" xr:uid="{750532FC-7AA1-EF46-B781-5EA2F00D2EF4}"/>
  <tableColumns count="3">
    <tableColumn id="1" xr3:uid="{96213785-A70A-1D4F-AE69-8D707CA40766}" name="Company Name"/>
    <tableColumn id="2" xr3:uid="{AFA7E020-9D4A-0346-9093-854261EAF59E}" name="Avg. Return on Equity (%)" dataDxfId="9"/>
    <tableColumn id="3" xr3:uid="{2A4C6BE7-471B-4943-AEF9-CFB3F332A2E4}" name="Std. Deviation" dataDxfId="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6ADF2F-0E22-7248-9137-19213A4C1538}" name="Table4" displayName="Table4" ref="AC30:AE35" totalsRowShown="0">
  <autoFilter ref="AC30:AE35" xr:uid="{A06ADF2F-0E22-7248-9137-19213A4C1538}"/>
  <tableColumns count="3">
    <tableColumn id="1" xr3:uid="{E126BE76-24AC-7042-BD64-E2DA88F9C0E0}" name="Company Name" dataDxfId="7"/>
    <tableColumn id="2" xr3:uid="{C3596F18-61CA-664B-B6A2-3AFDDBB098D6}" name="Avg. Oper. Income Margin (%)" dataDxfId="6" dataCellStyle="Percent"/>
    <tableColumn id="3" xr3:uid="{1DF0DD82-B91F-C54C-B8C7-1DAB88CB8769}" name="Std. Deviation" dataDxfId="5" dataCellStyle="Perce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0EEC7C-F561-8A4A-AC42-52F32DFCFBCF}" name="Table5" displayName="Table5" ref="AC37:AE42" totalsRowShown="0">
  <autoFilter ref="AC37:AE42" xr:uid="{D00EEC7C-F561-8A4A-AC42-52F32DFCFBCF}"/>
  <tableColumns count="3">
    <tableColumn id="1" xr3:uid="{6DD8BC3D-311A-A24D-9CD4-2933D03E976A}" name="Company Name" dataDxfId="4"/>
    <tableColumn id="2" xr3:uid="{8C906481-FCB4-FE4E-B24B-9A51D018BE7D}" name="Avg. Net Income Margin (%)" dataDxfId="3" dataCellStyle="Percent"/>
    <tableColumn id="3" xr3:uid="{D84A27FC-64A8-1045-8C49-DB9A670191C6}" name="Std. Deviation" dataDxfId="2" dataCellStyle="Perce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5B8D1B-0BB0-D64A-BFF5-C32402900751}" name="Table6" displayName="Table6" ref="AF45:AH50" totalsRowShown="0">
  <autoFilter ref="AF45:AH50" xr:uid="{D85B8D1B-0BB0-D64A-BFF5-C32402900751}"/>
  <tableColumns count="3">
    <tableColumn id="1" xr3:uid="{D80F4799-B28D-7C49-83F0-5316E99E6A12}" name="Fiscal Year"/>
    <tableColumn id="2" xr3:uid="{7B499CE6-7758-3C4D-BDAB-0000F2487356}" name="Short-Term Borrowing  + Long-term Debt" dataDxfId="1" dataCellStyle="Currency"/>
    <tableColumn id="3" xr3:uid="{7CA2395F-E101-6F43-A3EA-FBFBC62F55D3}" name="Change from Prev. Year (%)" dataDxfId="0" dataCellStyle="Percent">
      <calculatedColumnFormula>(AG46-AG45)/AG45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E205-BB9A-6741-841A-A7C49D38F96D}">
  <dimension ref="A1:AH50"/>
  <sheetViews>
    <sheetView tabSelected="1" topLeftCell="W16" workbookViewId="0">
      <selection activeCell="AG36" sqref="AG36"/>
    </sheetView>
  </sheetViews>
  <sheetFormatPr baseColWidth="10" defaultRowHeight="16" x14ac:dyDescent="0.2"/>
  <cols>
    <col min="1" max="1" width="12.33203125" customWidth="1"/>
    <col min="2" max="2" width="17.6640625" style="1" bestFit="1" customWidth="1"/>
    <col min="3" max="3" width="19.5" customWidth="1"/>
    <col min="4" max="4" width="24.1640625" style="2" customWidth="1"/>
    <col min="5" max="5" width="14.33203125" customWidth="1"/>
    <col min="6" max="6" width="22.6640625" style="2" customWidth="1"/>
    <col min="7" max="7" width="21.1640625" style="1" customWidth="1"/>
    <col min="8" max="8" width="17.1640625" style="2" customWidth="1"/>
    <col min="9" max="9" width="22" customWidth="1"/>
    <col min="10" max="10" width="22.33203125" customWidth="1"/>
    <col min="11" max="11" width="19.1640625" customWidth="1"/>
    <col min="23" max="23" width="18.6640625" bestFit="1" customWidth="1"/>
    <col min="29" max="29" width="17.83203125" bestFit="1" customWidth="1"/>
    <col min="30" max="30" width="28.83203125" bestFit="1" customWidth="1"/>
    <col min="31" max="31" width="15.33203125" bestFit="1" customWidth="1"/>
    <col min="32" max="32" width="12.5" bestFit="1" customWidth="1"/>
    <col min="33" max="33" width="38.1640625" bestFit="1" customWidth="1"/>
    <col min="34" max="34" width="26.6640625" bestFit="1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6" t="s">
        <v>19</v>
      </c>
      <c r="J1" s="6" t="s">
        <v>8</v>
      </c>
      <c r="K1" s="7" t="s">
        <v>9</v>
      </c>
    </row>
    <row r="2" spans="1:11" hidden="1" x14ac:dyDescent="0.2">
      <c r="A2">
        <v>2007</v>
      </c>
      <c r="B2" s="1">
        <v>7385000000</v>
      </c>
    </row>
    <row r="3" spans="1:11" hidden="1" x14ac:dyDescent="0.2">
      <c r="A3">
        <v>2008</v>
      </c>
      <c r="B3" s="1">
        <v>7998000000</v>
      </c>
      <c r="C3">
        <v>1098000000</v>
      </c>
      <c r="D3" s="2">
        <f>C3/B3</f>
        <v>0.13728432108027006</v>
      </c>
      <c r="E3">
        <v>1165000000</v>
      </c>
      <c r="F3" s="2">
        <f>E3/B3</f>
        <v>0.14566141535383845</v>
      </c>
    </row>
    <row r="4" spans="1:11" x14ac:dyDescent="0.2">
      <c r="A4">
        <v>2009</v>
      </c>
      <c r="B4" s="1">
        <v>7856000000</v>
      </c>
      <c r="C4">
        <v>1185000000</v>
      </c>
      <c r="D4" s="2">
        <f t="shared" ref="D4:D11" si="0">C4/B4</f>
        <v>0.15084012219959267</v>
      </c>
      <c r="E4">
        <v>736000000</v>
      </c>
      <c r="F4" s="2">
        <f t="shared" ref="F4:F11" si="1">E4/B4</f>
        <v>9.368635437881874E-2</v>
      </c>
      <c r="G4" s="1">
        <v>728000000</v>
      </c>
      <c r="H4" s="2">
        <f>E4/G4</f>
        <v>1.0109890109890109</v>
      </c>
      <c r="I4" s="2">
        <f>AVERAGE(H4:H16)</f>
        <v>0.56729808503077006</v>
      </c>
      <c r="J4" s="2">
        <f>AVERAGE(D3:D16)</f>
        <v>0.15435825046410681</v>
      </c>
      <c r="K4" s="2">
        <f>AVERAGE(F3:F16)</f>
        <v>0.10279609602662176</v>
      </c>
    </row>
    <row r="5" spans="1:11" x14ac:dyDescent="0.2">
      <c r="A5">
        <v>2010</v>
      </c>
      <c r="B5" s="1">
        <v>7676000000</v>
      </c>
      <c r="C5">
        <v>1348000000</v>
      </c>
      <c r="D5" s="2">
        <f t="shared" si="0"/>
        <v>0.17561229807191245</v>
      </c>
      <c r="E5">
        <v>844000000</v>
      </c>
      <c r="F5" s="2">
        <f t="shared" si="1"/>
        <v>0.10995310057321521</v>
      </c>
      <c r="G5" s="1">
        <v>926000000</v>
      </c>
      <c r="H5" s="2">
        <f t="shared" ref="H5:H11" si="2">E5/G5</f>
        <v>0.91144708423326137</v>
      </c>
      <c r="I5" s="2">
        <v>0.56729808503077006</v>
      </c>
      <c r="J5" s="2">
        <v>0.15435825046410681</v>
      </c>
      <c r="K5" s="2">
        <v>0.10279609602662176</v>
      </c>
    </row>
    <row r="6" spans="1:11" x14ac:dyDescent="0.2">
      <c r="A6">
        <v>2011</v>
      </c>
      <c r="B6" s="1">
        <v>7143000000</v>
      </c>
      <c r="C6">
        <v>1212000000</v>
      </c>
      <c r="D6" s="2">
        <f t="shared" si="0"/>
        <v>0.16967660646787064</v>
      </c>
      <c r="E6">
        <v>805000000</v>
      </c>
      <c r="F6" s="2">
        <f t="shared" si="1"/>
        <v>0.11269774604507909</v>
      </c>
      <c r="G6" s="1">
        <v>1088000000</v>
      </c>
      <c r="H6" s="2">
        <f t="shared" si="2"/>
        <v>0.73988970588235292</v>
      </c>
      <c r="I6" s="2">
        <v>0.56729808503077006</v>
      </c>
      <c r="J6" s="2">
        <v>0.15435825046410681</v>
      </c>
      <c r="K6" s="2">
        <v>0.10279609602662176</v>
      </c>
    </row>
    <row r="7" spans="1:11" x14ac:dyDescent="0.2">
      <c r="A7">
        <v>2012</v>
      </c>
      <c r="B7" s="1">
        <v>7175000000</v>
      </c>
      <c r="C7">
        <v>1155000000</v>
      </c>
      <c r="D7" s="2">
        <f t="shared" si="0"/>
        <v>0.16097560975609757</v>
      </c>
      <c r="E7">
        <v>774000000</v>
      </c>
      <c r="F7" s="2">
        <f t="shared" si="1"/>
        <v>0.10787456445993031</v>
      </c>
      <c r="G7" s="1">
        <v>898000000</v>
      </c>
      <c r="H7" s="2">
        <f t="shared" si="2"/>
        <v>0.86191536748329622</v>
      </c>
      <c r="I7" s="2">
        <v>0.56729808503077006</v>
      </c>
      <c r="J7" s="2">
        <v>0.15435825046410681</v>
      </c>
      <c r="K7" s="2">
        <v>0.10279609602662176</v>
      </c>
    </row>
    <row r="8" spans="1:11" x14ac:dyDescent="0.2">
      <c r="A8">
        <v>2013</v>
      </c>
      <c r="B8" s="1">
        <v>8052000000</v>
      </c>
      <c r="C8">
        <v>1080000000</v>
      </c>
      <c r="D8" s="2">
        <f t="shared" si="0"/>
        <v>0.13412816691505217</v>
      </c>
      <c r="E8">
        <v>712000000</v>
      </c>
      <c r="F8" s="2">
        <f t="shared" si="1"/>
        <v>8.8425235966219567E-2</v>
      </c>
      <c r="G8" s="1">
        <v>1217000000</v>
      </c>
      <c r="H8" s="2">
        <f t="shared" si="2"/>
        <v>0.58504519309778147</v>
      </c>
      <c r="I8" s="2">
        <v>0.56729808503077006</v>
      </c>
      <c r="J8" s="2">
        <v>0.15435825046410681</v>
      </c>
      <c r="K8" s="2">
        <v>0.10279609602662176</v>
      </c>
    </row>
    <row r="9" spans="1:11" x14ac:dyDescent="0.2">
      <c r="A9">
        <v>2014</v>
      </c>
      <c r="B9" s="1">
        <v>8268000000</v>
      </c>
      <c r="C9">
        <v>1267000000</v>
      </c>
      <c r="D9" s="2">
        <f t="shared" si="0"/>
        <v>0.15324141267537494</v>
      </c>
      <c r="E9">
        <v>866000000</v>
      </c>
      <c r="F9" s="2">
        <f t="shared" si="1"/>
        <v>0.10474117077890663</v>
      </c>
      <c r="G9" s="1">
        <v>1615000000</v>
      </c>
      <c r="H9" s="2">
        <f t="shared" si="2"/>
        <v>0.53622291021671831</v>
      </c>
      <c r="I9" s="2">
        <v>0.56729808503077006</v>
      </c>
      <c r="J9" s="2">
        <v>0.15435825046410681</v>
      </c>
      <c r="K9" s="2">
        <v>0.10279609602662176</v>
      </c>
    </row>
    <row r="10" spans="1:11" x14ac:dyDescent="0.2">
      <c r="A10">
        <v>2015</v>
      </c>
      <c r="B10" s="1">
        <v>8082000000</v>
      </c>
      <c r="C10">
        <v>1054000000</v>
      </c>
      <c r="D10" s="2">
        <f t="shared" si="0"/>
        <v>0.13041326404355358</v>
      </c>
      <c r="E10">
        <v>666000000</v>
      </c>
      <c r="F10" s="2">
        <f t="shared" si="1"/>
        <v>8.2405345211581285E-2</v>
      </c>
      <c r="G10" s="1">
        <v>1380000000</v>
      </c>
      <c r="H10" s="2">
        <f t="shared" si="2"/>
        <v>0.4826086956521739</v>
      </c>
      <c r="I10" s="2">
        <v>0.56729808503077006</v>
      </c>
      <c r="J10" s="2">
        <v>0.15435825046410681</v>
      </c>
      <c r="K10" s="2">
        <v>0.10279609602662176</v>
      </c>
    </row>
    <row r="11" spans="1:11" x14ac:dyDescent="0.2">
      <c r="A11">
        <v>2016</v>
      </c>
      <c r="B11" s="1">
        <v>7961000000</v>
      </c>
      <c r="C11">
        <v>960000000</v>
      </c>
      <c r="D11" s="2">
        <f t="shared" si="0"/>
        <v>0.12058786584599925</v>
      </c>
      <c r="E11">
        <v>563000000</v>
      </c>
      <c r="F11" s="2">
        <f t="shared" si="1"/>
        <v>7.0719758824268314E-2</v>
      </c>
      <c r="G11" s="1">
        <v>1525000000</v>
      </c>
      <c r="H11" s="2">
        <f t="shared" si="2"/>
        <v>0.36918032786885246</v>
      </c>
      <c r="I11" s="2">
        <v>0.56729808503077006</v>
      </c>
      <c r="J11" s="2">
        <v>0.15435825046410681</v>
      </c>
      <c r="K11" s="2">
        <v>0.10279609602662176</v>
      </c>
    </row>
    <row r="12" spans="1:11" x14ac:dyDescent="0.2">
      <c r="A12">
        <v>2017</v>
      </c>
      <c r="B12" s="1">
        <v>5837000000</v>
      </c>
      <c r="C12">
        <v>1431000000</v>
      </c>
      <c r="D12" s="2">
        <f>C12/B12</f>
        <v>0.24516018502655473</v>
      </c>
      <c r="E12">
        <v>887000000</v>
      </c>
      <c r="F12" s="2">
        <f>E12/B12</f>
        <v>0.15196162412198047</v>
      </c>
      <c r="G12" s="1">
        <v>1637000000</v>
      </c>
      <c r="H12" s="2">
        <f>E12/G12</f>
        <v>0.54184483811850948</v>
      </c>
      <c r="I12" s="2">
        <v>0.56729808503077006</v>
      </c>
      <c r="J12" s="2">
        <v>0.15435825046410681</v>
      </c>
      <c r="K12" s="2">
        <v>0.10279609602662176</v>
      </c>
    </row>
    <row r="13" spans="1:11" x14ac:dyDescent="0.2">
      <c r="A13">
        <v>2018</v>
      </c>
      <c r="B13" s="1">
        <v>6615000000</v>
      </c>
      <c r="C13">
        <v>1010000000</v>
      </c>
      <c r="D13" s="2">
        <f t="shared" ref="D13:D16" si="3">C13/B13</f>
        <v>0.15268329554043839</v>
      </c>
      <c r="E13">
        <v>261000000</v>
      </c>
      <c r="F13" s="2">
        <f t="shared" ref="F13:F16" si="4">E13/B13</f>
        <v>3.9455782312925167E-2</v>
      </c>
      <c r="G13" s="1">
        <v>1364000000</v>
      </c>
      <c r="H13" s="2">
        <f t="shared" ref="H13:H16" si="5">E13/G13</f>
        <v>0.19134897360703812</v>
      </c>
      <c r="I13" s="2">
        <v>0.56729808503077006</v>
      </c>
      <c r="J13" s="2">
        <v>0.15435825046410681</v>
      </c>
      <c r="K13" s="2">
        <v>0.10279609602662176</v>
      </c>
    </row>
    <row r="14" spans="1:11" x14ac:dyDescent="0.2">
      <c r="A14">
        <v>2019</v>
      </c>
      <c r="B14" s="1">
        <v>8107000000</v>
      </c>
      <c r="C14">
        <v>979000000</v>
      </c>
      <c r="D14" s="2">
        <f t="shared" si="3"/>
        <v>0.12075983717774763</v>
      </c>
      <c r="E14">
        <v>211000000</v>
      </c>
      <c r="F14" s="2">
        <f t="shared" si="4"/>
        <v>2.6026890341680028E-2</v>
      </c>
      <c r="G14" s="1">
        <v>1103000000</v>
      </c>
      <c r="H14" s="2">
        <f t="shared" si="5"/>
        <v>0.1912964641885766</v>
      </c>
      <c r="I14" s="2">
        <v>0.56729808503077006</v>
      </c>
      <c r="J14" s="2">
        <v>0.15435825046410681</v>
      </c>
      <c r="K14" s="2">
        <v>0.10279609602662176</v>
      </c>
    </row>
    <row r="15" spans="1:11" x14ac:dyDescent="0.2">
      <c r="A15">
        <v>2020</v>
      </c>
      <c r="B15" s="1">
        <v>8691000000</v>
      </c>
      <c r="C15">
        <v>1107000000</v>
      </c>
      <c r="D15" s="2">
        <f t="shared" si="3"/>
        <v>0.12737314463237831</v>
      </c>
      <c r="E15">
        <v>1628000000</v>
      </c>
      <c r="F15" s="2">
        <f t="shared" si="4"/>
        <v>0.18732021631572893</v>
      </c>
      <c r="G15" s="1">
        <v>2563000000</v>
      </c>
      <c r="H15" s="2">
        <f t="shared" si="5"/>
        <v>0.63519313304721026</v>
      </c>
      <c r="I15" s="2">
        <v>0.56729808503077006</v>
      </c>
      <c r="J15" s="2">
        <v>0.15435825046410681</v>
      </c>
      <c r="K15" s="2">
        <v>0.10279609602662176</v>
      </c>
    </row>
    <row r="16" spans="1:11" x14ac:dyDescent="0.2">
      <c r="A16">
        <v>2021</v>
      </c>
      <c r="B16" s="1">
        <v>8476000000</v>
      </c>
      <c r="C16">
        <v>1545000000</v>
      </c>
      <c r="D16" s="2">
        <f t="shared" si="3"/>
        <v>0.18227937706465314</v>
      </c>
      <c r="E16">
        <v>1002000000</v>
      </c>
      <c r="F16" s="2">
        <f t="shared" si="4"/>
        <v>0.11821613968853233</v>
      </c>
      <c r="G16" s="1">
        <v>3152000000</v>
      </c>
      <c r="H16" s="2">
        <f t="shared" si="5"/>
        <v>0.31789340101522845</v>
      </c>
      <c r="I16" s="2">
        <v>0.56729808503077006</v>
      </c>
      <c r="J16" s="2">
        <v>0.15435825046410681</v>
      </c>
      <c r="K16" s="2">
        <v>0.10279609602662176</v>
      </c>
    </row>
    <row r="17" spans="8:31" x14ac:dyDescent="0.2">
      <c r="H17" s="2" t="s">
        <v>10</v>
      </c>
      <c r="I17" s="8">
        <f>STDEV(H4:H16)</f>
        <v>0.26295852046741991</v>
      </c>
      <c r="J17" s="8">
        <f>STDEV(D3:D16)</f>
        <v>3.2866644982740272E-2</v>
      </c>
      <c r="K17" s="8">
        <f>STDEV(F3:F16)</f>
        <v>4.247652598555731E-2</v>
      </c>
    </row>
    <row r="18" spans="8:31" x14ac:dyDescent="0.2">
      <c r="H18" s="1" t="s">
        <v>23</v>
      </c>
      <c r="I18" s="8">
        <f>AVERAGE(H11:H16)</f>
        <v>0.37445952297423585</v>
      </c>
      <c r="J18" s="8">
        <f>AVERAGE(D11:D16)</f>
        <v>0.15814061754796191</v>
      </c>
      <c r="K18" s="8">
        <f>AVERAGE(F11:F16)</f>
        <v>9.8950068600852537E-2</v>
      </c>
    </row>
    <row r="19" spans="8:31" x14ac:dyDescent="0.2">
      <c r="H19" s="1" t="s">
        <v>24</v>
      </c>
      <c r="I19" s="8">
        <f>STDEV(H11:H16)</f>
        <v>0.18237633322081659</v>
      </c>
      <c r="J19" s="8">
        <f>STDEV(D11:D16)</f>
        <v>4.8865195159226528E-2</v>
      </c>
      <c r="K19" s="8">
        <f>STDEV(F11:F16)</f>
        <v>6.4257295211493384E-2</v>
      </c>
    </row>
    <row r="21" spans="8:31" x14ac:dyDescent="0.2">
      <c r="X21" s="9" t="s">
        <v>18</v>
      </c>
      <c r="Y21" s="9"/>
      <c r="Z21" s="9"/>
      <c r="AA21" s="9"/>
    </row>
    <row r="22" spans="8:31" x14ac:dyDescent="0.2">
      <c r="W22" t="s">
        <v>15</v>
      </c>
      <c r="X22" t="s">
        <v>11</v>
      </c>
      <c r="Y22" t="s">
        <v>12</v>
      </c>
      <c r="Z22" t="s">
        <v>13</v>
      </c>
      <c r="AA22" t="s">
        <v>16</v>
      </c>
      <c r="AC22" t="s">
        <v>20</v>
      </c>
      <c r="AD22" t="s">
        <v>28</v>
      </c>
      <c r="AE22" t="s">
        <v>10</v>
      </c>
    </row>
    <row r="23" spans="8:31" x14ac:dyDescent="0.2">
      <c r="W23">
        <v>2018</v>
      </c>
      <c r="X23" s="8">
        <v>0.372</v>
      </c>
      <c r="Y23" s="8">
        <v>0.38600000000000001</v>
      </c>
      <c r="Z23" s="8">
        <v>7.7109999999999998E-2</v>
      </c>
      <c r="AA23" s="8">
        <v>0.29659999999999997</v>
      </c>
      <c r="AC23" t="s">
        <v>21</v>
      </c>
      <c r="AD23" s="12">
        <v>0.3745</v>
      </c>
      <c r="AE23" s="12">
        <v>0.18240000000000001</v>
      </c>
    </row>
    <row r="24" spans="8:31" x14ac:dyDescent="0.2">
      <c r="W24">
        <v>2019</v>
      </c>
      <c r="X24" s="8">
        <v>0.33400000000000002</v>
      </c>
      <c r="Y24" s="8">
        <v>0.37190000000000001</v>
      </c>
      <c r="Z24" s="8">
        <v>9.3810000000000004E-2</v>
      </c>
      <c r="AA24" s="8">
        <v>0.31669999999999998</v>
      </c>
      <c r="AC24" t="s">
        <v>22</v>
      </c>
      <c r="AD24" s="12">
        <v>0.20050000000000001</v>
      </c>
      <c r="AE24" s="12">
        <v>2.1049999999999999E-2</v>
      </c>
    </row>
    <row r="25" spans="8:31" x14ac:dyDescent="0.2">
      <c r="W25">
        <v>2020</v>
      </c>
      <c r="X25" s="8">
        <v>0.34610000000000002</v>
      </c>
      <c r="Y25" s="8">
        <v>0.38479999999999998</v>
      </c>
      <c r="Z25" s="8">
        <v>6.9309999999999997E-2</v>
      </c>
      <c r="AA25" s="8">
        <v>0.31359999999999999</v>
      </c>
      <c r="AC25" t="s">
        <v>33</v>
      </c>
      <c r="AD25" s="12">
        <v>0.10997999999999999</v>
      </c>
      <c r="AE25" s="12">
        <v>5.0279999999999998E-2</v>
      </c>
    </row>
    <row r="26" spans="8:31" x14ac:dyDescent="0.2">
      <c r="W26">
        <v>2021</v>
      </c>
      <c r="X26" s="8">
        <v>0.33510000000000001</v>
      </c>
      <c r="Y26" s="8">
        <v>0.39460000000000001</v>
      </c>
      <c r="Z26" s="8"/>
      <c r="AA26" s="8">
        <v>0.2913</v>
      </c>
      <c r="AC26" t="s">
        <v>25</v>
      </c>
      <c r="AD26" s="12">
        <v>0.126</v>
      </c>
      <c r="AE26" s="12">
        <v>3.9780000000000003E-2</v>
      </c>
    </row>
    <row r="27" spans="8:31" x14ac:dyDescent="0.2">
      <c r="W27" t="s">
        <v>14</v>
      </c>
      <c r="X27" s="8">
        <v>0.314</v>
      </c>
      <c r="Y27" s="8">
        <v>0.34699999999999998</v>
      </c>
      <c r="Z27" s="8">
        <v>0.1045</v>
      </c>
      <c r="AA27" s="8">
        <v>0.25269999999999998</v>
      </c>
      <c r="AC27" t="s">
        <v>26</v>
      </c>
      <c r="AD27" s="12">
        <v>4.2500000000000003E-2</v>
      </c>
      <c r="AE27" s="12">
        <v>6.4399999999999999E-2</v>
      </c>
    </row>
    <row r="28" spans="8:31" x14ac:dyDescent="0.2">
      <c r="W28" t="s">
        <v>17</v>
      </c>
      <c r="X28" s="8">
        <f>X27-X24</f>
        <v>-2.0000000000000018E-2</v>
      </c>
      <c r="Y28" s="8">
        <f t="shared" ref="Y28:AA28" si="6">Y27-Y24</f>
        <v>-2.4900000000000033E-2</v>
      </c>
      <c r="Z28" s="8">
        <f t="shared" si="6"/>
        <v>1.0689999999999991E-2</v>
      </c>
      <c r="AA28" s="8">
        <f t="shared" si="6"/>
        <v>-6.4000000000000001E-2</v>
      </c>
      <c r="AD28" s="12"/>
      <c r="AE28" s="12"/>
    </row>
    <row r="30" spans="8:31" x14ac:dyDescent="0.2">
      <c r="AC30" t="s">
        <v>20</v>
      </c>
      <c r="AD30" t="s">
        <v>27</v>
      </c>
      <c r="AE30" t="s">
        <v>10</v>
      </c>
    </row>
    <row r="31" spans="8:31" x14ac:dyDescent="0.2">
      <c r="AC31" s="10" t="s">
        <v>21</v>
      </c>
      <c r="AD31" s="8">
        <v>0.15809999999999999</v>
      </c>
      <c r="AE31" s="8">
        <v>4.8899999999999999E-2</v>
      </c>
    </row>
    <row r="32" spans="8:31" x14ac:dyDescent="0.2">
      <c r="AC32" s="11" t="s">
        <v>22</v>
      </c>
      <c r="AD32" s="8">
        <v>6.1179999999999998E-2</v>
      </c>
      <c r="AE32" s="8">
        <v>3.0599999999999999E-2</v>
      </c>
    </row>
    <row r="33" spans="29:34" x14ac:dyDescent="0.2">
      <c r="AC33" s="10" t="s">
        <v>33</v>
      </c>
      <c r="AD33" s="8">
        <v>0.14630000000000001</v>
      </c>
      <c r="AE33" s="8">
        <v>2.0299999999999999E-2</v>
      </c>
    </row>
    <row r="34" spans="29:34" x14ac:dyDescent="0.2">
      <c r="AC34" s="11" t="s">
        <v>25</v>
      </c>
      <c r="AD34" s="8">
        <v>7.1999999999999995E-2</v>
      </c>
      <c r="AE34" s="8">
        <v>2.0500000000000001E-2</v>
      </c>
    </row>
    <row r="35" spans="29:34" x14ac:dyDescent="0.2">
      <c r="AC35" s="10" t="s">
        <v>26</v>
      </c>
      <c r="AD35" s="13">
        <v>0.1119</v>
      </c>
      <c r="AE35" s="8">
        <v>1.8500000000000003E-2</v>
      </c>
    </row>
    <row r="37" spans="29:34" x14ac:dyDescent="0.2">
      <c r="AC37" t="s">
        <v>20</v>
      </c>
      <c r="AD37" t="s">
        <v>29</v>
      </c>
      <c r="AE37" t="s">
        <v>10</v>
      </c>
    </row>
    <row r="38" spans="29:34" x14ac:dyDescent="0.2">
      <c r="AC38" s="10" t="s">
        <v>21</v>
      </c>
      <c r="AD38" s="8">
        <v>9.9000000000000005E-2</v>
      </c>
      <c r="AE38" s="8">
        <v>6.4299999999999996E-2</v>
      </c>
    </row>
    <row r="39" spans="29:34" x14ac:dyDescent="0.2">
      <c r="AC39" s="11" t="s">
        <v>22</v>
      </c>
      <c r="AD39" s="8">
        <v>3.5900000000000001E-2</v>
      </c>
      <c r="AE39" s="8">
        <v>2.1600000000000001E-2</v>
      </c>
    </row>
    <row r="40" spans="29:34" x14ac:dyDescent="0.2">
      <c r="AC40" s="10" t="s">
        <v>33</v>
      </c>
      <c r="AD40" s="8">
        <v>0.1074</v>
      </c>
      <c r="AE40" s="8">
        <v>4.4999999999999998E-2</v>
      </c>
    </row>
    <row r="41" spans="29:34" x14ac:dyDescent="0.2">
      <c r="AC41" s="11" t="s">
        <v>25</v>
      </c>
      <c r="AD41" s="8">
        <v>7.6999999999999999E-2</v>
      </c>
      <c r="AE41" s="8">
        <v>1.7100000000000001E-2</v>
      </c>
    </row>
    <row r="42" spans="29:34" x14ac:dyDescent="0.2">
      <c r="AC42" s="10" t="s">
        <v>26</v>
      </c>
      <c r="AD42" s="8">
        <v>2.1100000000000001E-2</v>
      </c>
      <c r="AE42" s="8">
        <v>3.1300000000000001E-2</v>
      </c>
    </row>
    <row r="44" spans="29:34" x14ac:dyDescent="0.2">
      <c r="AG44" s="9" t="s">
        <v>32</v>
      </c>
      <c r="AH44" s="9"/>
    </row>
    <row r="45" spans="29:34" x14ac:dyDescent="0.2">
      <c r="AF45" t="s">
        <v>0</v>
      </c>
      <c r="AG45" t="s">
        <v>30</v>
      </c>
      <c r="AH45" t="s">
        <v>31</v>
      </c>
    </row>
    <row r="46" spans="29:34" x14ac:dyDescent="0.2">
      <c r="AF46">
        <v>2016</v>
      </c>
      <c r="AG46" s="1">
        <v>3533000000</v>
      </c>
      <c r="AH46" s="8"/>
    </row>
    <row r="47" spans="29:34" x14ac:dyDescent="0.2">
      <c r="AF47">
        <v>2017</v>
      </c>
      <c r="AG47" s="1">
        <v>3536000000</v>
      </c>
      <c r="AH47" s="8">
        <f>(AG47-AG46)/AG46</f>
        <v>8.4913671101047273E-4</v>
      </c>
    </row>
    <row r="48" spans="29:34" x14ac:dyDescent="0.2">
      <c r="AF48">
        <v>2018</v>
      </c>
      <c r="AG48" s="1">
        <f>1896000000+7998000000</f>
        <v>9894000000</v>
      </c>
      <c r="AH48" s="8">
        <f t="shared" ref="AH48:AH50" si="7">(AG48-AG47)/AG47</f>
        <v>1.7980769230769231</v>
      </c>
    </row>
    <row r="49" spans="32:34" x14ac:dyDescent="0.2">
      <c r="AF49">
        <v>2020</v>
      </c>
      <c r="AG49" s="1">
        <f>1202000000+4994000000</f>
        <v>6196000000</v>
      </c>
      <c r="AH49" s="8">
        <f t="shared" si="7"/>
        <v>-0.37376187588437437</v>
      </c>
    </row>
    <row r="50" spans="32:34" x14ac:dyDescent="0.2">
      <c r="AF50">
        <v>2021</v>
      </c>
      <c r="AG50" s="1">
        <f>48000000+5010000000</f>
        <v>5058000000</v>
      </c>
      <c r="AH50" s="8">
        <f t="shared" si="7"/>
        <v>-0.18366688185926405</v>
      </c>
    </row>
  </sheetData>
  <mergeCells count="2">
    <mergeCell ref="X21:AA21"/>
    <mergeCell ref="AG44:AH44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2021-11-25T21:45:51Z</dcterms:created>
  <dcterms:modified xsi:type="dcterms:W3CDTF">2021-12-06T00:02:23Z</dcterms:modified>
</cp:coreProperties>
</file>