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85091D9C-AE10-4C40-A44E-B77113EC83B0}" xr6:coauthVersionLast="47" xr6:coauthVersionMax="47" xr10:uidLastSave="{00000000-0000-0000-0000-000000000000}"/>
  <bookViews>
    <workbookView xWindow="7300" yWindow="2320" windowWidth="26840" windowHeight="15080" xr2:uid="{C25F5D1C-088B-FB4D-8314-9F07D31E9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K7" i="1" s="1"/>
  <c r="D3" i="1"/>
  <c r="D4" i="1"/>
  <c r="J8" i="1" s="1"/>
  <c r="D5" i="1"/>
  <c r="D6" i="1"/>
  <c r="D7" i="1"/>
  <c r="D8" i="1"/>
  <c r="D9" i="1"/>
  <c r="D10" i="1"/>
  <c r="D11" i="1"/>
  <c r="D12" i="1"/>
  <c r="D13" i="1"/>
  <c r="D14" i="1"/>
  <c r="D15" i="1"/>
  <c r="D2" i="1"/>
  <c r="J3" i="1" s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J2" i="1" l="1"/>
  <c r="K14" i="1"/>
  <c r="K6" i="1"/>
  <c r="K13" i="1"/>
  <c r="K5" i="1"/>
  <c r="K12" i="1"/>
  <c r="K4" i="1"/>
  <c r="K11" i="1"/>
  <c r="K3" i="1"/>
  <c r="K10" i="1"/>
  <c r="K2" i="1"/>
  <c r="I3" i="1"/>
  <c r="K9" i="1"/>
  <c r="I18" i="1"/>
  <c r="J9" i="1"/>
  <c r="K8" i="1"/>
  <c r="I19" i="1"/>
  <c r="K15" i="1"/>
  <c r="I20" i="1"/>
  <c r="J5" i="1"/>
  <c r="J15" i="1"/>
  <c r="J14" i="1"/>
  <c r="J13" i="1"/>
  <c r="J12" i="1"/>
  <c r="J4" i="1"/>
  <c r="J7" i="1"/>
  <c r="J6" i="1"/>
  <c r="J11" i="1"/>
  <c r="J10" i="1"/>
</calcChain>
</file>

<file path=xl/sharedStrings.xml><?xml version="1.0" encoding="utf-8"?>
<sst xmlns="http://schemas.openxmlformats.org/spreadsheetml/2006/main" count="26" uniqueCount="25">
  <si>
    <t>Fiscal Year</t>
  </si>
  <si>
    <t>Revenue</t>
  </si>
  <si>
    <t>Operating Income</t>
  </si>
  <si>
    <t>Oper. Income Margin (%)</t>
  </si>
  <si>
    <t>Net Income</t>
  </si>
  <si>
    <t>Net Income Margin (%)</t>
  </si>
  <si>
    <t>Shareholders Equity</t>
  </si>
  <si>
    <t>Return on Equity</t>
  </si>
  <si>
    <t>Avg. Return on Equirty</t>
  </si>
  <si>
    <t xml:space="preserve">Avg. Oper. Inc. Margin </t>
  </si>
  <si>
    <t>Avg. Net Income %</t>
  </si>
  <si>
    <t>SD Return on Equity</t>
  </si>
  <si>
    <t>SD Oper. Income Margin Pct.</t>
  </si>
  <si>
    <t>SD Net Income Margin Pct</t>
  </si>
  <si>
    <t>Company</t>
  </si>
  <si>
    <t>3M</t>
  </si>
  <si>
    <t>Honeywell</t>
  </si>
  <si>
    <t>Eaton</t>
  </si>
  <si>
    <t>Operating Income Margin (%)</t>
  </si>
  <si>
    <t>Return on Equity (%)</t>
  </si>
  <si>
    <t xml:space="preserve">Data Source: </t>
  </si>
  <si>
    <t>SEC.GOV</t>
  </si>
  <si>
    <t xml:space="preserve">Compiled By: </t>
  </si>
  <si>
    <t>Prasanna Rajagopal</t>
  </si>
  <si>
    <t xml:space="preserve">Compiled 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</si>
</sst>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44" fontId="0" fillId="0" borderId="0" xfId="1" applyFont="1"/>
    <xf numFmtId="10" fontId="0" fillId="0" borderId="0" xfId="2" applyNumberFormat="1" applyFont="1"/>
    <xf numFmtId="0" fontId="0" fillId="0" borderId="1" xfId="0" applyBorder="1"/>
    <xf numFmtId="10" fontId="0" fillId="0" borderId="1" xfId="2" applyNumberFormat="1" applyFont="1" applyBorder="1"/>
    <xf numFmtId="1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 Return on Equity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Sheet1!$H$2:$H$15</c:f>
              <c:numCache>
                <c:formatCode>0.00%</c:formatCode>
                <c:ptCount val="14"/>
                <c:pt idx="1">
                  <c:v>0.35020242914979755</c:v>
                </c:pt>
                <c:pt idx="2">
                  <c:v>0.25015669069257285</c:v>
                </c:pt>
                <c:pt idx="3">
                  <c:v>0.26080572048777373</c:v>
                </c:pt>
                <c:pt idx="4">
                  <c:v>0.2777561608300908</c:v>
                </c:pt>
                <c:pt idx="5">
                  <c:v>0.2528591749644381</c:v>
                </c:pt>
                <c:pt idx="6">
                  <c:v>0.26619814878299625</c:v>
                </c:pt>
                <c:pt idx="7">
                  <c:v>0.37806087420855899</c:v>
                </c:pt>
                <c:pt idx="8">
                  <c:v>0.4127946703108985</c:v>
                </c:pt>
                <c:pt idx="9">
                  <c:v>0.49038648281219654</c:v>
                </c:pt>
                <c:pt idx="10">
                  <c:v>0.42013318342990574</c:v>
                </c:pt>
                <c:pt idx="11">
                  <c:v>0.54603919967333603</c:v>
                </c:pt>
                <c:pt idx="12">
                  <c:v>0.45413892477392426</c:v>
                </c:pt>
                <c:pt idx="13">
                  <c:v>0.4184347555762804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7-144C-8C5C-5D34E2214A4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Avg. Return on Equirty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Sheet1!$I$2:$I$15</c:f>
              <c:numCache>
                <c:formatCode>0.00%</c:formatCode>
                <c:ptCount val="14"/>
                <c:pt idx="1">
                  <c:v>0.36753587813021305</c:v>
                </c:pt>
                <c:pt idx="2">
                  <c:v>0.36753587813021305</c:v>
                </c:pt>
                <c:pt idx="3">
                  <c:v>0.36753587813021305</c:v>
                </c:pt>
                <c:pt idx="4">
                  <c:v>0.36753587813021305</c:v>
                </c:pt>
                <c:pt idx="5">
                  <c:v>0.36753587813021305</c:v>
                </c:pt>
                <c:pt idx="6">
                  <c:v>0.36753587813021305</c:v>
                </c:pt>
                <c:pt idx="7">
                  <c:v>0.36753587813021305</c:v>
                </c:pt>
                <c:pt idx="8">
                  <c:v>0.36753587813021305</c:v>
                </c:pt>
                <c:pt idx="9">
                  <c:v>0.36753587813021305</c:v>
                </c:pt>
                <c:pt idx="10">
                  <c:v>0.36753587813021305</c:v>
                </c:pt>
                <c:pt idx="11">
                  <c:v>0.36753587813021305</c:v>
                </c:pt>
                <c:pt idx="12">
                  <c:v>0.36753587813021305</c:v>
                </c:pt>
                <c:pt idx="13">
                  <c:v>0.36753587813021305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7-144C-8C5C-5D34E2214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569696"/>
        <c:axId val="696671136"/>
      </c:lineChart>
      <c:catAx>
        <c:axId val="10565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136"/>
        <c:crosses val="autoZero"/>
        <c:auto val="1"/>
        <c:lblAlgn val="ctr"/>
        <c:lblOffset val="100"/>
        <c:noMultiLvlLbl val="0"/>
      </c:catAx>
      <c:valAx>
        <c:axId val="6966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Income Margin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Oper. Income Margin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Sheet1!$D$2:$D$15</c:f>
              <c:numCache>
                <c:formatCode>0.00%</c:formatCode>
                <c:ptCount val="14"/>
                <c:pt idx="0">
                  <c:v>0.25316817921674434</c:v>
                </c:pt>
                <c:pt idx="1">
                  <c:v>0.2064980806521825</c:v>
                </c:pt>
                <c:pt idx="2">
                  <c:v>0.20819097867923711</c:v>
                </c:pt>
                <c:pt idx="3">
                  <c:v>0.22196384367264271</c:v>
                </c:pt>
                <c:pt idx="4">
                  <c:v>0.20863868157103779</c:v>
                </c:pt>
                <c:pt idx="5">
                  <c:v>0.21679373996789728</c:v>
                </c:pt>
                <c:pt idx="6">
                  <c:v>0.21593080884972951</c:v>
                </c:pt>
                <c:pt idx="7">
                  <c:v>0.2242229973916596</c:v>
                </c:pt>
                <c:pt idx="8">
                  <c:v>0.22943780141375439</c:v>
                </c:pt>
                <c:pt idx="9">
                  <c:v>0.23989504799229466</c:v>
                </c:pt>
                <c:pt idx="10">
                  <c:v>0.24702277537353509</c:v>
                </c:pt>
                <c:pt idx="11">
                  <c:v>0.21996032351594688</c:v>
                </c:pt>
                <c:pt idx="12">
                  <c:v>0.19212098581030621</c:v>
                </c:pt>
                <c:pt idx="13">
                  <c:v>0.22250186428038776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B-B843-8114-6346E3D9EEE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Avg. Oper. Inc.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Sheet1!$J$2:$J$15</c:f>
              <c:numCache>
                <c:formatCode>0.00%</c:formatCode>
                <c:ptCount val="14"/>
                <c:pt idx="0">
                  <c:v>0.2218818648848111</c:v>
                </c:pt>
                <c:pt idx="1">
                  <c:v>0.2218818648848111</c:v>
                </c:pt>
                <c:pt idx="2">
                  <c:v>0.2218818648848111</c:v>
                </c:pt>
                <c:pt idx="3">
                  <c:v>0.2218818648848111</c:v>
                </c:pt>
                <c:pt idx="4">
                  <c:v>0.2218818648848111</c:v>
                </c:pt>
                <c:pt idx="5">
                  <c:v>0.2218818648848111</c:v>
                </c:pt>
                <c:pt idx="6">
                  <c:v>0.2218818648848111</c:v>
                </c:pt>
                <c:pt idx="7">
                  <c:v>0.2218818648848111</c:v>
                </c:pt>
                <c:pt idx="8">
                  <c:v>0.2218818648848111</c:v>
                </c:pt>
                <c:pt idx="9">
                  <c:v>0.2218818648848111</c:v>
                </c:pt>
                <c:pt idx="10">
                  <c:v>0.2218818648848111</c:v>
                </c:pt>
                <c:pt idx="11">
                  <c:v>0.2218818648848111</c:v>
                </c:pt>
                <c:pt idx="12">
                  <c:v>0.2218818648848111</c:v>
                </c:pt>
                <c:pt idx="13">
                  <c:v>0.2218818648848111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B-B843-8114-6346E3D9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64128"/>
        <c:axId val="696651888"/>
      </c:lineChart>
      <c:catAx>
        <c:axId val="6972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51888"/>
        <c:crosses val="autoZero"/>
        <c:auto val="1"/>
        <c:lblAlgn val="ctr"/>
        <c:lblOffset val="100"/>
        <c:noMultiLvlLbl val="0"/>
      </c:catAx>
      <c:valAx>
        <c:axId val="696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Margin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Net Income Margin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Sheet1!$F$2:$F$15</c:f>
              <c:numCache>
                <c:formatCode>0.00%</c:formatCode>
                <c:ptCount val="14"/>
                <c:pt idx="0">
                  <c:v>0.16744338157141689</c:v>
                </c:pt>
                <c:pt idx="1">
                  <c:v>0.13692666904111758</c:v>
                </c:pt>
                <c:pt idx="2">
                  <c:v>0.13808761838861738</c:v>
                </c:pt>
                <c:pt idx="3">
                  <c:v>0.15321431250468831</c:v>
                </c:pt>
                <c:pt idx="4">
                  <c:v>0.14464219377933876</c:v>
                </c:pt>
                <c:pt idx="5">
                  <c:v>0.14860888175494916</c:v>
                </c:pt>
                <c:pt idx="6">
                  <c:v>0.15091833759839332</c:v>
                </c:pt>
                <c:pt idx="7">
                  <c:v>0.15574620533609881</c:v>
                </c:pt>
                <c:pt idx="8">
                  <c:v>0.15964193697562265</c:v>
                </c:pt>
                <c:pt idx="9">
                  <c:v>0.16772393636454216</c:v>
                </c:pt>
                <c:pt idx="10">
                  <c:v>0.15345737119752345</c:v>
                </c:pt>
                <c:pt idx="11">
                  <c:v>0.16325347169235466</c:v>
                </c:pt>
                <c:pt idx="12">
                  <c:v>0.14220811550908638</c:v>
                </c:pt>
                <c:pt idx="13">
                  <c:v>0.1672880934625901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2-6146-96A7-8E2D011C9A1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Avg. Net Income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Sheet1!$K$2:$K$15</c:f>
              <c:numCache>
                <c:formatCode>0.00%</c:formatCode>
                <c:ptCount val="14"/>
                <c:pt idx="0">
                  <c:v>0.15351146608402425</c:v>
                </c:pt>
                <c:pt idx="1">
                  <c:v>0.15351146608402425</c:v>
                </c:pt>
                <c:pt idx="2">
                  <c:v>0.15351146608402425</c:v>
                </c:pt>
                <c:pt idx="3">
                  <c:v>0.15351146608402425</c:v>
                </c:pt>
                <c:pt idx="4">
                  <c:v>0.15351146608402425</c:v>
                </c:pt>
                <c:pt idx="5">
                  <c:v>0.15351146608402425</c:v>
                </c:pt>
                <c:pt idx="6">
                  <c:v>0.15351146608402425</c:v>
                </c:pt>
                <c:pt idx="7">
                  <c:v>0.15351146608402425</c:v>
                </c:pt>
                <c:pt idx="8">
                  <c:v>0.15351146608402425</c:v>
                </c:pt>
                <c:pt idx="9">
                  <c:v>0.15351146608402425</c:v>
                </c:pt>
                <c:pt idx="10">
                  <c:v>0.15351146608402425</c:v>
                </c:pt>
                <c:pt idx="11">
                  <c:v>0.15351146608402425</c:v>
                </c:pt>
                <c:pt idx="12">
                  <c:v>0.15351146608402425</c:v>
                </c:pt>
                <c:pt idx="13">
                  <c:v>0.15351146608402425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2-6146-96A7-8E2D011C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54528"/>
        <c:axId val="773074304"/>
      </c:lineChart>
      <c:catAx>
        <c:axId val="7737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74304"/>
        <c:crosses val="autoZero"/>
        <c:auto val="1"/>
        <c:lblAlgn val="ctr"/>
        <c:lblOffset val="100"/>
        <c:noMultiLvlLbl val="0"/>
      </c:catAx>
      <c:valAx>
        <c:axId val="7730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19</xdr:row>
      <xdr:rowOff>6350</xdr:rowOff>
    </xdr:from>
    <xdr:to>
      <xdr:col>6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5D9B2-714C-2048-BFA9-4E29087FD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41</xdr:row>
      <xdr:rowOff>6350</xdr:rowOff>
    </xdr:from>
    <xdr:to>
      <xdr:col>6</xdr:col>
      <xdr:colOff>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60D45F-7D45-1744-BB5A-30006BC60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63</xdr:row>
      <xdr:rowOff>6350</xdr:rowOff>
    </xdr:from>
    <xdr:to>
      <xdr:col>6</xdr:col>
      <xdr:colOff>12700</xdr:colOff>
      <xdr:row>84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C18B21-59F7-5E41-B9BA-A4A926403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74E44-C170-C948-A372-4F8FA50F9E55}" name="Table1" displayName="Table1" ref="A1:K15" totalsRowShown="0">
  <autoFilter ref="A1:K15" xr:uid="{3AA74E44-C170-C948-A372-4F8FA50F9E55}"/>
  <tableColumns count="11">
    <tableColumn id="1" xr3:uid="{C867449B-0899-9949-83D1-67EBB6439773}" name="Fiscal Year"/>
    <tableColumn id="2" xr3:uid="{CF135EE3-62ED-C44D-823E-B56C6EB5C24C}" name="Revenue" dataDxfId="13" dataCellStyle="Currency"/>
    <tableColumn id="3" xr3:uid="{BAF1A28A-0092-D24A-864C-7D757B8E98ED}" name="Operating Income" dataDxfId="12" dataCellStyle="Currency"/>
    <tableColumn id="4" xr3:uid="{2C8CACBC-FB66-934D-BAA3-5B119C4A8899}" name="Oper. Income Margin (%)" dataDxfId="11" dataCellStyle="Percent">
      <calculatedColumnFormula>C2/B2</calculatedColumnFormula>
    </tableColumn>
    <tableColumn id="5" xr3:uid="{5754B8B2-D090-044B-8EC3-0F266C5CFDDA}" name="Net Income" dataDxfId="10" dataCellStyle="Currency"/>
    <tableColumn id="6" xr3:uid="{83E72F96-489E-EA45-B786-CC9A7951202E}" name="Net Income Margin (%)" dataDxfId="9" dataCellStyle="Percent">
      <calculatedColumnFormula>E2/B2</calculatedColumnFormula>
    </tableColumn>
    <tableColumn id="7" xr3:uid="{1D40574D-577F-F345-A551-564B2BFB7F77}" name="Shareholders Equity" dataDxfId="8" dataCellStyle="Currency"/>
    <tableColumn id="8" xr3:uid="{F4560EF6-DAE6-CF4E-A47E-499617C962DC}" name="Return on Equity" dataDxfId="7" dataCellStyle="Percent">
      <calculatedColumnFormula>E2/G2</calculatedColumnFormula>
    </tableColumn>
    <tableColumn id="9" xr3:uid="{B0F5C49A-2909-274C-B820-E2F5EA08FB51}" name="Avg. Return on Equirty" dataDxfId="6" dataCellStyle="Percent">
      <calculatedColumnFormula>AVERAGE(H2:H14)</calculatedColumnFormula>
    </tableColumn>
    <tableColumn id="10" xr3:uid="{7210FB25-D223-854B-B1E8-1B70339BA088}" name="Avg. Oper. Inc. Margin " dataDxfId="5" dataCellStyle="Percent">
      <calculatedColumnFormula>AVERAGE(Table1[Oper. Income Margin (%)])</calculatedColumnFormula>
    </tableColumn>
    <tableColumn id="11" xr3:uid="{7B9071E7-F145-D849-A2B6-BFD2C07D807A}" name="Avg. Net Income %" dataDxfId="4" dataCellStyle="Percent">
      <calculatedColumnFormula>AVERAGE(Table1[Net Income Margin (%)])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2F2FC-147C-4243-9F95-8BF5433C5325}" name="Table2" displayName="Table2" ref="M24:P27" totalsRowShown="0" dataDxfId="3" dataCellStyle="Percent">
  <autoFilter ref="M24:P27" xr:uid="{A592F2FC-147C-4243-9F95-8BF5433C5325}"/>
  <tableColumns count="4">
    <tableColumn id="1" xr3:uid="{3170E612-D479-794A-96BA-0F1B5091A21F}" name="Company"/>
    <tableColumn id="2" xr3:uid="{A17FCA86-7BB6-AF48-89E0-E414FF0329F4}" name="3M" dataDxfId="2" dataCellStyle="Percent"/>
    <tableColumn id="3" xr3:uid="{43FDE3F4-7E2A-EA4F-A80C-582DCF28484E}" name="Honeywell" dataDxfId="1" dataCellStyle="Percent"/>
    <tableColumn id="4" xr3:uid="{601762EC-CDD4-5E42-BA5D-B50C587E0E4F}" name="Eaton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BE5B-0335-6542-A7DB-DD3C66019CF4}">
  <dimension ref="A1:P27"/>
  <sheetViews>
    <sheetView tabSelected="1" topLeftCell="A13" workbookViewId="0">
      <selection activeCell="G28" sqref="G28"/>
    </sheetView>
  </sheetViews>
  <sheetFormatPr baseColWidth="10" defaultRowHeight="16" x14ac:dyDescent="0.2"/>
  <cols>
    <col min="1" max="1" width="12.33203125" customWidth="1"/>
    <col min="2" max="2" width="16" bestFit="1" customWidth="1"/>
    <col min="3" max="3" width="18.33203125" bestFit="1" customWidth="1"/>
    <col min="4" max="4" width="24.6640625" bestFit="1" customWidth="1"/>
    <col min="5" max="5" width="17.6640625" bestFit="1" customWidth="1"/>
    <col min="6" max="6" width="23" bestFit="1" customWidth="1"/>
    <col min="7" max="7" width="19.6640625" customWidth="1"/>
    <col min="8" max="8" width="17" customWidth="1"/>
    <col min="9" max="9" width="22.33203125" bestFit="1" customWidth="1"/>
    <col min="10" max="10" width="22.6640625" bestFit="1" customWidth="1"/>
    <col min="11" max="11" width="19.5" bestFit="1" customWidth="1"/>
    <col min="13" max="13" width="25.83203125" bestFit="1" customWidth="1"/>
    <col min="14" max="14" width="10.6640625" customWidth="1"/>
    <col min="15" max="15" width="12" customWidth="1"/>
    <col min="16" max="16" width="10.5" customWidth="1"/>
  </cols>
  <sheetData>
    <row r="1" spans="1:11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2007</v>
      </c>
      <c r="B2" s="1">
        <v>24462000000</v>
      </c>
      <c r="C2" s="1">
        <v>6193000000</v>
      </c>
      <c r="D2" s="3">
        <f>C2/B2</f>
        <v>0.25316817921674434</v>
      </c>
      <c r="E2" s="2">
        <v>4096000000</v>
      </c>
      <c r="F2" s="3">
        <f>E2/B2</f>
        <v>0.16744338157141689</v>
      </c>
      <c r="H2" s="3"/>
      <c r="I2" s="3"/>
      <c r="J2" s="3">
        <f>AVERAGE(Table1[Oper. Income Margin (%)])</f>
        <v>0.2218818648848111</v>
      </c>
      <c r="K2" s="3">
        <f>AVERAGE(Table1[Net Income Margin (%)])</f>
        <v>0.15351146608402425</v>
      </c>
    </row>
    <row r="3" spans="1:11" x14ac:dyDescent="0.2">
      <c r="A3">
        <v>2008</v>
      </c>
      <c r="B3" s="1">
        <v>25269000000</v>
      </c>
      <c r="C3" s="1">
        <v>5218000000</v>
      </c>
      <c r="D3" s="3">
        <f t="shared" ref="D3:D15" si="0">C3/B3</f>
        <v>0.2064980806521825</v>
      </c>
      <c r="E3" s="2">
        <v>3460000000</v>
      </c>
      <c r="F3" s="3">
        <f t="shared" ref="F3:F15" si="1">E3/B3</f>
        <v>0.13692666904111758</v>
      </c>
      <c r="G3" s="1">
        <v>9880000000</v>
      </c>
      <c r="H3" s="3">
        <f>E3/G3</f>
        <v>0.35020242914979755</v>
      </c>
      <c r="I3" s="3">
        <f t="shared" ref="I3" si="2">AVERAGE(H3:H15)</f>
        <v>0.36753587813021305</v>
      </c>
      <c r="J3" s="3">
        <f>AVERAGE(Table1[Oper. Income Margin (%)])</f>
        <v>0.2218818648848111</v>
      </c>
      <c r="K3" s="3">
        <f>AVERAGE(Table1[Net Income Margin (%)])</f>
        <v>0.15351146608402425</v>
      </c>
    </row>
    <row r="4" spans="1:11" x14ac:dyDescent="0.2">
      <c r="A4">
        <v>2009</v>
      </c>
      <c r="B4" s="1">
        <v>23123000000</v>
      </c>
      <c r="C4" s="1">
        <v>4814000000</v>
      </c>
      <c r="D4" s="3">
        <f t="shared" si="0"/>
        <v>0.20819097867923711</v>
      </c>
      <c r="E4" s="2">
        <v>3193000000</v>
      </c>
      <c r="F4" s="3">
        <f t="shared" si="1"/>
        <v>0.13808761838861738</v>
      </c>
      <c r="G4" s="1">
        <v>12764000000</v>
      </c>
      <c r="H4" s="3">
        <f t="shared" ref="H4:H15" si="3">E4/G4</f>
        <v>0.25015669069257285</v>
      </c>
      <c r="I4" s="3">
        <v>0.36753587813021305</v>
      </c>
      <c r="J4" s="3">
        <f>AVERAGE(Table1[Oper. Income Margin (%)])</f>
        <v>0.2218818648848111</v>
      </c>
      <c r="K4" s="3">
        <f>AVERAGE(Table1[Net Income Margin (%)])</f>
        <v>0.15351146608402425</v>
      </c>
    </row>
    <row r="5" spans="1:11" x14ac:dyDescent="0.2">
      <c r="A5">
        <v>2010</v>
      </c>
      <c r="B5" s="1">
        <v>26662000000</v>
      </c>
      <c r="C5" s="1">
        <v>5918000000</v>
      </c>
      <c r="D5" s="3">
        <f t="shared" si="0"/>
        <v>0.22196384367264271</v>
      </c>
      <c r="E5" s="2">
        <v>4085000000</v>
      </c>
      <c r="F5" s="3">
        <f t="shared" si="1"/>
        <v>0.15321431250468831</v>
      </c>
      <c r="G5" s="1">
        <v>15663000000</v>
      </c>
      <c r="H5" s="3">
        <f t="shared" si="3"/>
        <v>0.26080572048777373</v>
      </c>
      <c r="I5" s="3">
        <v>0.36753587813021305</v>
      </c>
      <c r="J5" s="3">
        <f>AVERAGE(Table1[Oper. Income Margin (%)])</f>
        <v>0.2218818648848111</v>
      </c>
      <c r="K5" s="3">
        <f>AVERAGE(Table1[Net Income Margin (%)])</f>
        <v>0.15351146608402425</v>
      </c>
    </row>
    <row r="6" spans="1:11" x14ac:dyDescent="0.2">
      <c r="A6">
        <v>2011</v>
      </c>
      <c r="B6" s="1">
        <v>29611000000</v>
      </c>
      <c r="C6" s="1">
        <v>6178000000</v>
      </c>
      <c r="D6" s="3">
        <f t="shared" si="0"/>
        <v>0.20863868157103779</v>
      </c>
      <c r="E6" s="2">
        <v>4283000000</v>
      </c>
      <c r="F6" s="3">
        <f t="shared" si="1"/>
        <v>0.14464219377933876</v>
      </c>
      <c r="G6" s="1">
        <v>15420000000</v>
      </c>
      <c r="H6" s="3">
        <f t="shared" si="3"/>
        <v>0.2777561608300908</v>
      </c>
      <c r="I6" s="3">
        <v>0.36753587813021305</v>
      </c>
      <c r="J6" s="3">
        <f>AVERAGE(Table1[Oper. Income Margin (%)])</f>
        <v>0.2218818648848111</v>
      </c>
      <c r="K6" s="3">
        <f>AVERAGE(Table1[Net Income Margin (%)])</f>
        <v>0.15351146608402425</v>
      </c>
    </row>
    <row r="7" spans="1:11" x14ac:dyDescent="0.2">
      <c r="A7">
        <v>2012</v>
      </c>
      <c r="B7" s="1">
        <v>29904000000</v>
      </c>
      <c r="C7" s="1">
        <v>6483000000</v>
      </c>
      <c r="D7" s="3">
        <f t="shared" si="0"/>
        <v>0.21679373996789728</v>
      </c>
      <c r="E7" s="2">
        <v>4444000000</v>
      </c>
      <c r="F7" s="3">
        <f t="shared" si="1"/>
        <v>0.14860888175494916</v>
      </c>
      <c r="G7" s="1">
        <v>17575000000</v>
      </c>
      <c r="H7" s="3">
        <f t="shared" si="3"/>
        <v>0.2528591749644381</v>
      </c>
      <c r="I7" s="3">
        <v>0.36753587813021305</v>
      </c>
      <c r="J7" s="3">
        <f>AVERAGE(Table1[Oper. Income Margin (%)])</f>
        <v>0.2218818648848111</v>
      </c>
      <c r="K7" s="3">
        <f>AVERAGE(Table1[Net Income Margin (%)])</f>
        <v>0.15351146608402425</v>
      </c>
    </row>
    <row r="8" spans="1:11" x14ac:dyDescent="0.2">
      <c r="A8">
        <v>2013</v>
      </c>
      <c r="B8" s="1">
        <v>30871000000</v>
      </c>
      <c r="C8" s="1">
        <v>6666000000</v>
      </c>
      <c r="D8" s="3">
        <f t="shared" si="0"/>
        <v>0.21593080884972951</v>
      </c>
      <c r="E8" s="2">
        <v>4659000000</v>
      </c>
      <c r="F8" s="3">
        <f t="shared" si="1"/>
        <v>0.15091833759839332</v>
      </c>
      <c r="G8" s="1">
        <v>17502000000</v>
      </c>
      <c r="H8" s="3">
        <f t="shared" si="3"/>
        <v>0.26619814878299625</v>
      </c>
      <c r="I8" s="3">
        <v>0.36753587813021305</v>
      </c>
      <c r="J8" s="3">
        <f>AVERAGE(Table1[Oper. Income Margin (%)])</f>
        <v>0.2218818648848111</v>
      </c>
      <c r="K8" s="3">
        <f>AVERAGE(Table1[Net Income Margin (%)])</f>
        <v>0.15351146608402425</v>
      </c>
    </row>
    <row r="9" spans="1:11" x14ac:dyDescent="0.2">
      <c r="A9">
        <v>2014</v>
      </c>
      <c r="B9" s="1">
        <v>31821000000</v>
      </c>
      <c r="C9" s="1">
        <v>7135000000</v>
      </c>
      <c r="D9" s="3">
        <f t="shared" si="0"/>
        <v>0.2242229973916596</v>
      </c>
      <c r="E9" s="2">
        <v>4956000000</v>
      </c>
      <c r="F9" s="3">
        <f t="shared" si="1"/>
        <v>0.15574620533609881</v>
      </c>
      <c r="G9" s="1">
        <v>13109000000</v>
      </c>
      <c r="H9" s="3">
        <f t="shared" si="3"/>
        <v>0.37806087420855899</v>
      </c>
      <c r="I9" s="3">
        <v>0.36753587813021305</v>
      </c>
      <c r="J9" s="3">
        <f>AVERAGE(Table1[Oper. Income Margin (%)])</f>
        <v>0.2218818648848111</v>
      </c>
      <c r="K9" s="3">
        <f>AVERAGE(Table1[Net Income Margin (%)])</f>
        <v>0.15351146608402425</v>
      </c>
    </row>
    <row r="10" spans="1:11" x14ac:dyDescent="0.2">
      <c r="A10">
        <v>2015</v>
      </c>
      <c r="B10" s="1">
        <v>30274000000</v>
      </c>
      <c r="C10" s="1">
        <v>6946000000</v>
      </c>
      <c r="D10" s="3">
        <f t="shared" si="0"/>
        <v>0.22943780141375439</v>
      </c>
      <c r="E10" s="2">
        <v>4833000000</v>
      </c>
      <c r="F10" s="3">
        <f t="shared" si="1"/>
        <v>0.15964193697562265</v>
      </c>
      <c r="G10" s="1">
        <v>11708000000</v>
      </c>
      <c r="H10" s="3">
        <f t="shared" si="3"/>
        <v>0.4127946703108985</v>
      </c>
      <c r="I10" s="3">
        <v>0.36753587813021305</v>
      </c>
      <c r="J10" s="3">
        <f>AVERAGE(Table1[Oper. Income Margin (%)])</f>
        <v>0.2218818648848111</v>
      </c>
      <c r="K10" s="3">
        <f>AVERAGE(Table1[Net Income Margin (%)])</f>
        <v>0.15351146608402425</v>
      </c>
    </row>
    <row r="11" spans="1:11" x14ac:dyDescent="0.2">
      <c r="A11">
        <v>2016</v>
      </c>
      <c r="B11" s="1">
        <v>30109000000</v>
      </c>
      <c r="C11" s="1">
        <v>7223000000</v>
      </c>
      <c r="D11" s="3">
        <f t="shared" si="0"/>
        <v>0.23989504799229466</v>
      </c>
      <c r="E11" s="2">
        <v>5050000000</v>
      </c>
      <c r="F11" s="3">
        <f t="shared" si="1"/>
        <v>0.16772393636454216</v>
      </c>
      <c r="G11" s="1">
        <v>10298000000</v>
      </c>
      <c r="H11" s="3">
        <f t="shared" si="3"/>
        <v>0.49038648281219654</v>
      </c>
      <c r="I11" s="3">
        <v>0.36753587813021305</v>
      </c>
      <c r="J11" s="3">
        <f>AVERAGE(Table1[Oper. Income Margin (%)])</f>
        <v>0.2218818648848111</v>
      </c>
      <c r="K11" s="3">
        <f>AVERAGE(Table1[Net Income Margin (%)])</f>
        <v>0.15351146608402425</v>
      </c>
    </row>
    <row r="12" spans="1:11" x14ac:dyDescent="0.2">
      <c r="A12">
        <v>2017</v>
      </c>
      <c r="B12" s="1">
        <v>31657000000</v>
      </c>
      <c r="C12" s="1">
        <v>7820000000</v>
      </c>
      <c r="D12" s="3">
        <f t="shared" si="0"/>
        <v>0.24702277537353509</v>
      </c>
      <c r="E12" s="2">
        <v>4858000000</v>
      </c>
      <c r="F12" s="3">
        <f t="shared" si="1"/>
        <v>0.15345737119752345</v>
      </c>
      <c r="G12" s="1">
        <v>11563000000</v>
      </c>
      <c r="H12" s="3">
        <f t="shared" si="3"/>
        <v>0.42013318342990574</v>
      </c>
      <c r="I12" s="3">
        <v>0.36753587813021305</v>
      </c>
      <c r="J12" s="3">
        <f>AVERAGE(Table1[Oper. Income Margin (%)])</f>
        <v>0.2218818648848111</v>
      </c>
      <c r="K12" s="3">
        <f>AVERAGE(Table1[Net Income Margin (%)])</f>
        <v>0.15351146608402425</v>
      </c>
    </row>
    <row r="13" spans="1:11" x14ac:dyDescent="0.2">
      <c r="A13">
        <v>2018</v>
      </c>
      <c r="B13" s="1">
        <v>32765000000</v>
      </c>
      <c r="C13" s="1">
        <v>7207000000</v>
      </c>
      <c r="D13" s="3">
        <f t="shared" si="0"/>
        <v>0.21996032351594688</v>
      </c>
      <c r="E13" s="2">
        <v>5349000000</v>
      </c>
      <c r="F13" s="3">
        <f t="shared" si="1"/>
        <v>0.16325347169235466</v>
      </c>
      <c r="G13" s="1">
        <v>9796000000</v>
      </c>
      <c r="H13" s="3">
        <f t="shared" si="3"/>
        <v>0.54603919967333603</v>
      </c>
      <c r="I13" s="3">
        <v>0.36753587813021305</v>
      </c>
      <c r="J13" s="3">
        <f>AVERAGE(Table1[Oper. Income Margin (%)])</f>
        <v>0.2218818648848111</v>
      </c>
      <c r="K13" s="3">
        <f>AVERAGE(Table1[Net Income Margin (%)])</f>
        <v>0.15351146608402425</v>
      </c>
    </row>
    <row r="14" spans="1:11" x14ac:dyDescent="0.2">
      <c r="A14">
        <v>2019</v>
      </c>
      <c r="B14" s="1">
        <v>32136000000</v>
      </c>
      <c r="C14" s="1">
        <v>6174000000</v>
      </c>
      <c r="D14" s="3">
        <f t="shared" si="0"/>
        <v>0.19212098581030621</v>
      </c>
      <c r="E14" s="2">
        <v>4570000000</v>
      </c>
      <c r="F14" s="3">
        <f t="shared" si="1"/>
        <v>0.14220811550908638</v>
      </c>
      <c r="G14" s="1">
        <v>10063000000</v>
      </c>
      <c r="H14" s="3">
        <f t="shared" si="3"/>
        <v>0.45413892477392426</v>
      </c>
      <c r="I14" s="3">
        <v>0.36753587813021305</v>
      </c>
      <c r="J14" s="3">
        <f>AVERAGE(Table1[Oper. Income Margin (%)])</f>
        <v>0.2218818648848111</v>
      </c>
      <c r="K14" s="3">
        <f>AVERAGE(Table1[Net Income Margin (%)])</f>
        <v>0.15351146608402425</v>
      </c>
    </row>
    <row r="15" spans="1:11" x14ac:dyDescent="0.2">
      <c r="A15">
        <v>2020</v>
      </c>
      <c r="B15" s="1">
        <v>32184000000</v>
      </c>
      <c r="C15" s="1">
        <v>7161000000</v>
      </c>
      <c r="D15" s="3">
        <f t="shared" si="0"/>
        <v>0.22250186428038776</v>
      </c>
      <c r="E15" s="2">
        <v>5384000000</v>
      </c>
      <c r="F15" s="3">
        <f t="shared" si="1"/>
        <v>0.1672880934625901</v>
      </c>
      <c r="G15" s="1">
        <v>12867000000</v>
      </c>
      <c r="H15" s="3">
        <f t="shared" si="3"/>
        <v>0.4184347555762804</v>
      </c>
      <c r="I15" s="3">
        <v>0.36753587813021305</v>
      </c>
      <c r="J15" s="3">
        <f>AVERAGE(Table1[Oper. Income Margin (%)])</f>
        <v>0.2218818648848111</v>
      </c>
      <c r="K15" s="3">
        <f>AVERAGE(Table1[Net Income Margin (%)])</f>
        <v>0.15351146608402425</v>
      </c>
    </row>
    <row r="16" spans="1:11" x14ac:dyDescent="0.2">
      <c r="A16" t="s">
        <v>20</v>
      </c>
      <c r="B16" t="s">
        <v>21</v>
      </c>
    </row>
    <row r="17" spans="1:16" x14ac:dyDescent="0.2">
      <c r="A17" t="s">
        <v>22</v>
      </c>
      <c r="B17" t="s">
        <v>23</v>
      </c>
    </row>
    <row r="18" spans="1:16" x14ac:dyDescent="0.2">
      <c r="A18" t="s">
        <v>24</v>
      </c>
      <c r="B18" s="6">
        <v>44505</v>
      </c>
      <c r="H18" s="4" t="s">
        <v>12</v>
      </c>
      <c r="I18" s="5">
        <f>STDEV(Table1[Oper. Income Margin (%)])</f>
        <v>1.6521611074992563E-2</v>
      </c>
    </row>
    <row r="19" spans="1:16" x14ac:dyDescent="0.2">
      <c r="H19" s="4" t="s">
        <v>13</v>
      </c>
      <c r="I19" s="5">
        <f>STDEV(Table1[Net Income Margin (%)])</f>
        <v>1.0646785790787207E-2</v>
      </c>
    </row>
    <row r="20" spans="1:16" x14ac:dyDescent="0.2">
      <c r="H20" s="4" t="s">
        <v>11</v>
      </c>
      <c r="I20" s="5">
        <f>STDEV(H3:H15)</f>
        <v>9.954991568176591E-2</v>
      </c>
    </row>
    <row r="24" spans="1:16" x14ac:dyDescent="0.2">
      <c r="M24" t="s">
        <v>14</v>
      </c>
      <c r="N24" t="s">
        <v>15</v>
      </c>
      <c r="O24" t="s">
        <v>16</v>
      </c>
      <c r="P24" t="s">
        <v>17</v>
      </c>
    </row>
    <row r="25" spans="1:16" x14ac:dyDescent="0.2">
      <c r="M25" t="s">
        <v>18</v>
      </c>
      <c r="N25" s="3">
        <v>0.22189999999999999</v>
      </c>
      <c r="O25" s="3"/>
      <c r="P25" s="3">
        <v>0.152</v>
      </c>
    </row>
    <row r="26" spans="1:16" x14ac:dyDescent="0.2">
      <c r="M26" t="s">
        <v>5</v>
      </c>
      <c r="N26" s="3">
        <v>0.1535</v>
      </c>
      <c r="O26" s="3">
        <v>0.10580000000000001</v>
      </c>
      <c r="P26" s="3">
        <v>9.4299999999999995E-2</v>
      </c>
    </row>
    <row r="27" spans="1:16" x14ac:dyDescent="0.2">
      <c r="M27" t="s">
        <v>19</v>
      </c>
      <c r="N27" s="3">
        <v>0.36749999999999999</v>
      </c>
      <c r="O27" s="3">
        <v>0.24099999999999999</v>
      </c>
      <c r="P27" s="3">
        <v>0.1275</v>
      </c>
    </row>
  </sheetData>
  <pageMargins left="0.7" right="0.7" top="0.75" bottom="0.75" header="0.3" footer="0.3"/>
  <ignoredErrors>
    <ignoredError sqref="I4 I5:I15" calculatedColumn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2021-11-05T23:08:37Z</dcterms:created>
  <dcterms:modified xsi:type="dcterms:W3CDTF">2021-11-08T04:29:39Z</dcterms:modified>
</cp:coreProperties>
</file>