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d37fcb1da1ebec/CS Projects/Hot Pursuit/"/>
    </mc:Choice>
  </mc:AlternateContent>
  <xr:revisionPtr revIDLastSave="45" documentId="8_{237F6C0D-49A9-4AAE-B858-4B658C023A69}" xr6:coauthVersionLast="46" xr6:coauthVersionMax="46" xr10:uidLastSave="{8ABF896B-096D-4387-BB22-067CCE3292BE}"/>
  <bookViews>
    <workbookView xWindow="2475" yWindow="5085" windowWidth="28800" windowHeight="15435" xr2:uid="{7F4F24CC-CDCE-4DBC-AD73-4F449AEEC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I33" i="1" s="1"/>
  <c r="E33" i="1"/>
  <c r="H33" i="1" s="1"/>
  <c r="D33" i="1"/>
  <c r="C33" i="1"/>
  <c r="B33" i="1"/>
  <c r="O32" i="1"/>
  <c r="P29" i="1"/>
  <c r="O29" i="1"/>
  <c r="C32" i="1"/>
  <c r="C31" i="1"/>
  <c r="B31" i="1"/>
  <c r="B32" i="1"/>
  <c r="N1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D15" i="1"/>
  <c r="B3" i="1"/>
  <c r="D3" i="1" s="1"/>
  <c r="E3" i="1"/>
  <c r="H3" i="1" s="1"/>
  <c r="F3" i="1"/>
  <c r="E4" i="1"/>
  <c r="H4" i="1" s="1"/>
  <c r="F4" i="1"/>
  <c r="E5" i="1"/>
  <c r="F5" i="1"/>
  <c r="H5" i="1"/>
  <c r="E6" i="1"/>
  <c r="H6" i="1" s="1"/>
  <c r="F6" i="1"/>
  <c r="E7" i="1"/>
  <c r="F7" i="1"/>
  <c r="H7" i="1"/>
  <c r="E8" i="1"/>
  <c r="H8" i="1" s="1"/>
  <c r="F8" i="1"/>
  <c r="E9" i="1"/>
  <c r="F9" i="1"/>
  <c r="H9" i="1"/>
  <c r="E10" i="1"/>
  <c r="H10" i="1" s="1"/>
  <c r="F10" i="1"/>
  <c r="E11" i="1"/>
  <c r="H11" i="1" s="1"/>
  <c r="F11" i="1"/>
  <c r="E2" i="1"/>
  <c r="H2" i="1" s="1"/>
  <c r="D2" i="1"/>
  <c r="F2" i="1"/>
  <c r="G33" i="1" l="1"/>
  <c r="J33" i="1" s="1"/>
  <c r="B4" i="1"/>
  <c r="H15" i="1"/>
  <c r="D17" i="1"/>
  <c r="G17" i="1" s="1"/>
  <c r="D16" i="1"/>
  <c r="H16" i="1" s="1"/>
  <c r="G15" i="1"/>
  <c r="I15" i="1" s="1"/>
  <c r="J15" i="1" s="1"/>
  <c r="G3" i="1"/>
  <c r="I3" i="1"/>
  <c r="G2" i="1"/>
  <c r="I2" i="1"/>
  <c r="J2" i="1" l="1"/>
  <c r="B5" i="1"/>
  <c r="D4" i="1"/>
  <c r="G16" i="1"/>
  <c r="I16" i="1" s="1"/>
  <c r="J16" i="1" s="1"/>
  <c r="H17" i="1"/>
  <c r="I17" i="1" s="1"/>
  <c r="J17" i="1" s="1"/>
  <c r="D18" i="1"/>
  <c r="J3" i="1"/>
  <c r="G4" i="1" l="1"/>
  <c r="I4" i="1"/>
  <c r="J4" i="1" s="1"/>
  <c r="D5" i="1"/>
  <c r="B6" i="1"/>
  <c r="G18" i="1"/>
  <c r="H18" i="1"/>
  <c r="D19" i="1"/>
  <c r="G5" i="1" l="1"/>
  <c r="I5" i="1"/>
  <c r="J5" i="1" s="1"/>
  <c r="I18" i="1"/>
  <c r="J18" i="1" s="1"/>
  <c r="B7" i="1"/>
  <c r="D6" i="1"/>
  <c r="H19" i="1"/>
  <c r="G19" i="1"/>
  <c r="I19" i="1" s="1"/>
  <c r="J19" i="1" s="1"/>
  <c r="D20" i="1"/>
  <c r="I6" i="1" l="1"/>
  <c r="G6" i="1"/>
  <c r="J6" i="1" s="1"/>
  <c r="B8" i="1"/>
  <c r="D7" i="1"/>
  <c r="G20" i="1"/>
  <c r="H20" i="1"/>
  <c r="D21" i="1"/>
  <c r="I20" i="1" l="1"/>
  <c r="J20" i="1" s="1"/>
  <c r="G7" i="1"/>
  <c r="I7" i="1"/>
  <c r="J7" i="1" s="1"/>
  <c r="B9" i="1"/>
  <c r="D8" i="1"/>
  <c r="D22" i="1"/>
  <c r="H21" i="1"/>
  <c r="G21" i="1"/>
  <c r="I21" i="1" s="1"/>
  <c r="J21" i="1" s="1"/>
  <c r="D9" i="1" l="1"/>
  <c r="B10" i="1"/>
  <c r="G8" i="1"/>
  <c r="I8" i="1"/>
  <c r="J8" i="1" s="1"/>
  <c r="D23" i="1"/>
  <c r="D24" i="1"/>
  <c r="G22" i="1"/>
  <c r="H22" i="1"/>
  <c r="I22" i="1" l="1"/>
  <c r="J22" i="1" s="1"/>
  <c r="D10" i="1"/>
  <c r="B11" i="1"/>
  <c r="D11" i="1" s="1"/>
  <c r="I9" i="1"/>
  <c r="G9" i="1"/>
  <c r="J9" i="1" s="1"/>
  <c r="G24" i="1"/>
  <c r="H24" i="1"/>
  <c r="G23" i="1"/>
  <c r="I23" i="1" s="1"/>
  <c r="J23" i="1" s="1"/>
  <c r="H23" i="1"/>
  <c r="I11" i="1"/>
  <c r="J11" i="1" s="1"/>
  <c r="G11" i="1"/>
  <c r="I24" i="1" l="1"/>
  <c r="J24" i="1" s="1"/>
  <c r="I10" i="1"/>
  <c r="G10" i="1"/>
  <c r="J10" i="1" s="1"/>
</calcChain>
</file>

<file path=xl/sharedStrings.xml><?xml version="1.0" encoding="utf-8"?>
<sst xmlns="http://schemas.openxmlformats.org/spreadsheetml/2006/main" count="33" uniqueCount="23">
  <si>
    <t>Lat</t>
  </si>
  <si>
    <t>Re</t>
  </si>
  <si>
    <t>ReSinL</t>
  </si>
  <si>
    <t>Tan A</t>
  </si>
  <si>
    <t>ReCosL</t>
  </si>
  <si>
    <t>Lat Rad</t>
  </si>
  <si>
    <t>arcSec Angle</t>
  </si>
  <si>
    <t>Rad Angle</t>
  </si>
  <si>
    <t>Dist</t>
  </si>
  <si>
    <t>Atan()</t>
  </si>
  <si>
    <t>Mars</t>
  </si>
  <si>
    <t>Arc Sec</t>
  </si>
  <si>
    <t>n/a</t>
  </si>
  <si>
    <t>-39 45 16</t>
  </si>
  <si>
    <t>-39 45 28</t>
  </si>
  <si>
    <t>G58</t>
  </si>
  <si>
    <t>RA</t>
  </si>
  <si>
    <t>Dec</t>
  </si>
  <si>
    <t>Lon</t>
  </si>
  <si>
    <t>Geocentric</t>
  </si>
  <si>
    <t xml:space="preserve">Geodesic </t>
  </si>
  <si>
    <t>Difference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</si>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</sst>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22" fontId="0" fillId="0" borderId="0" xfId="0" applyNumberFormat="1"/>
    <xf numFmtId="47" fontId="0" fillId="0" borderId="0" xfId="0" applyNumberFormat="1"/>
    <xf numFmtId="22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0CE4-80A9-4A20-A825-A6D68F46678A}">
  <dimension ref="A1:P35"/>
  <sheetViews>
    <sheetView tabSelected="1" workbookViewId="0">
      <selection activeCell="B33" sqref="B33"/>
    </sheetView>
  </sheetViews>
  <sheetFormatPr defaultRowHeight="15" x14ac:dyDescent="0.25"/>
  <cols>
    <col min="1" max="1" width="15.140625" customWidth="1"/>
    <col min="2" max="2" width="12.140625" customWidth="1"/>
    <col min="3" max="3" width="8.140625" customWidth="1"/>
    <col min="5" max="5" width="11.5703125" bestFit="1" customWidth="1"/>
    <col min="8" max="8" width="11.5703125" bestFit="1" customWidth="1"/>
  </cols>
  <sheetData>
    <row r="1" spans="1:14" s="2" customFormat="1" ht="30" x14ac:dyDescent="0.25">
      <c r="B1" s="2" t="s">
        <v>0</v>
      </c>
      <c r="C1" s="3" t="s">
        <v>6</v>
      </c>
      <c r="D1" s="2" t="s">
        <v>5</v>
      </c>
      <c r="E1" s="2" t="s">
        <v>7</v>
      </c>
      <c r="F1" s="4" t="s">
        <v>1</v>
      </c>
      <c r="G1" s="2" t="s">
        <v>2</v>
      </c>
      <c r="H1" s="2" t="s">
        <v>3</v>
      </c>
      <c r="I1" s="2" t="s">
        <v>4</v>
      </c>
      <c r="J1" s="2" t="s">
        <v>8</v>
      </c>
    </row>
    <row r="2" spans="1:14" x14ac:dyDescent="0.25">
      <c r="B2">
        <v>0</v>
      </c>
      <c r="C2">
        <v>1</v>
      </c>
      <c r="D2">
        <f>B2*PI()/180</f>
        <v>0</v>
      </c>
      <c r="E2">
        <f>(C2/60/60)*PI()/180</f>
        <v>4.8481368110953598E-6</v>
      </c>
      <c r="F2">
        <f>8000/240000</f>
        <v>3.3333333333333333E-2</v>
      </c>
      <c r="G2">
        <f>F2*SIN(D2)</f>
        <v>0</v>
      </c>
      <c r="H2">
        <f>TAN(E2)</f>
        <v>4.8481368111333442E-6</v>
      </c>
      <c r="I2">
        <f>F2*COS(D2)</f>
        <v>3.3333333333333333E-2</v>
      </c>
      <c r="J2">
        <f>(G2/H2)+I2</f>
        <v>3.3333333333333333E-2</v>
      </c>
    </row>
    <row r="3" spans="1:14" x14ac:dyDescent="0.25">
      <c r="B3">
        <f>B2+10</f>
        <v>10</v>
      </c>
      <c r="C3">
        <v>1</v>
      </c>
      <c r="D3">
        <f t="shared" ref="D3:D11" si="0">B3*PI()/180</f>
        <v>0.17453292519943295</v>
      </c>
      <c r="E3">
        <f t="shared" ref="E3:E11" si="1">(C3/60/60)*PI()/180</f>
        <v>4.8481368110953598E-6</v>
      </c>
      <c r="F3">
        <f t="shared" ref="F3:F24" si="2">8000/240000</f>
        <v>3.3333333333333333E-2</v>
      </c>
      <c r="G3">
        <f t="shared" ref="G3:G11" si="3">F3*SIN(D3)</f>
        <v>5.7882725888976777E-3</v>
      </c>
      <c r="H3">
        <f t="shared" ref="H3:H11" si="4">TAN(E3)</f>
        <v>4.8481368111333442E-6</v>
      </c>
      <c r="I3">
        <f t="shared" ref="I3:I11" si="5">F3*COS(D3)</f>
        <v>3.2826925100406933E-2</v>
      </c>
      <c r="J3">
        <f t="shared" ref="J3:J11" si="6">(G3/H3)+I3</f>
        <v>1193.9497509701046</v>
      </c>
    </row>
    <row r="4" spans="1:14" x14ac:dyDescent="0.25">
      <c r="B4">
        <f t="shared" ref="B4:B11" si="7">B3+10</f>
        <v>20</v>
      </c>
      <c r="C4">
        <v>1</v>
      </c>
      <c r="D4">
        <f t="shared" si="0"/>
        <v>0.3490658503988659</v>
      </c>
      <c r="E4">
        <f t="shared" si="1"/>
        <v>4.8481368110953598E-6</v>
      </c>
      <c r="F4">
        <f t="shared" si="2"/>
        <v>3.3333333333333333E-2</v>
      </c>
      <c r="G4">
        <f t="shared" si="3"/>
        <v>1.1400671444188958E-2</v>
      </c>
      <c r="H4">
        <f t="shared" si="4"/>
        <v>4.8481368111333442E-6</v>
      </c>
      <c r="I4">
        <f t="shared" si="5"/>
        <v>3.132308735953028E-2</v>
      </c>
      <c r="J4">
        <f t="shared" si="6"/>
        <v>2351.5886095913747</v>
      </c>
    </row>
    <row r="5" spans="1:14" x14ac:dyDescent="0.25">
      <c r="B5">
        <f t="shared" si="7"/>
        <v>30</v>
      </c>
      <c r="C5">
        <v>1</v>
      </c>
      <c r="D5">
        <f t="shared" si="0"/>
        <v>0.52359877559829882</v>
      </c>
      <c r="E5">
        <f t="shared" si="1"/>
        <v>4.8481368110953598E-6</v>
      </c>
      <c r="F5">
        <f t="shared" si="2"/>
        <v>3.3333333333333333E-2</v>
      </c>
      <c r="G5">
        <f t="shared" si="3"/>
        <v>1.6666666666666663E-2</v>
      </c>
      <c r="H5">
        <f t="shared" si="4"/>
        <v>4.8481368111333442E-6</v>
      </c>
      <c r="I5">
        <f t="shared" si="5"/>
        <v>2.8867513459481291E-2</v>
      </c>
      <c r="J5">
        <f t="shared" si="6"/>
        <v>3437.7756382714638</v>
      </c>
    </row>
    <row r="6" spans="1:14" x14ac:dyDescent="0.25">
      <c r="B6">
        <f t="shared" si="7"/>
        <v>40</v>
      </c>
      <c r="C6">
        <v>1</v>
      </c>
      <c r="D6">
        <f t="shared" si="0"/>
        <v>0.69813170079773179</v>
      </c>
      <c r="E6">
        <f t="shared" si="1"/>
        <v>4.8481368110953598E-6</v>
      </c>
      <c r="F6">
        <f t="shared" si="2"/>
        <v>3.3333333333333333E-2</v>
      </c>
      <c r="G6">
        <f t="shared" si="3"/>
        <v>2.1426253656217975E-2</v>
      </c>
      <c r="H6">
        <f t="shared" si="4"/>
        <v>4.8481368111333442E-6</v>
      </c>
      <c r="I6">
        <f t="shared" si="5"/>
        <v>2.5534814770632599E-2</v>
      </c>
      <c r="J6">
        <f t="shared" si="6"/>
        <v>4419.5075937810852</v>
      </c>
    </row>
    <row r="7" spans="1:14" x14ac:dyDescent="0.25">
      <c r="B7">
        <f t="shared" si="7"/>
        <v>50</v>
      </c>
      <c r="C7">
        <v>1</v>
      </c>
      <c r="D7">
        <f t="shared" si="0"/>
        <v>0.87266462599716477</v>
      </c>
      <c r="E7">
        <f t="shared" si="1"/>
        <v>4.8481368110953598E-6</v>
      </c>
      <c r="F7">
        <f t="shared" si="2"/>
        <v>3.3333333333333333E-2</v>
      </c>
      <c r="G7">
        <f t="shared" si="3"/>
        <v>2.5534814770632599E-2</v>
      </c>
      <c r="H7">
        <f t="shared" si="4"/>
        <v>4.8481368111333442E-6</v>
      </c>
      <c r="I7">
        <f t="shared" si="5"/>
        <v>2.1426253656217979E-2</v>
      </c>
      <c r="J7">
        <f t="shared" si="6"/>
        <v>5266.9550474324178</v>
      </c>
    </row>
    <row r="8" spans="1:14" x14ac:dyDescent="0.25">
      <c r="B8">
        <f t="shared" si="7"/>
        <v>60</v>
      </c>
      <c r="C8">
        <v>1</v>
      </c>
      <c r="D8">
        <f t="shared" si="0"/>
        <v>1.0471975511965976</v>
      </c>
      <c r="E8">
        <f t="shared" si="1"/>
        <v>4.8481368110953598E-6</v>
      </c>
      <c r="F8">
        <f t="shared" si="2"/>
        <v>3.3333333333333333E-2</v>
      </c>
      <c r="G8">
        <f t="shared" si="3"/>
        <v>2.8867513459481287E-2</v>
      </c>
      <c r="H8">
        <f t="shared" si="4"/>
        <v>4.8481368111333442E-6</v>
      </c>
      <c r="I8">
        <f t="shared" si="5"/>
        <v>1.666666666666667E-2</v>
      </c>
      <c r="J8">
        <f t="shared" si="6"/>
        <v>5954.3687371753695</v>
      </c>
    </row>
    <row r="9" spans="1:14" x14ac:dyDescent="0.25">
      <c r="B9">
        <f t="shared" si="7"/>
        <v>70</v>
      </c>
      <c r="C9">
        <v>1</v>
      </c>
      <c r="D9">
        <f t="shared" si="0"/>
        <v>1.2217304763960306</v>
      </c>
      <c r="E9">
        <f t="shared" si="1"/>
        <v>4.8481368110953598E-6</v>
      </c>
      <c r="F9">
        <f t="shared" si="2"/>
        <v>3.3333333333333333E-2</v>
      </c>
      <c r="G9">
        <f t="shared" si="3"/>
        <v>3.132308735953028E-2</v>
      </c>
      <c r="H9">
        <f t="shared" si="4"/>
        <v>4.8481368111333442E-6</v>
      </c>
      <c r="I9">
        <f t="shared" si="5"/>
        <v>1.1400671444188961E-2</v>
      </c>
      <c r="J9">
        <f t="shared" si="6"/>
        <v>6460.8619458952107</v>
      </c>
    </row>
    <row r="10" spans="1:14" x14ac:dyDescent="0.25">
      <c r="B10">
        <f t="shared" si="7"/>
        <v>80</v>
      </c>
      <c r="C10">
        <v>1</v>
      </c>
      <c r="D10">
        <f t="shared" si="0"/>
        <v>1.3962634015954636</v>
      </c>
      <c r="E10">
        <f t="shared" si="1"/>
        <v>4.8481368110953598E-6</v>
      </c>
      <c r="F10">
        <f t="shared" si="2"/>
        <v>3.3333333333333333E-2</v>
      </c>
      <c r="G10">
        <f t="shared" si="3"/>
        <v>3.2826925100406933E-2</v>
      </c>
      <c r="H10">
        <f t="shared" si="4"/>
        <v>4.8481368111333442E-6</v>
      </c>
      <c r="I10">
        <f t="shared" si="5"/>
        <v>5.7882725888976803E-3</v>
      </c>
      <c r="J10">
        <f t="shared" si="6"/>
        <v>6771.0451337429186</v>
      </c>
    </row>
    <row r="11" spans="1:14" x14ac:dyDescent="0.25">
      <c r="B11">
        <f t="shared" si="7"/>
        <v>90</v>
      </c>
      <c r="C11">
        <v>1</v>
      </c>
      <c r="D11">
        <f t="shared" si="0"/>
        <v>1.5707963267948966</v>
      </c>
      <c r="E11">
        <f t="shared" si="1"/>
        <v>4.8481368110953598E-6</v>
      </c>
      <c r="F11">
        <f t="shared" si="2"/>
        <v>3.3333333333333333E-2</v>
      </c>
      <c r="G11">
        <f t="shared" si="3"/>
        <v>3.3333333333333333E-2</v>
      </c>
      <c r="H11">
        <f t="shared" si="4"/>
        <v>4.8481368111333442E-6</v>
      </c>
      <c r="I11">
        <f t="shared" si="5"/>
        <v>2.0419140915143666E-18</v>
      </c>
      <c r="J11">
        <f t="shared" si="6"/>
        <v>6875.4935415160098</v>
      </c>
    </row>
    <row r="14" spans="1:14" s="1" customFormat="1" x14ac:dyDescent="0.25">
      <c r="A14" s="4"/>
      <c r="B14" s="4" t="s">
        <v>0</v>
      </c>
      <c r="C14" s="5" t="s">
        <v>8</v>
      </c>
      <c r="D14" s="4" t="s">
        <v>5</v>
      </c>
      <c r="E14" s="4" t="s">
        <v>7</v>
      </c>
      <c r="F14" s="4" t="s">
        <v>1</v>
      </c>
      <c r="G14" s="4" t="s">
        <v>2</v>
      </c>
      <c r="H14" s="4" t="s">
        <v>4</v>
      </c>
      <c r="I14" s="1" t="s">
        <v>9</v>
      </c>
      <c r="J14" s="4" t="s">
        <v>11</v>
      </c>
      <c r="N14" s="1" t="s">
        <v>10</v>
      </c>
    </row>
    <row r="15" spans="1:14" x14ac:dyDescent="0.25">
      <c r="B15">
        <v>45</v>
      </c>
      <c r="C15">
        <v>1</v>
      </c>
      <c r="D15">
        <f>B15*PI()/180</f>
        <v>0.78539816339744828</v>
      </c>
      <c r="E15">
        <f>(C15/60/60)*PI()/180</f>
        <v>4.8481368110953598E-6</v>
      </c>
      <c r="F15">
        <f>8000/240000</f>
        <v>3.3333333333333333E-2</v>
      </c>
      <c r="G15">
        <f>F15*SIN(D15)</f>
        <v>2.357022603955158E-2</v>
      </c>
      <c r="H15">
        <f t="shared" ref="H15:H24" si="8">F15*COS(D15)</f>
        <v>2.3570226039551584E-2</v>
      </c>
      <c r="I15">
        <f>ATAN(G15/(C15-H15))</f>
        <v>2.4134505255407803E-2</v>
      </c>
      <c r="J15">
        <f>I15*(180/PI())*60*60</f>
        <v>4978.0990503762196</v>
      </c>
      <c r="N15">
        <f>200/0.25</f>
        <v>800</v>
      </c>
    </row>
    <row r="16" spans="1:14" x14ac:dyDescent="0.25">
      <c r="B16">
        <v>46</v>
      </c>
      <c r="C16">
        <v>2</v>
      </c>
      <c r="D16">
        <f t="shared" ref="D16:D24" si="9">B16*PI()/180</f>
        <v>0.80285145591739149</v>
      </c>
      <c r="E16">
        <f t="shared" ref="E16:E24" si="10">(C16/60/60)*PI()/180</f>
        <v>9.6962736221907197E-6</v>
      </c>
      <c r="F16">
        <f t="shared" si="2"/>
        <v>3.3333333333333333E-2</v>
      </c>
      <c r="G16">
        <f t="shared" ref="G16:G24" si="11">F16*SIN(D16)</f>
        <v>2.3977993344621702E-2</v>
      </c>
      <c r="H16">
        <f t="shared" si="8"/>
        <v>2.3155279015299911E-2</v>
      </c>
      <c r="I16">
        <f t="shared" ref="I16:I24" si="12">ATAN(G16/(C16-H16))</f>
        <v>1.2128832016578849E-2</v>
      </c>
      <c r="J16">
        <f t="shared" ref="J16:J24" si="13">I16*(180/PI())*60*60</f>
        <v>2501.7511859032156</v>
      </c>
    </row>
    <row r="17" spans="1:16" x14ac:dyDescent="0.25">
      <c r="B17">
        <v>45</v>
      </c>
      <c r="C17">
        <v>3</v>
      </c>
      <c r="D17">
        <f t="shared" si="9"/>
        <v>0.78539816339744828</v>
      </c>
      <c r="E17">
        <f t="shared" si="10"/>
        <v>1.454441043328608E-5</v>
      </c>
      <c r="F17">
        <f t="shared" si="2"/>
        <v>3.3333333333333333E-2</v>
      </c>
      <c r="G17">
        <f t="shared" si="11"/>
        <v>2.357022603955158E-2</v>
      </c>
      <c r="H17">
        <f t="shared" si="8"/>
        <v>2.3570226039551584E-2</v>
      </c>
      <c r="I17">
        <f t="shared" si="12"/>
        <v>7.9187937066966235E-3</v>
      </c>
      <c r="J17">
        <f t="shared" si="13"/>
        <v>1633.3684496225051</v>
      </c>
    </row>
    <row r="18" spans="1:16" x14ac:dyDescent="0.25">
      <c r="B18">
        <v>45</v>
      </c>
      <c r="C18">
        <v>4</v>
      </c>
      <c r="D18">
        <f t="shared" si="9"/>
        <v>0.78539816339744828</v>
      </c>
      <c r="E18">
        <f t="shared" si="10"/>
        <v>1.9392547244381439E-5</v>
      </c>
      <c r="F18">
        <f t="shared" si="2"/>
        <v>3.3333333333333333E-2</v>
      </c>
      <c r="G18">
        <f t="shared" si="11"/>
        <v>2.357022603955158E-2</v>
      </c>
      <c r="H18">
        <f t="shared" si="8"/>
        <v>2.3570226039551584E-2</v>
      </c>
      <c r="I18">
        <f t="shared" si="12"/>
        <v>5.9274151281416736E-3</v>
      </c>
      <c r="J18">
        <f t="shared" si="13"/>
        <v>1222.6171329522501</v>
      </c>
    </row>
    <row r="19" spans="1:16" x14ac:dyDescent="0.25">
      <c r="B19">
        <v>45</v>
      </c>
      <c r="C19">
        <v>5</v>
      </c>
      <c r="D19">
        <f t="shared" si="9"/>
        <v>0.78539816339744828</v>
      </c>
      <c r="E19">
        <f t="shared" si="10"/>
        <v>2.4240684055476795E-5</v>
      </c>
      <c r="F19">
        <f t="shared" si="2"/>
        <v>3.3333333333333333E-2</v>
      </c>
      <c r="G19">
        <f t="shared" si="11"/>
        <v>2.357022603955158E-2</v>
      </c>
      <c r="H19">
        <f t="shared" si="8"/>
        <v>2.3570226039551584E-2</v>
      </c>
      <c r="I19">
        <f t="shared" si="12"/>
        <v>4.7363372659622923E-3</v>
      </c>
      <c r="J19">
        <f t="shared" si="13"/>
        <v>976.93968848461441</v>
      </c>
    </row>
    <row r="20" spans="1:16" x14ac:dyDescent="0.25">
      <c r="B20">
        <v>45</v>
      </c>
      <c r="C20">
        <v>6</v>
      </c>
      <c r="D20">
        <f t="shared" si="9"/>
        <v>0.78539816339744828</v>
      </c>
      <c r="E20">
        <f t="shared" si="10"/>
        <v>2.9088820866572161E-5</v>
      </c>
      <c r="F20">
        <f t="shared" si="2"/>
        <v>3.3333333333333333E-2</v>
      </c>
      <c r="G20">
        <f t="shared" si="11"/>
        <v>2.357022603955158E-2</v>
      </c>
      <c r="H20">
        <f t="shared" si="8"/>
        <v>2.3570226039551584E-2</v>
      </c>
      <c r="I20">
        <f t="shared" si="12"/>
        <v>3.943843519943588E-3</v>
      </c>
      <c r="J20">
        <f t="shared" si="13"/>
        <v>813.47611951003068</v>
      </c>
    </row>
    <row r="21" spans="1:16" x14ac:dyDescent="0.25">
      <c r="B21">
        <v>45</v>
      </c>
      <c r="C21">
        <v>7</v>
      </c>
      <c r="D21">
        <f t="shared" si="9"/>
        <v>0.78539816339744828</v>
      </c>
      <c r="E21">
        <f t="shared" si="10"/>
        <v>3.3936957677667516E-5</v>
      </c>
      <c r="F21">
        <f t="shared" si="2"/>
        <v>3.3333333333333333E-2</v>
      </c>
      <c r="G21">
        <f t="shared" si="11"/>
        <v>2.357022603955158E-2</v>
      </c>
      <c r="H21">
        <f t="shared" si="8"/>
        <v>2.3570226039551584E-2</v>
      </c>
      <c r="I21">
        <f t="shared" si="12"/>
        <v>3.3785384676991962E-3</v>
      </c>
      <c r="J21">
        <f t="shared" si="13"/>
        <v>696.8735824383366</v>
      </c>
    </row>
    <row r="22" spans="1:16" x14ac:dyDescent="0.25">
      <c r="B22">
        <v>45</v>
      </c>
      <c r="C22">
        <v>8</v>
      </c>
      <c r="D22">
        <f t="shared" si="9"/>
        <v>0.78539816339744828</v>
      </c>
      <c r="E22">
        <f t="shared" si="10"/>
        <v>3.8785094488762879E-5</v>
      </c>
      <c r="F22">
        <f t="shared" si="2"/>
        <v>3.3333333333333333E-2</v>
      </c>
      <c r="G22">
        <f t="shared" si="11"/>
        <v>2.357022603955158E-2</v>
      </c>
      <c r="H22">
        <f t="shared" si="8"/>
        <v>2.3570226039551584E-2</v>
      </c>
      <c r="I22">
        <f t="shared" si="12"/>
        <v>2.9549758605424054E-3</v>
      </c>
      <c r="J22">
        <f t="shared" si="13"/>
        <v>609.50752333962612</v>
      </c>
    </row>
    <row r="23" spans="1:16" x14ac:dyDescent="0.25">
      <c r="B23">
        <v>45</v>
      </c>
      <c r="C23">
        <v>9</v>
      </c>
      <c r="D23">
        <f t="shared" si="9"/>
        <v>0.78539816339744828</v>
      </c>
      <c r="E23">
        <f t="shared" si="10"/>
        <v>4.3633231299858241E-5</v>
      </c>
      <c r="F23">
        <f t="shared" si="2"/>
        <v>3.3333333333333333E-2</v>
      </c>
      <c r="G23">
        <f t="shared" si="11"/>
        <v>2.357022603955158E-2</v>
      </c>
      <c r="H23">
        <f t="shared" si="8"/>
        <v>2.3570226039551584E-2</v>
      </c>
      <c r="I23">
        <f t="shared" si="12"/>
        <v>2.6257846897734731E-3</v>
      </c>
      <c r="J23">
        <f t="shared" si="13"/>
        <v>541.6069702827175</v>
      </c>
    </row>
    <row r="24" spans="1:16" x14ac:dyDescent="0.25">
      <c r="B24">
        <v>45</v>
      </c>
      <c r="C24">
        <v>10</v>
      </c>
      <c r="D24">
        <f t="shared" si="9"/>
        <v>0.78539816339744828</v>
      </c>
      <c r="E24">
        <f t="shared" si="10"/>
        <v>4.848136811095359E-5</v>
      </c>
      <c r="F24">
        <f t="shared" si="2"/>
        <v>3.3333333333333333E-2</v>
      </c>
      <c r="G24">
        <f t="shared" si="11"/>
        <v>2.357022603955158E-2</v>
      </c>
      <c r="H24">
        <f t="shared" si="8"/>
        <v>2.3570226039551584E-2</v>
      </c>
      <c r="I24">
        <f t="shared" si="12"/>
        <v>2.3625868891656342E-3</v>
      </c>
      <c r="J24">
        <f t="shared" si="13"/>
        <v>487.31852693567964</v>
      </c>
    </row>
    <row r="26" spans="1:16" x14ac:dyDescent="0.25">
      <c r="B26" t="s">
        <v>16</v>
      </c>
      <c r="C26" t="s">
        <v>17</v>
      </c>
      <c r="O26" t="s">
        <v>0</v>
      </c>
      <c r="P26" t="s">
        <v>18</v>
      </c>
    </row>
    <row r="27" spans="1:16" x14ac:dyDescent="0.25">
      <c r="A27" s="6"/>
      <c r="B27" s="7"/>
    </row>
    <row r="28" spans="1:16" x14ac:dyDescent="0.25">
      <c r="A28" s="6">
        <v>44332.666666666664</v>
      </c>
      <c r="B28" s="7">
        <v>0.58898958333333329</v>
      </c>
      <c r="C28" t="s">
        <v>13</v>
      </c>
      <c r="D28">
        <v>1.02</v>
      </c>
      <c r="E28">
        <v>-0.05</v>
      </c>
      <c r="F28">
        <v>1.02</v>
      </c>
      <c r="G28">
        <v>92.9</v>
      </c>
      <c r="H28">
        <v>19.7</v>
      </c>
      <c r="I28">
        <v>152</v>
      </c>
      <c r="J28">
        <v>114</v>
      </c>
      <c r="K28" t="s">
        <v>12</v>
      </c>
      <c r="L28">
        <v>0.03</v>
      </c>
      <c r="M28" t="s">
        <v>12</v>
      </c>
      <c r="N28">
        <v>500</v>
      </c>
      <c r="O28">
        <v>0</v>
      </c>
      <c r="P28">
        <v>0</v>
      </c>
    </row>
    <row r="29" spans="1:16" ht="33.75" customHeight="1" x14ac:dyDescent="0.25">
      <c r="A29" s="8">
        <v>44332.666666666664</v>
      </c>
      <c r="B29" s="9">
        <v>0.58896759259259257</v>
      </c>
      <c r="C29" s="10" t="s">
        <v>14</v>
      </c>
      <c r="D29" s="10">
        <v>1.1299999999999999</v>
      </c>
      <c r="E29" s="10">
        <v>0.01</v>
      </c>
      <c r="F29" s="10">
        <v>1.1299999999999999</v>
      </c>
      <c r="G29" s="10">
        <v>89.5</v>
      </c>
      <c r="H29" s="10">
        <v>19.7</v>
      </c>
      <c r="I29" s="10">
        <v>152</v>
      </c>
      <c r="J29" s="10">
        <v>113</v>
      </c>
      <c r="K29" s="10">
        <v>-59.4</v>
      </c>
      <c r="L29" s="10">
        <v>0.04</v>
      </c>
      <c r="M29" s="10" t="s">
        <v>12</v>
      </c>
      <c r="N29" t="s">
        <v>15</v>
      </c>
      <c r="O29">
        <f>47.661778</f>
        <v>47.661777999999998</v>
      </c>
      <c r="P29">
        <f>237.453</f>
        <v>237.453</v>
      </c>
    </row>
    <row r="30" spans="1:16" ht="33.75" customHeight="1" x14ac:dyDescent="0.25">
      <c r="A30" s="8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1:16" x14ac:dyDescent="0.25">
      <c r="A31" t="s">
        <v>19</v>
      </c>
      <c r="B31">
        <f>(8+8.7/60)*360/24</f>
        <v>122.175</v>
      </c>
      <c r="C31">
        <f>-(39+45/60+16/3600)</f>
        <v>-39.754444444444445</v>
      </c>
    </row>
    <row r="32" spans="1:16" x14ac:dyDescent="0.25">
      <c r="A32" t="s">
        <v>20</v>
      </c>
      <c r="B32">
        <f>(8+6.8/60)*360/24</f>
        <v>121.7</v>
      </c>
      <c r="C32">
        <f>-(39+45/60+28/3600)</f>
        <v>-39.757777777777775</v>
      </c>
      <c r="O32">
        <f>O29</f>
        <v>47.661777999999998</v>
      </c>
    </row>
    <row r="33" spans="1:10" x14ac:dyDescent="0.25">
      <c r="A33" t="s">
        <v>21</v>
      </c>
      <c r="B33">
        <f>B31-B32</f>
        <v>0.47499999999999432</v>
      </c>
      <c r="C33">
        <f>C31-C32</f>
        <v>3.3333333333303017E-3</v>
      </c>
      <c r="D33">
        <f>B33*PI()/180</f>
        <v>8.2903139469729659E-3</v>
      </c>
      <c r="E33">
        <f>(C33/60/60)*PI()/180</f>
        <v>1.6160456036969832E-8</v>
      </c>
      <c r="F33">
        <f>8000/240000</f>
        <v>3.3333333333333333E-2</v>
      </c>
      <c r="G33">
        <f>F33*SIN(D33)</f>
        <v>2.7634063275709572E-4</v>
      </c>
      <c r="H33">
        <f>TAN(E33)</f>
        <v>1.6160456036969832E-8</v>
      </c>
      <c r="I33">
        <f>F33*COS(D33)</f>
        <v>3.3332187851471712E-2</v>
      </c>
      <c r="J33">
        <f>(G33/H33)+I33</f>
        <v>17099.837454356111</v>
      </c>
    </row>
    <row r="35" spans="1:10" x14ac:dyDescent="0.25">
      <c r="A35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McAlister</dc:creator>
  <cp:lastModifiedBy>Rick McAlister</cp:lastModifiedBy>
  <dcterms:created xsi:type="dcterms:W3CDTF">2021-05-16T13:29:46Z</dcterms:created>
  <dcterms:modified xsi:type="dcterms:W3CDTF">2021-05-16T16:25:45Z</dcterms:modified>
</cp:coreProperties>
</file>