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Computer_Network/lab4/"/>
    </mc:Choice>
  </mc:AlternateContent>
  <xr:revisionPtr revIDLastSave="0" documentId="13_ncr:1_{64BAB2AD-E24F-3945-8C05-A84313199C43}" xr6:coauthVersionLast="47" xr6:coauthVersionMax="47" xr10:uidLastSave="{00000000-0000-0000-0000-000000000000}"/>
  <bookViews>
    <workbookView xWindow="23380" yWindow="620" windowWidth="28060" windowHeight="20860" activeTab="1" xr2:uid="{A4AB983F-3E68-5B43-8084-C0D36DBFAC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6" i="1" l="1"/>
  <c r="AL107" i="1"/>
  <c r="AL108" i="1"/>
  <c r="AL109" i="1"/>
  <c r="AL110" i="1"/>
  <c r="AG99" i="1"/>
  <c r="AG96" i="1"/>
  <c r="AG97" i="1"/>
  <c r="AE108" i="1"/>
  <c r="AE109" i="1"/>
  <c r="AE110" i="1"/>
  <c r="AE111" i="1"/>
  <c r="AE112" i="1"/>
  <c r="AE113" i="1"/>
  <c r="AE114" i="1"/>
  <c r="AA91" i="1"/>
  <c r="AA92" i="1"/>
  <c r="AA93" i="1"/>
  <c r="AA94" i="1"/>
  <c r="AA95" i="1"/>
  <c r="AA96" i="1"/>
  <c r="AA97" i="1"/>
  <c r="AA98" i="1"/>
  <c r="AA99" i="1"/>
  <c r="X70" i="1"/>
  <c r="X72" i="1"/>
  <c r="X73" i="1"/>
  <c r="X74" i="1"/>
  <c r="T31" i="1"/>
  <c r="T40" i="1"/>
  <c r="T39" i="1"/>
  <c r="T38" i="1"/>
  <c r="T37" i="1"/>
  <c r="T36" i="1"/>
  <c r="T35" i="1"/>
  <c r="T34" i="1"/>
  <c r="T33" i="1"/>
  <c r="T32" i="1"/>
  <c r="W32" i="1"/>
  <c r="W33" i="1"/>
  <c r="W34" i="1"/>
  <c r="W35" i="1"/>
  <c r="W36" i="1"/>
  <c r="W37" i="1"/>
  <c r="W38" i="1"/>
  <c r="W39" i="1"/>
  <c r="W40" i="1"/>
  <c r="W31" i="1"/>
  <c r="U33" i="1"/>
  <c r="U34" i="1" s="1"/>
  <c r="U35" i="1" s="1"/>
  <c r="U36" i="1" s="1"/>
  <c r="U37" i="1" s="1"/>
  <c r="U38" i="1" s="1"/>
  <c r="U39" i="1" s="1"/>
  <c r="U40" i="1" s="1"/>
  <c r="B54" i="1"/>
  <c r="B55" i="1" s="1"/>
  <c r="B56" i="1" s="1"/>
  <c r="B57" i="1" s="1"/>
  <c r="B58" i="1" s="1"/>
  <c r="B59" i="1" s="1"/>
  <c r="B60" i="1" s="1"/>
  <c r="B61" i="1" s="1"/>
  <c r="R33" i="1"/>
  <c r="R34" i="1" s="1"/>
  <c r="R35" i="1" s="1"/>
  <c r="R36" i="1" s="1"/>
  <c r="R37" i="1" s="1"/>
  <c r="R38" i="1" s="1"/>
  <c r="R39" i="1" s="1"/>
  <c r="R40" i="1" s="1"/>
  <c r="O33" i="1"/>
  <c r="O34" i="1" s="1"/>
  <c r="O35" i="1" s="1"/>
  <c r="O36" i="1" s="1"/>
  <c r="O37" i="1" s="1"/>
  <c r="O38" i="1" s="1"/>
  <c r="O39" i="1" s="1"/>
  <c r="O40" i="1" s="1"/>
  <c r="L33" i="1"/>
  <c r="L34" i="1" s="1"/>
  <c r="L35" i="1" s="1"/>
  <c r="L36" i="1" s="1"/>
  <c r="L37" i="1" s="1"/>
  <c r="L38" i="1" s="1"/>
  <c r="L39" i="1" s="1"/>
  <c r="L40" i="1" s="1"/>
  <c r="H19" i="1"/>
  <c r="H20" i="1" s="1"/>
  <c r="H21" i="1" s="1"/>
  <c r="H22" i="1" s="1"/>
  <c r="H23" i="1" s="1"/>
  <c r="E19" i="1"/>
  <c r="E20" i="1" s="1"/>
  <c r="E21" i="1" s="1"/>
  <c r="E22" i="1" s="1"/>
  <c r="E23" i="1" s="1"/>
  <c r="B20" i="1"/>
  <c r="B21" i="1"/>
  <c r="B22" i="1" s="1"/>
  <c r="B23" i="1" s="1"/>
  <c r="B19" i="1"/>
  <c r="E13" i="1"/>
  <c r="F13" i="1"/>
  <c r="G13" i="1"/>
  <c r="D13" i="1"/>
  <c r="C13" i="1"/>
  <c r="B13" i="1"/>
</calcChain>
</file>

<file path=xl/sharedStrings.xml><?xml version="1.0" encoding="utf-8"?>
<sst xmlns="http://schemas.openxmlformats.org/spreadsheetml/2006/main" count="36" uniqueCount="17">
  <si>
    <t>Station  0 Mean Delay</t>
  </si>
  <si>
    <t>Station  1 Mean Delay</t>
  </si>
  <si>
    <t>Station  2 Mean Delay</t>
  </si>
  <si>
    <t>Station  3 Mean Delay</t>
  </si>
  <si>
    <t>Station  4 Mean Delay</t>
  </si>
  <si>
    <t>Station  5 Mean Delay</t>
  </si>
  <si>
    <t>Station  6 Mean Delay</t>
  </si>
  <si>
    <t>Station  7 Mean Delay</t>
  </si>
  <si>
    <t>Station  8 Mean Delay</t>
  </si>
  <si>
    <t>Station  9 Mean Delay</t>
  </si>
  <si>
    <t>Average</t>
  </si>
  <si>
    <t>Mean Back off Duration</t>
  </si>
  <si>
    <t>num_station</t>
  </si>
  <si>
    <t>Arrival Rate</t>
  </si>
  <si>
    <t>Mean Delay</t>
  </si>
  <si>
    <t>Throughput(S)</t>
  </si>
  <si>
    <t>Station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</si>
</sst>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- 10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(5,10)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2.2000000000000002</c:v>
                </c:pt>
                <c:pt idx="6">
                  <c:v>201094664.30000001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D541-B984-8FF06F66EAB9}"/>
            </c:ext>
          </c:extLst>
        </c:ser>
        <c:ser>
          <c:idx val="1"/>
          <c:order val="1"/>
          <c:tx>
            <c:v>(10,10)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Sheet1!$E$17:$E$23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Sheet1!$F$17:$F$23</c:f>
              <c:numCache>
                <c:formatCode>General</c:formatCode>
                <c:ptCount val="7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C-D541-B984-8FF06F66EAB9}"/>
            </c:ext>
          </c:extLst>
        </c:ser>
        <c:ser>
          <c:idx val="2"/>
          <c:order val="2"/>
          <c:tx>
            <c:v>(20,10)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Sheet1!$H$17:$H$23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Sheet1!$I$17:$I$23</c:f>
              <c:numCache>
                <c:formatCode>General</c:formatCode>
                <c:ptCount val="7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C-D541-B984-8FF06F66EAB9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Sheet1!$B$52:$B$61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Sheet1!$C$52:$C$61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2.6</c:v>
                </c:pt>
                <c:pt idx="2">
                  <c:v>3</c:v>
                </c:pt>
                <c:pt idx="3">
                  <c:v>3.5</c:v>
                </c:pt>
                <c:pt idx="4">
                  <c:v>4.0999999999999996</c:v>
                </c:pt>
                <c:pt idx="5">
                  <c:v>4.8</c:v>
                </c:pt>
                <c:pt idx="6">
                  <c:v>5.7</c:v>
                </c:pt>
                <c:pt idx="7">
                  <c:v>7.1</c:v>
                </c:pt>
                <c:pt idx="8">
                  <c:v>9</c:v>
                </c:pt>
                <c:pt idx="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C-D541-B984-8FF06F66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- 5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(3,5)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Sheet1!$L$31:$L$40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Sheet1!$M$31:$M$40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3.1</c:v>
                </c:pt>
                <c:pt idx="9">
                  <c:v>13698833.4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4-934D-AC64-89ACCE7BBB3D}"/>
            </c:ext>
          </c:extLst>
        </c:ser>
        <c:ser>
          <c:idx val="1"/>
          <c:order val="1"/>
          <c:tx>
            <c:v>(5,5)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Sheet1!$O$31:$O$40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Sheet1!$P$31:$P$40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4-934D-AC64-89ACCE7BBB3D}"/>
            </c:ext>
          </c:extLst>
        </c:ser>
        <c:ser>
          <c:idx val="2"/>
          <c:order val="2"/>
          <c:tx>
            <c:v>(7,5)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Sheet1!$R$31:$R$40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Sheet1!$S$31:$S$40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2.2000000000000002</c:v>
                </c:pt>
                <c:pt idx="6">
                  <c:v>2.5</c:v>
                </c:pt>
                <c:pt idx="7">
                  <c:v>2.8</c:v>
                </c:pt>
                <c:pt idx="8">
                  <c:v>3.2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4-934D-AC64-89ACCE7BBB3D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Sheet1!$U$31:$U$40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Sheet1!$V$31:$V$40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4-934D-AC64-89ACCE7B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- 5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(3,5)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Sheet1!$N$31:$N$40</c:f>
              <c:numCache>
                <c:formatCode>General</c:formatCode>
                <c:ptCount val="10"/>
                <c:pt idx="0">
                  <c:v>9.8019869999999999E-3</c:v>
                </c:pt>
                <c:pt idx="1">
                  <c:v>1.9215789E-2</c:v>
                </c:pt>
                <c:pt idx="2">
                  <c:v>2.8252935999999999E-2</c:v>
                </c:pt>
                <c:pt idx="3">
                  <c:v>3.6924654000000001E-2</c:v>
                </c:pt>
                <c:pt idx="4">
                  <c:v>4.5241871000000003E-2</c:v>
                </c:pt>
                <c:pt idx="5">
                  <c:v>5.3215225999999997E-2</c:v>
                </c:pt>
                <c:pt idx="6">
                  <c:v>6.0855076000000001E-2</c:v>
                </c:pt>
                <c:pt idx="7">
                  <c:v>6.8171502999999994E-2</c:v>
                </c:pt>
                <c:pt idx="8">
                  <c:v>7.5174319000000003E-2</c:v>
                </c:pt>
                <c:pt idx="9">
                  <c:v>8.1873075000000003E-2</c:v>
                </c:pt>
              </c:numCache>
            </c:numRef>
          </c:xVal>
          <c:yVal>
            <c:numRef>
              <c:f>Sheet1!$M$31:$M$40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3.1</c:v>
                </c:pt>
                <c:pt idx="9">
                  <c:v>13698833.4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8-C047-B7DE-782D0F24CC68}"/>
            </c:ext>
          </c:extLst>
        </c:ser>
        <c:ser>
          <c:idx val="1"/>
          <c:order val="1"/>
          <c:tx>
            <c:v>(5,5)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Sheet1!$Q$31:$Q$40</c:f>
              <c:numCache>
                <c:formatCode>General</c:formatCode>
                <c:ptCount val="10"/>
                <c:pt idx="0">
                  <c:v>9.8019869999999999E-3</c:v>
                </c:pt>
                <c:pt idx="1">
                  <c:v>1.9215789E-2</c:v>
                </c:pt>
                <c:pt idx="2">
                  <c:v>2.8252935999999999E-2</c:v>
                </c:pt>
                <c:pt idx="3">
                  <c:v>3.6924654000000001E-2</c:v>
                </c:pt>
                <c:pt idx="4">
                  <c:v>4.5241871000000003E-2</c:v>
                </c:pt>
                <c:pt idx="5">
                  <c:v>5.3215225999999997E-2</c:v>
                </c:pt>
                <c:pt idx="6">
                  <c:v>6.0855076000000001E-2</c:v>
                </c:pt>
                <c:pt idx="7">
                  <c:v>6.8171502999999994E-2</c:v>
                </c:pt>
                <c:pt idx="8">
                  <c:v>7.5174319000000003E-2</c:v>
                </c:pt>
                <c:pt idx="9">
                  <c:v>8.1873075000000003E-2</c:v>
                </c:pt>
              </c:numCache>
            </c:numRef>
          </c:xVal>
          <c:yVal>
            <c:numRef>
              <c:f>Sheet1!$P$31:$P$40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8-C047-B7DE-782D0F24CC68}"/>
            </c:ext>
          </c:extLst>
        </c:ser>
        <c:ser>
          <c:idx val="2"/>
          <c:order val="2"/>
          <c:tx>
            <c:v>(7,5)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Sheet1!$T$31:$T$40</c:f>
              <c:numCache>
                <c:formatCode>General</c:formatCode>
                <c:ptCount val="10"/>
                <c:pt idx="0">
                  <c:v>9.8019867330675532E-3</c:v>
                </c:pt>
                <c:pt idx="1">
                  <c:v>1.9215788783046465E-2</c:v>
                </c:pt>
                <c:pt idx="2">
                  <c:v>2.8252936007527461E-2</c:v>
                </c:pt>
                <c:pt idx="3">
                  <c:v>3.6924653855465429E-2</c:v>
                </c:pt>
                <c:pt idx="4">
                  <c:v>4.524187090179798E-2</c:v>
                </c:pt>
                <c:pt idx="5">
                  <c:v>5.3215226203029452E-2</c:v>
                </c:pt>
                <c:pt idx="6">
                  <c:v>6.0855076477916416E-2</c:v>
                </c:pt>
                <c:pt idx="7">
                  <c:v>6.8171503117296903E-2</c:v>
                </c:pt>
                <c:pt idx="8">
                  <c:v>7.5174319027014477E-2</c:v>
                </c:pt>
                <c:pt idx="9">
                  <c:v>8.1873075307798179E-2</c:v>
                </c:pt>
              </c:numCache>
            </c:numRef>
          </c:xVal>
          <c:yVal>
            <c:numRef>
              <c:f>Sheet1!$S$31:$S$40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2.2000000000000002</c:v>
                </c:pt>
                <c:pt idx="6">
                  <c:v>2.5</c:v>
                </c:pt>
                <c:pt idx="7">
                  <c:v>2.8</c:v>
                </c:pt>
                <c:pt idx="8">
                  <c:v>3.2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8-C047-B7DE-782D0F24CC68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Sheet1!$W$31:$W$40</c:f>
              <c:numCache>
                <c:formatCode>General</c:formatCode>
                <c:ptCount val="10"/>
                <c:pt idx="0">
                  <c:v>9.8019867330675532E-3</c:v>
                </c:pt>
                <c:pt idx="1">
                  <c:v>1.9215788783046465E-2</c:v>
                </c:pt>
                <c:pt idx="2">
                  <c:v>2.8252936007527461E-2</c:v>
                </c:pt>
                <c:pt idx="3">
                  <c:v>3.6924653855465429E-2</c:v>
                </c:pt>
                <c:pt idx="4">
                  <c:v>4.524187090179798E-2</c:v>
                </c:pt>
                <c:pt idx="5">
                  <c:v>5.3215226203029452E-2</c:v>
                </c:pt>
                <c:pt idx="6">
                  <c:v>6.0855076477916416E-2</c:v>
                </c:pt>
                <c:pt idx="7">
                  <c:v>6.8171503117296903E-2</c:v>
                </c:pt>
                <c:pt idx="8">
                  <c:v>7.5174319027014477E-2</c:v>
                </c:pt>
                <c:pt idx="9">
                  <c:v>8.1873075307798179E-2</c:v>
                </c:pt>
              </c:numCache>
            </c:numRef>
          </c:xVal>
          <c:yVal>
            <c:numRef>
              <c:f>Sheet1!$V$31:$V$40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8-C047-B7DE-782D0F24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Mean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(BNE,5)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Sheet1!$X$80:$X$103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Sheet1!$T$106:$T$129</c:f>
              <c:numCache>
                <c:formatCode>General</c:formatCode>
                <c:ptCount val="24"/>
                <c:pt idx="0">
                  <c:v>1.3</c:v>
                </c:pt>
                <c:pt idx="1">
                  <c:v>1.7</c:v>
                </c:pt>
                <c:pt idx="2">
                  <c:v>2.4</c:v>
                </c:pt>
                <c:pt idx="3">
                  <c:v>3.5</c:v>
                </c:pt>
                <c:pt idx="4">
                  <c:v>5.9</c:v>
                </c:pt>
                <c:pt idx="5">
                  <c:v>18.100000000000001</c:v>
                </c:pt>
                <c:pt idx="6">
                  <c:v>130.1</c:v>
                </c:pt>
                <c:pt idx="7">
                  <c:v>1185.2</c:v>
                </c:pt>
                <c:pt idx="8">
                  <c:v>47386.400000000001</c:v>
                </c:pt>
                <c:pt idx="9">
                  <c:v>17057.8</c:v>
                </c:pt>
                <c:pt idx="10">
                  <c:v>51317.3</c:v>
                </c:pt>
                <c:pt idx="11">
                  <c:v>252150.8</c:v>
                </c:pt>
                <c:pt idx="12">
                  <c:v>176360.1</c:v>
                </c:pt>
                <c:pt idx="13">
                  <c:v>89325.3</c:v>
                </c:pt>
                <c:pt idx="14">
                  <c:v>332794.59999999998</c:v>
                </c:pt>
                <c:pt idx="15">
                  <c:v>393507.1</c:v>
                </c:pt>
                <c:pt idx="16">
                  <c:v>466259.7</c:v>
                </c:pt>
                <c:pt idx="17">
                  <c:v>540149.30000000005</c:v>
                </c:pt>
                <c:pt idx="18">
                  <c:v>398869.7</c:v>
                </c:pt>
                <c:pt idx="19">
                  <c:v>396096.7</c:v>
                </c:pt>
                <c:pt idx="20">
                  <c:v>234004.1</c:v>
                </c:pt>
                <c:pt idx="21">
                  <c:v>513277.3</c:v>
                </c:pt>
                <c:pt idx="22">
                  <c:v>334455.40000000002</c:v>
                </c:pt>
                <c:pt idx="23">
                  <c:v>456782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E-6E49-843C-B268F629D6D7}"/>
            </c:ext>
          </c:extLst>
        </c:ser>
        <c:ser>
          <c:idx val="1"/>
          <c:order val="1"/>
          <c:tx>
            <c:v>(BNE,10)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Sheet1!$X$80:$X$103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Sheet1!$T$65:$T$88</c:f>
              <c:numCache>
                <c:formatCode>General</c:formatCode>
                <c:ptCount val="24"/>
                <c:pt idx="0">
                  <c:v>1.3</c:v>
                </c:pt>
                <c:pt idx="1">
                  <c:v>1.6</c:v>
                </c:pt>
                <c:pt idx="2">
                  <c:v>2.1</c:v>
                </c:pt>
                <c:pt idx="3">
                  <c:v>2.9</c:v>
                </c:pt>
                <c:pt idx="4">
                  <c:v>4.2</c:v>
                </c:pt>
                <c:pt idx="5">
                  <c:v>6.8</c:v>
                </c:pt>
                <c:pt idx="6">
                  <c:v>14.6</c:v>
                </c:pt>
                <c:pt idx="7">
                  <c:v>45</c:v>
                </c:pt>
                <c:pt idx="8">
                  <c:v>188.6</c:v>
                </c:pt>
                <c:pt idx="9">
                  <c:v>3131</c:v>
                </c:pt>
                <c:pt idx="10">
                  <c:v>220613.3</c:v>
                </c:pt>
                <c:pt idx="11">
                  <c:v>104889.7</c:v>
                </c:pt>
                <c:pt idx="12">
                  <c:v>119683.9</c:v>
                </c:pt>
                <c:pt idx="13">
                  <c:v>4681.6000000000004</c:v>
                </c:pt>
                <c:pt idx="14">
                  <c:v>163755.9</c:v>
                </c:pt>
                <c:pt idx="15">
                  <c:v>108165</c:v>
                </c:pt>
                <c:pt idx="16">
                  <c:v>225481.60000000001</c:v>
                </c:pt>
                <c:pt idx="17">
                  <c:v>483385.1</c:v>
                </c:pt>
                <c:pt idx="18">
                  <c:v>229267.1</c:v>
                </c:pt>
                <c:pt idx="19">
                  <c:v>209872.2</c:v>
                </c:pt>
                <c:pt idx="20">
                  <c:v>403582.8</c:v>
                </c:pt>
                <c:pt idx="21">
                  <c:v>534790.19999999995</c:v>
                </c:pt>
                <c:pt idx="22">
                  <c:v>40415.699999999997</c:v>
                </c:pt>
                <c:pt idx="23">
                  <c:v>725877.3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E-6E49-843C-B268F629D6D7}"/>
            </c:ext>
          </c:extLst>
        </c:ser>
        <c:ser>
          <c:idx val="2"/>
          <c:order val="2"/>
          <c:tx>
            <c:v>(5,10)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2.2000000000000002</c:v>
                </c:pt>
                <c:pt idx="6">
                  <c:v>201094664.30000001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E-6E49-843C-B268F629D6D7}"/>
            </c:ext>
          </c:extLst>
        </c:ser>
        <c:ser>
          <c:idx val="3"/>
          <c:order val="3"/>
          <c:tx>
            <c:v>(10,10)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Sheet1!$AA$91:$AA$103</c:f>
              <c:numCache>
                <c:formatCode>General</c:formatCode>
                <c:ptCount val="1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Sheet1!$AB$91:$AB$103</c:f>
              <c:numCache>
                <c:formatCode>General</c:formatCode>
                <c:ptCount val="13"/>
                <c:pt idx="0">
                  <c:v>1.5</c:v>
                </c:pt>
                <c:pt idx="1">
                  <c:v>2.1</c:v>
                </c:pt>
                <c:pt idx="2">
                  <c:v>2.8</c:v>
                </c:pt>
                <c:pt idx="3">
                  <c:v>3.6</c:v>
                </c:pt>
                <c:pt idx="4">
                  <c:v>4.7</c:v>
                </c:pt>
                <c:pt idx="5">
                  <c:v>6.2</c:v>
                </c:pt>
                <c:pt idx="6">
                  <c:v>8.3000000000000007</c:v>
                </c:pt>
                <c:pt idx="7">
                  <c:v>11.6</c:v>
                </c:pt>
                <c:pt idx="8">
                  <c:v>18.899999999999999</c:v>
                </c:pt>
                <c:pt idx="9">
                  <c:v>1596341.2</c:v>
                </c:pt>
                <c:pt idx="10">
                  <c:v>2739258.8</c:v>
                </c:pt>
                <c:pt idx="11">
                  <c:v>3675749.3</c:v>
                </c:pt>
                <c:pt idx="12">
                  <c:v>4500126.5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E-6E49-843C-B268F629D6D7}"/>
            </c:ext>
          </c:extLst>
        </c:ser>
        <c:ser>
          <c:idx val="4"/>
          <c:order val="4"/>
          <c:tx>
            <c:v>(20,10)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Sheet1!$AE$91:$AE$114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Sheet1!$AD$91:$AD$114</c:f>
              <c:numCache>
                <c:formatCode>General</c:formatCode>
                <c:ptCount val="24"/>
                <c:pt idx="0">
                  <c:v>1.9</c:v>
                </c:pt>
                <c:pt idx="1">
                  <c:v>2.9</c:v>
                </c:pt>
                <c:pt idx="2">
                  <c:v>4.2</c:v>
                </c:pt>
                <c:pt idx="3">
                  <c:v>5.8</c:v>
                </c:pt>
                <c:pt idx="4">
                  <c:v>7.6</c:v>
                </c:pt>
                <c:pt idx="5">
                  <c:v>10</c:v>
                </c:pt>
                <c:pt idx="6">
                  <c:v>13</c:v>
                </c:pt>
                <c:pt idx="7">
                  <c:v>16.899999999999999</c:v>
                </c:pt>
                <c:pt idx="8">
                  <c:v>22</c:v>
                </c:pt>
                <c:pt idx="9">
                  <c:v>29</c:v>
                </c:pt>
                <c:pt idx="10">
                  <c:v>39.1</c:v>
                </c:pt>
                <c:pt idx="11">
                  <c:v>54.6</c:v>
                </c:pt>
                <c:pt idx="12">
                  <c:v>82.5</c:v>
                </c:pt>
                <c:pt idx="13">
                  <c:v>145.1</c:v>
                </c:pt>
                <c:pt idx="14">
                  <c:v>437</c:v>
                </c:pt>
                <c:pt idx="15">
                  <c:v>233059</c:v>
                </c:pt>
                <c:pt idx="16">
                  <c:v>692594.2</c:v>
                </c:pt>
                <c:pt idx="17">
                  <c:v>1104679.1000000001</c:v>
                </c:pt>
                <c:pt idx="18">
                  <c:v>1464101.4</c:v>
                </c:pt>
                <c:pt idx="19">
                  <c:v>1789949.8</c:v>
                </c:pt>
                <c:pt idx="20">
                  <c:v>2078468.8</c:v>
                </c:pt>
                <c:pt idx="21">
                  <c:v>2352083.5</c:v>
                </c:pt>
                <c:pt idx="22">
                  <c:v>2612932.2000000002</c:v>
                </c:pt>
                <c:pt idx="23">
                  <c:v>2826352.6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E-6E49-843C-B268F629D6D7}"/>
            </c:ext>
          </c:extLst>
        </c:ser>
        <c:ser>
          <c:idx val="5"/>
          <c:order val="5"/>
          <c:tx>
            <c:v>(3,5)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Sheet1!$AG$91:$AG$102</c:f>
              <c:numCache>
                <c:formatCode>0.00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 formatCode="General">
                  <c:v>0.18</c:v>
                </c:pt>
                <c:pt idx="9" formatCode="General">
                  <c:v>0.2</c:v>
                </c:pt>
                <c:pt idx="10" formatCode="General">
                  <c:v>0.22</c:v>
                </c:pt>
                <c:pt idx="11" formatCode="General">
                  <c:v>0.24</c:v>
                </c:pt>
              </c:numCache>
            </c:numRef>
          </c:xVal>
          <c:yVal>
            <c:numRef>
              <c:f>Sheet1!$AH$91:$AH$102</c:f>
              <c:numCache>
                <c:formatCode>General</c:formatCode>
                <c:ptCount val="12"/>
                <c:pt idx="0">
                  <c:v>1.2</c:v>
                </c:pt>
                <c:pt idx="1">
                  <c:v>1.5</c:v>
                </c:pt>
                <c:pt idx="2">
                  <c:v>1.9</c:v>
                </c:pt>
                <c:pt idx="3">
                  <c:v>2.6</c:v>
                </c:pt>
                <c:pt idx="4">
                  <c:v>6</c:v>
                </c:pt>
                <c:pt idx="5">
                  <c:v>5589273</c:v>
                </c:pt>
                <c:pt idx="6">
                  <c:v>8567362.6999999993</c:v>
                </c:pt>
                <c:pt idx="7">
                  <c:v>10792984.199999999</c:v>
                </c:pt>
                <c:pt idx="8">
                  <c:v>12554758.5</c:v>
                </c:pt>
                <c:pt idx="9">
                  <c:v>13935653.5</c:v>
                </c:pt>
                <c:pt idx="10">
                  <c:v>15066617.699999999</c:v>
                </c:pt>
                <c:pt idx="11">
                  <c:v>16011968.4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E-6E49-843C-B268F629D6D7}"/>
            </c:ext>
          </c:extLst>
        </c:ser>
        <c:ser>
          <c:idx val="6"/>
          <c:order val="6"/>
          <c:tx>
            <c:v>(5,5)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Sheet1!$AE$91:$AE$103</c:f>
              <c:numCache>
                <c:formatCode>General</c:formatCode>
                <c:ptCount val="1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Sheet1!$AJ$91:$AJ$103</c:f>
              <c:numCache>
                <c:formatCode>General</c:formatCode>
                <c:ptCount val="13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3.2</c:v>
                </c:pt>
                <c:pt idx="5">
                  <c:v>4.0999999999999996</c:v>
                </c:pt>
                <c:pt idx="6">
                  <c:v>5.4</c:v>
                </c:pt>
                <c:pt idx="7">
                  <c:v>7.6</c:v>
                </c:pt>
                <c:pt idx="8">
                  <c:v>12</c:v>
                </c:pt>
                <c:pt idx="9">
                  <c:v>43.2</c:v>
                </c:pt>
                <c:pt idx="10">
                  <c:v>1138810.6000000001</c:v>
                </c:pt>
                <c:pt idx="11">
                  <c:v>2099890.7999999998</c:v>
                </c:pt>
                <c:pt idx="12">
                  <c:v>2902823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E-6E49-843C-B268F629D6D7}"/>
            </c:ext>
          </c:extLst>
        </c:ser>
        <c:ser>
          <c:idx val="7"/>
          <c:order val="7"/>
          <c:tx>
            <c:v>(7,5)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Sheet1!$AL$91:$AL$110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</c:numCache>
            </c:numRef>
          </c:xVal>
          <c:yVal>
            <c:numRef>
              <c:f>Sheet1!$AM$91:$AM$110</c:f>
              <c:numCache>
                <c:formatCode>General</c:formatCode>
                <c:ptCount val="20"/>
                <c:pt idx="0">
                  <c:v>1.3</c:v>
                </c:pt>
                <c:pt idx="1">
                  <c:v>1.7</c:v>
                </c:pt>
                <c:pt idx="2">
                  <c:v>2.2000000000000002</c:v>
                </c:pt>
                <c:pt idx="3">
                  <c:v>2.8</c:v>
                </c:pt>
                <c:pt idx="4">
                  <c:v>3.5</c:v>
                </c:pt>
                <c:pt idx="5">
                  <c:v>4.5</c:v>
                </c:pt>
                <c:pt idx="6">
                  <c:v>5.7</c:v>
                </c:pt>
                <c:pt idx="7">
                  <c:v>7.3</c:v>
                </c:pt>
                <c:pt idx="8">
                  <c:v>9.6</c:v>
                </c:pt>
                <c:pt idx="9">
                  <c:v>13.1</c:v>
                </c:pt>
                <c:pt idx="10">
                  <c:v>19</c:v>
                </c:pt>
                <c:pt idx="11">
                  <c:v>31.5</c:v>
                </c:pt>
                <c:pt idx="12">
                  <c:v>82.4</c:v>
                </c:pt>
                <c:pt idx="13">
                  <c:v>368004.3</c:v>
                </c:pt>
                <c:pt idx="14">
                  <c:v>960818.7</c:v>
                </c:pt>
                <c:pt idx="15">
                  <c:v>1484994.4</c:v>
                </c:pt>
                <c:pt idx="16">
                  <c:v>1943768.1</c:v>
                </c:pt>
                <c:pt idx="17">
                  <c:v>2352121.7000000002</c:v>
                </c:pt>
                <c:pt idx="18">
                  <c:v>2711071.8</c:v>
                </c:pt>
                <c:pt idx="19">
                  <c:v>3046040.6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2E-6E49-843C-B268F629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46031"/>
        <c:axId val="2045122863"/>
      </c:scatterChart>
      <c:valAx>
        <c:axId val="20447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22863"/>
        <c:crosses val="autoZero"/>
        <c:crossBetween val="midCat"/>
      </c:valAx>
      <c:valAx>
        <c:axId val="2045122863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4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26</xdr:row>
      <xdr:rowOff>3545</xdr:rowOff>
    </xdr:from>
    <xdr:to>
      <xdr:col>9</xdr:col>
      <xdr:colOff>190499</xdr:colOff>
      <xdr:row>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FE301-E35D-557F-4EC9-178C94C1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123628</xdr:colOff>
      <xdr:row>42</xdr:row>
      <xdr:rowOff>134867</xdr:rowOff>
    </xdr:from>
    <xdr:to>
      <xdr:col>19</xdr:col>
      <xdr:colOff>266989</xdr:colOff>
      <xdr:row>63</xdr:row>
      <xdr:rowOff>7215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AC64B-E842-D246-A4FA-E2150ABE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645948</xdr:colOff>
      <xdr:row>41</xdr:row>
      <xdr:rowOff>120431</xdr:rowOff>
    </xdr:from>
    <xdr:to>
      <xdr:col>28</xdr:col>
      <xdr:colOff>811206</xdr:colOff>
      <xdr:row>61</xdr:row>
      <xdr:rowOff>200796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9372A-D298-824D-8FE6-AB8209ED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730247</xdr:colOff>
      <xdr:row>64</xdr:row>
      <xdr:rowOff>29935</xdr:rowOff>
    </xdr:from>
    <xdr:to>
      <xdr:col>36</xdr:col>
      <xdr:colOff>401052</xdr:colOff>
      <xdr:row>87</xdr:row>
      <xdr:rowOff>189385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F13A0-BEAB-7A0B-97CE-93B64E9D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3711-CC43-8A4D-92B1-1FAAE5750085}">
  <dimension ref="A1:AM129"/>
  <sheetViews>
    <sheetView topLeftCell="X94" zoomScale="125" zoomScaleNormal="113" workbookViewId="0">
      <selection activeCell="AL69" sqref="AL69"/>
    </sheetView>
  </sheetViews>
  <sheetFormatPr baseColWidth="10" defaultRowHeight="16" x14ac:dyDescent="0.2"/>
  <cols>
    <col min="1" max="1" width="22.1640625" customWidth="1"/>
    <col min="14" max="14" width="12.83203125" bestFit="1" customWidth="1"/>
    <col min="17" max="17" width="12.83203125" bestFit="1" customWidth="1"/>
    <col min="20" max="20" width="12.83203125" bestFit="1" customWidth="1"/>
    <col min="23" max="23" width="12.5" customWidth="1"/>
  </cols>
  <sheetData>
    <row r="1" spans="1:9" x14ac:dyDescent="0.2">
      <c r="A1" t="s">
        <v>11</v>
      </c>
      <c r="B1">
        <v>5</v>
      </c>
      <c r="C1">
        <v>10</v>
      </c>
      <c r="D1">
        <v>20</v>
      </c>
      <c r="E1">
        <v>3</v>
      </c>
      <c r="F1">
        <v>5</v>
      </c>
      <c r="G1">
        <v>7</v>
      </c>
    </row>
    <row r="2" spans="1:9" x14ac:dyDescent="0.2">
      <c r="A2" t="s">
        <v>0</v>
      </c>
      <c r="B2">
        <v>359612441.30000001</v>
      </c>
      <c r="C2">
        <v>4.7</v>
      </c>
      <c r="D2">
        <v>7.6</v>
      </c>
      <c r="E2">
        <v>13750453.800000001</v>
      </c>
      <c r="F2">
        <v>3.2</v>
      </c>
      <c r="G2">
        <v>3.5</v>
      </c>
    </row>
    <row r="3" spans="1:9" x14ac:dyDescent="0.2">
      <c r="A3" t="s">
        <v>1</v>
      </c>
      <c r="B3">
        <v>359911913.69999999</v>
      </c>
      <c r="C3">
        <v>4.7</v>
      </c>
      <c r="D3">
        <v>7.6</v>
      </c>
      <c r="E3">
        <v>13819459.300000001</v>
      </c>
      <c r="F3">
        <v>3.2</v>
      </c>
      <c r="G3">
        <v>3.5</v>
      </c>
    </row>
    <row r="4" spans="1:9" x14ac:dyDescent="0.2">
      <c r="A4" t="s">
        <v>2</v>
      </c>
      <c r="B4">
        <v>359482978.5</v>
      </c>
      <c r="C4">
        <v>4.7</v>
      </c>
      <c r="D4">
        <v>7.6</v>
      </c>
      <c r="E4">
        <v>13719970.699999999</v>
      </c>
      <c r="F4">
        <v>3.2</v>
      </c>
      <c r="G4">
        <v>3.5</v>
      </c>
    </row>
    <row r="5" spans="1:9" x14ac:dyDescent="0.2">
      <c r="A5" t="s">
        <v>3</v>
      </c>
      <c r="B5">
        <v>359120406.19999999</v>
      </c>
      <c r="C5">
        <v>4.7</v>
      </c>
      <c r="D5">
        <v>7.6</v>
      </c>
      <c r="E5">
        <v>13405702.9</v>
      </c>
      <c r="F5">
        <v>3.2</v>
      </c>
      <c r="G5">
        <v>3.5</v>
      </c>
    </row>
    <row r="6" spans="1:9" x14ac:dyDescent="0.2">
      <c r="A6" t="s">
        <v>4</v>
      </c>
      <c r="B6">
        <v>359768962.10000002</v>
      </c>
      <c r="C6">
        <v>4.7</v>
      </c>
      <c r="D6">
        <v>7.6</v>
      </c>
      <c r="E6">
        <v>13798580.5</v>
      </c>
      <c r="F6">
        <v>3.2</v>
      </c>
      <c r="G6">
        <v>3.5</v>
      </c>
    </row>
    <row r="7" spans="1:9" x14ac:dyDescent="0.2">
      <c r="A7" t="s">
        <v>5</v>
      </c>
      <c r="B7">
        <v>359619218.60000002</v>
      </c>
      <c r="C7">
        <v>4.7</v>
      </c>
      <c r="D7">
        <v>7.6</v>
      </c>
    </row>
    <row r="8" spans="1:9" x14ac:dyDescent="0.2">
      <c r="A8" t="s">
        <v>6</v>
      </c>
      <c r="B8">
        <v>360244588.30000001</v>
      </c>
      <c r="C8">
        <v>4.7</v>
      </c>
      <c r="D8">
        <v>7.6</v>
      </c>
    </row>
    <row r="9" spans="1:9" x14ac:dyDescent="0.2">
      <c r="A9" t="s">
        <v>7</v>
      </c>
      <c r="B9">
        <v>359678444.69999999</v>
      </c>
      <c r="C9">
        <v>4.7</v>
      </c>
      <c r="D9">
        <v>7.6</v>
      </c>
    </row>
    <row r="10" spans="1:9" x14ac:dyDescent="0.2">
      <c r="A10" t="s">
        <v>8</v>
      </c>
      <c r="B10">
        <v>359704612.19999999</v>
      </c>
      <c r="C10">
        <v>4.7</v>
      </c>
      <c r="D10">
        <v>7.6</v>
      </c>
    </row>
    <row r="11" spans="1:9" x14ac:dyDescent="0.2">
      <c r="A11" t="s">
        <v>9</v>
      </c>
      <c r="B11">
        <v>359781487.60000002</v>
      </c>
      <c r="C11">
        <v>4.7</v>
      </c>
      <c r="D11">
        <v>7.6</v>
      </c>
    </row>
    <row r="12" spans="1:9" x14ac:dyDescent="0.2">
      <c r="A12" t="s">
        <v>12</v>
      </c>
      <c r="B12">
        <v>10</v>
      </c>
      <c r="C12">
        <v>10</v>
      </c>
      <c r="D12">
        <v>10</v>
      </c>
      <c r="E12">
        <v>5</v>
      </c>
      <c r="F12">
        <v>5</v>
      </c>
      <c r="G12">
        <v>5</v>
      </c>
    </row>
    <row r="13" spans="1:9" x14ac:dyDescent="0.2">
      <c r="A13" t="s">
        <v>10</v>
      </c>
      <c r="B13">
        <f>AVERAGE(B2:B11)</f>
        <v>359692505.31999999</v>
      </c>
      <c r="C13">
        <f>AVERAGE(C2:C11)</f>
        <v>4.7000000000000011</v>
      </c>
      <c r="D13">
        <f>AVERAGE(D2:D11)</f>
        <v>7.6</v>
      </c>
      <c r="E13">
        <f t="shared" ref="E13:G13" si="0">AVERAGE(E2:E11)</f>
        <v>13698833.439999998</v>
      </c>
      <c r="F13">
        <f t="shared" si="0"/>
        <v>3.2</v>
      </c>
      <c r="G13">
        <f t="shared" si="0"/>
        <v>3.5</v>
      </c>
    </row>
    <row r="14" spans="1:9" x14ac:dyDescent="0.2">
      <c r="A14" t="s">
        <v>13</v>
      </c>
      <c r="B14">
        <v>0.1</v>
      </c>
      <c r="C14">
        <v>0.1</v>
      </c>
      <c r="D14">
        <v>0.1</v>
      </c>
    </row>
    <row r="16" spans="1:9" x14ac:dyDescent="0.2">
      <c r="B16" t="s">
        <v>13</v>
      </c>
      <c r="C16" t="s">
        <v>14</v>
      </c>
      <c r="E16" t="s">
        <v>13</v>
      </c>
      <c r="F16" t="s">
        <v>14</v>
      </c>
      <c r="H16" t="s">
        <v>13</v>
      </c>
      <c r="I16" t="s">
        <v>14</v>
      </c>
    </row>
    <row r="17" spans="2:23" x14ac:dyDescent="0.2">
      <c r="B17">
        <v>0.01</v>
      </c>
      <c r="C17">
        <v>1.1000000000000001</v>
      </c>
      <c r="E17">
        <v>0.01</v>
      </c>
      <c r="F17">
        <v>1.2</v>
      </c>
      <c r="H17">
        <v>0.01</v>
      </c>
      <c r="I17">
        <v>1.4</v>
      </c>
    </row>
    <row r="18" spans="2:23" x14ac:dyDescent="0.2">
      <c r="B18">
        <v>0.02</v>
      </c>
      <c r="C18">
        <v>1.3</v>
      </c>
      <c r="E18">
        <v>0.02</v>
      </c>
      <c r="F18">
        <v>1.5</v>
      </c>
      <c r="H18">
        <v>0.02</v>
      </c>
      <c r="I18">
        <v>1.9</v>
      </c>
    </row>
    <row r="19" spans="2:23" x14ac:dyDescent="0.2">
      <c r="B19">
        <f>B18+0.01</f>
        <v>0.03</v>
      </c>
      <c r="C19">
        <v>1.5</v>
      </c>
      <c r="E19">
        <f>E18+0.01</f>
        <v>0.03</v>
      </c>
      <c r="F19">
        <v>1.8</v>
      </c>
      <c r="H19">
        <f>H18+0.01</f>
        <v>0.03</v>
      </c>
      <c r="I19">
        <v>2.4</v>
      </c>
    </row>
    <row r="20" spans="2:23" x14ac:dyDescent="0.2">
      <c r="B20">
        <f t="shared" ref="B20:B23" si="1">B19+0.01</f>
        <v>0.04</v>
      </c>
      <c r="C20">
        <v>1.7</v>
      </c>
      <c r="E20">
        <f t="shared" ref="E20:E23" si="2">E19+0.01</f>
        <v>0.04</v>
      </c>
      <c r="F20">
        <v>2.1</v>
      </c>
      <c r="H20">
        <f t="shared" ref="H20:H23" si="3">H19+0.01</f>
        <v>0.04</v>
      </c>
      <c r="I20">
        <v>2.9</v>
      </c>
    </row>
    <row r="21" spans="2:23" x14ac:dyDescent="0.2">
      <c r="B21">
        <f t="shared" si="1"/>
        <v>0.05</v>
      </c>
      <c r="C21">
        <v>1.9</v>
      </c>
      <c r="E21">
        <f t="shared" si="2"/>
        <v>0.05</v>
      </c>
      <c r="F21">
        <v>2.4</v>
      </c>
      <c r="H21">
        <f t="shared" si="3"/>
        <v>0.05</v>
      </c>
      <c r="I21">
        <v>3.5</v>
      </c>
    </row>
    <row r="22" spans="2:23" x14ac:dyDescent="0.2">
      <c r="B22">
        <f t="shared" si="1"/>
        <v>6.0000000000000005E-2</v>
      </c>
      <c r="C22">
        <v>2.2000000000000002</v>
      </c>
      <c r="E22">
        <f t="shared" si="2"/>
        <v>6.0000000000000005E-2</v>
      </c>
      <c r="F22">
        <v>2.8</v>
      </c>
      <c r="H22">
        <f t="shared" si="3"/>
        <v>6.0000000000000005E-2</v>
      </c>
      <c r="I22">
        <v>4.2</v>
      </c>
    </row>
    <row r="23" spans="2:23" x14ac:dyDescent="0.2">
      <c r="B23">
        <f t="shared" si="1"/>
        <v>7.0000000000000007E-2</v>
      </c>
      <c r="C23">
        <v>201094664.30000001</v>
      </c>
      <c r="E23">
        <f t="shared" si="2"/>
        <v>7.0000000000000007E-2</v>
      </c>
      <c r="F23">
        <v>3.2</v>
      </c>
      <c r="H23">
        <f t="shared" si="3"/>
        <v>7.0000000000000007E-2</v>
      </c>
      <c r="I23">
        <v>4.9000000000000004</v>
      </c>
    </row>
    <row r="30" spans="2:23" x14ac:dyDescent="0.2">
      <c r="L30" t="s">
        <v>13</v>
      </c>
      <c r="M30" t="s">
        <v>14</v>
      </c>
      <c r="N30" s="1" t="s">
        <v>15</v>
      </c>
      <c r="O30" t="s">
        <v>13</v>
      </c>
      <c r="P30" t="s">
        <v>14</v>
      </c>
      <c r="Q30" s="1" t="s">
        <v>15</v>
      </c>
      <c r="R30" t="s">
        <v>13</v>
      </c>
      <c r="S30" t="s">
        <v>14</v>
      </c>
      <c r="T30" t="s">
        <v>15</v>
      </c>
      <c r="U30" t="s">
        <v>13</v>
      </c>
      <c r="V30" t="s">
        <v>14</v>
      </c>
      <c r="W30" t="s">
        <v>15</v>
      </c>
    </row>
    <row r="31" spans="2:23" x14ac:dyDescent="0.2">
      <c r="L31">
        <v>0.01</v>
      </c>
      <c r="M31">
        <v>1.1000000000000001</v>
      </c>
      <c r="N31" s="1">
        <v>9.8019869999999999E-3</v>
      </c>
      <c r="O31">
        <v>0.01</v>
      </c>
      <c r="P31">
        <v>1.1000000000000001</v>
      </c>
      <c r="Q31" s="1">
        <v>9.8019869999999999E-3</v>
      </c>
      <c r="R31">
        <v>0.01</v>
      </c>
      <c r="S31">
        <v>1.2</v>
      </c>
      <c r="T31">
        <f>R31*EXP(-2*R31)</f>
        <v>9.8019867330675532E-3</v>
      </c>
      <c r="U31">
        <v>0.01</v>
      </c>
      <c r="V31">
        <v>1.1000000000000001</v>
      </c>
      <c r="W31">
        <f>U31*EXP(-2*U31)</f>
        <v>9.8019867330675532E-3</v>
      </c>
    </row>
    <row r="32" spans="2:23" x14ac:dyDescent="0.2">
      <c r="L32">
        <v>0.02</v>
      </c>
      <c r="M32">
        <v>1.2</v>
      </c>
      <c r="N32" s="1">
        <v>1.9215789E-2</v>
      </c>
      <c r="O32">
        <v>0.02</v>
      </c>
      <c r="P32">
        <v>1.3</v>
      </c>
      <c r="Q32" s="1">
        <v>1.9215789E-2</v>
      </c>
      <c r="R32">
        <v>0.02</v>
      </c>
      <c r="S32">
        <v>1.3</v>
      </c>
      <c r="T32">
        <f t="shared" ref="T32:T40" si="4">R32*EXP(-2*R32)</f>
        <v>1.9215788783046465E-2</v>
      </c>
      <c r="U32">
        <v>0.02</v>
      </c>
      <c r="V32">
        <v>1.3</v>
      </c>
      <c r="W32">
        <f t="shared" ref="W32:W40" si="5">U32*EXP(-2*U32)</f>
        <v>1.9215788783046465E-2</v>
      </c>
    </row>
    <row r="33" spans="12:23" x14ac:dyDescent="0.2">
      <c r="L33">
        <f>L32+0.01</f>
        <v>0.03</v>
      </c>
      <c r="M33">
        <v>1.4</v>
      </c>
      <c r="N33" s="1">
        <v>2.8252935999999999E-2</v>
      </c>
      <c r="O33">
        <f>O32+0.01</f>
        <v>0.03</v>
      </c>
      <c r="P33">
        <v>1.4</v>
      </c>
      <c r="Q33" s="1">
        <v>2.8252935999999999E-2</v>
      </c>
      <c r="R33">
        <f>R32+0.01</f>
        <v>0.03</v>
      </c>
      <c r="S33">
        <v>1.5</v>
      </c>
      <c r="T33">
        <f t="shared" si="4"/>
        <v>2.8252936007527461E-2</v>
      </c>
      <c r="U33">
        <f>U32+0.01</f>
        <v>0.03</v>
      </c>
      <c r="V33">
        <v>1.4</v>
      </c>
      <c r="W33">
        <f t="shared" si="5"/>
        <v>2.8252936007527461E-2</v>
      </c>
    </row>
    <row r="34" spans="12:23" x14ac:dyDescent="0.2">
      <c r="L34">
        <f t="shared" ref="L34:L40" si="6">L33+0.01</f>
        <v>0.04</v>
      </c>
      <c r="M34">
        <v>1.5</v>
      </c>
      <c r="N34" s="1">
        <v>3.6924654000000001E-2</v>
      </c>
      <c r="O34">
        <f t="shared" ref="O34:O40" si="7">O33+0.01</f>
        <v>0.04</v>
      </c>
      <c r="P34">
        <v>1.6</v>
      </c>
      <c r="Q34" s="1">
        <v>3.6924654000000001E-2</v>
      </c>
      <c r="R34">
        <f t="shared" ref="R34:R40" si="8">R33+0.01</f>
        <v>0.04</v>
      </c>
      <c r="S34">
        <v>1.7</v>
      </c>
      <c r="T34">
        <f t="shared" si="4"/>
        <v>3.6924653855465429E-2</v>
      </c>
      <c r="U34">
        <f t="shared" ref="U34:U40" si="9">U33+0.01</f>
        <v>0.04</v>
      </c>
      <c r="V34">
        <v>1.6</v>
      </c>
      <c r="W34">
        <f t="shared" si="5"/>
        <v>3.6924653855465429E-2</v>
      </c>
    </row>
    <row r="35" spans="12:23" x14ac:dyDescent="0.2">
      <c r="L35">
        <f t="shared" si="6"/>
        <v>0.05</v>
      </c>
      <c r="M35">
        <v>1.7</v>
      </c>
      <c r="N35" s="1">
        <v>4.5241871000000003E-2</v>
      </c>
      <c r="O35">
        <f t="shared" si="7"/>
        <v>0.05</v>
      </c>
      <c r="P35">
        <v>1.8</v>
      </c>
      <c r="Q35" s="1">
        <v>4.5241871000000003E-2</v>
      </c>
      <c r="R35">
        <f t="shared" si="8"/>
        <v>0.05</v>
      </c>
      <c r="S35">
        <v>2</v>
      </c>
      <c r="T35">
        <f t="shared" si="4"/>
        <v>4.524187090179798E-2</v>
      </c>
      <c r="U35">
        <f t="shared" si="9"/>
        <v>0.05</v>
      </c>
      <c r="V35">
        <v>1.9</v>
      </c>
      <c r="W35">
        <f t="shared" si="5"/>
        <v>4.524187090179798E-2</v>
      </c>
    </row>
    <row r="36" spans="12:23" x14ac:dyDescent="0.2">
      <c r="L36">
        <f t="shared" si="6"/>
        <v>6.0000000000000005E-2</v>
      </c>
      <c r="M36">
        <v>1.9</v>
      </c>
      <c r="N36" s="1">
        <v>5.3215225999999997E-2</v>
      </c>
      <c r="O36">
        <f t="shared" si="7"/>
        <v>6.0000000000000005E-2</v>
      </c>
      <c r="P36">
        <v>2</v>
      </c>
      <c r="Q36" s="1">
        <v>5.3215225999999997E-2</v>
      </c>
      <c r="R36">
        <f t="shared" si="8"/>
        <v>6.0000000000000005E-2</v>
      </c>
      <c r="S36">
        <v>2.2000000000000002</v>
      </c>
      <c r="T36">
        <f t="shared" si="4"/>
        <v>5.3215226203029452E-2</v>
      </c>
      <c r="U36">
        <f t="shared" si="9"/>
        <v>6.0000000000000005E-2</v>
      </c>
      <c r="V36">
        <v>2.1</v>
      </c>
      <c r="W36">
        <f t="shared" si="5"/>
        <v>5.3215226203029452E-2</v>
      </c>
    </row>
    <row r="37" spans="12:23" x14ac:dyDescent="0.2">
      <c r="L37">
        <f t="shared" si="6"/>
        <v>7.0000000000000007E-2</v>
      </c>
      <c r="M37">
        <v>2.2000000000000002</v>
      </c>
      <c r="N37" s="1">
        <v>6.0855076000000001E-2</v>
      </c>
      <c r="O37">
        <f t="shared" si="7"/>
        <v>7.0000000000000007E-2</v>
      </c>
      <c r="P37">
        <v>2.2000000000000002</v>
      </c>
      <c r="Q37" s="1">
        <v>6.0855076000000001E-2</v>
      </c>
      <c r="R37">
        <f t="shared" si="8"/>
        <v>7.0000000000000007E-2</v>
      </c>
      <c r="S37">
        <v>2.5</v>
      </c>
      <c r="T37">
        <f t="shared" si="4"/>
        <v>6.0855076477916416E-2</v>
      </c>
      <c r="U37">
        <f t="shared" si="9"/>
        <v>7.0000000000000007E-2</v>
      </c>
      <c r="V37">
        <v>2.5</v>
      </c>
      <c r="W37">
        <f t="shared" si="5"/>
        <v>6.0855076477916416E-2</v>
      </c>
    </row>
    <row r="38" spans="12:23" x14ac:dyDescent="0.2">
      <c r="L38">
        <f t="shared" si="6"/>
        <v>0.08</v>
      </c>
      <c r="M38">
        <v>2.6</v>
      </c>
      <c r="N38" s="1">
        <v>6.8171502999999994E-2</v>
      </c>
      <c r="O38">
        <f t="shared" si="7"/>
        <v>0.08</v>
      </c>
      <c r="P38">
        <v>2.5</v>
      </c>
      <c r="Q38" s="1">
        <v>6.8171502999999994E-2</v>
      </c>
      <c r="R38">
        <f t="shared" si="8"/>
        <v>0.08</v>
      </c>
      <c r="S38">
        <v>2.8</v>
      </c>
      <c r="T38">
        <f t="shared" si="4"/>
        <v>6.8171503117296903E-2</v>
      </c>
      <c r="U38">
        <f t="shared" si="9"/>
        <v>0.08</v>
      </c>
      <c r="V38">
        <v>2.9</v>
      </c>
      <c r="W38">
        <f t="shared" si="5"/>
        <v>6.8171503117296903E-2</v>
      </c>
    </row>
    <row r="39" spans="12:23" x14ac:dyDescent="0.2">
      <c r="L39">
        <f t="shared" si="6"/>
        <v>0.09</v>
      </c>
      <c r="M39">
        <v>3.1</v>
      </c>
      <c r="N39" s="1">
        <v>7.5174319000000003E-2</v>
      </c>
      <c r="O39">
        <f t="shared" si="7"/>
        <v>0.09</v>
      </c>
      <c r="P39">
        <v>2.8</v>
      </c>
      <c r="Q39" s="1">
        <v>7.5174319000000003E-2</v>
      </c>
      <c r="R39">
        <f t="shared" si="8"/>
        <v>0.09</v>
      </c>
      <c r="S39">
        <v>3.2</v>
      </c>
      <c r="T39">
        <f t="shared" si="4"/>
        <v>7.5174319027014477E-2</v>
      </c>
      <c r="U39">
        <f t="shared" si="9"/>
        <v>0.09</v>
      </c>
      <c r="V39">
        <v>3.5</v>
      </c>
      <c r="W39">
        <f t="shared" si="5"/>
        <v>7.5174319027014477E-2</v>
      </c>
    </row>
    <row r="40" spans="12:23" x14ac:dyDescent="0.2">
      <c r="L40">
        <f t="shared" si="6"/>
        <v>9.9999999999999992E-2</v>
      </c>
      <c r="M40">
        <v>13698833.4</v>
      </c>
      <c r="N40" s="1">
        <v>8.1873075000000003E-2</v>
      </c>
      <c r="O40">
        <f t="shared" si="7"/>
        <v>9.9999999999999992E-2</v>
      </c>
      <c r="P40">
        <v>3.2</v>
      </c>
      <c r="Q40" s="1">
        <v>8.1873075000000003E-2</v>
      </c>
      <c r="R40">
        <f t="shared" si="8"/>
        <v>9.9999999999999992E-2</v>
      </c>
      <c r="S40">
        <v>3.5</v>
      </c>
      <c r="T40">
        <f t="shared" si="4"/>
        <v>8.1873075307798179E-2</v>
      </c>
      <c r="U40">
        <f t="shared" si="9"/>
        <v>9.9999999999999992E-2</v>
      </c>
      <c r="V40">
        <v>4.3</v>
      </c>
      <c r="W40">
        <f t="shared" si="5"/>
        <v>8.1873075307798179E-2</v>
      </c>
    </row>
    <row r="51" spans="2:3" x14ac:dyDescent="0.2">
      <c r="B51" t="s">
        <v>13</v>
      </c>
      <c r="C51" t="s">
        <v>14</v>
      </c>
    </row>
    <row r="52" spans="2:3" x14ac:dyDescent="0.2">
      <c r="B52">
        <v>0.01</v>
      </c>
      <c r="C52">
        <v>2.2999999999999998</v>
      </c>
    </row>
    <row r="53" spans="2:3" x14ac:dyDescent="0.2">
      <c r="B53">
        <v>0.02</v>
      </c>
      <c r="C53">
        <v>2.6</v>
      </c>
    </row>
    <row r="54" spans="2:3" x14ac:dyDescent="0.2">
      <c r="B54">
        <f>B53+0.01</f>
        <v>0.03</v>
      </c>
      <c r="C54">
        <v>3</v>
      </c>
    </row>
    <row r="55" spans="2:3" x14ac:dyDescent="0.2">
      <c r="B55">
        <f t="shared" ref="B55:B61" si="10">B54+0.01</f>
        <v>0.04</v>
      </c>
      <c r="C55">
        <v>3.5</v>
      </c>
    </row>
    <row r="56" spans="2:3" x14ac:dyDescent="0.2">
      <c r="B56">
        <f t="shared" si="10"/>
        <v>0.05</v>
      </c>
      <c r="C56">
        <v>4.0999999999999996</v>
      </c>
    </row>
    <row r="57" spans="2:3" x14ac:dyDescent="0.2">
      <c r="B57">
        <f t="shared" si="10"/>
        <v>6.0000000000000005E-2</v>
      </c>
      <c r="C57">
        <v>4.8</v>
      </c>
    </row>
    <row r="58" spans="2:3" x14ac:dyDescent="0.2">
      <c r="B58">
        <f t="shared" si="10"/>
        <v>7.0000000000000007E-2</v>
      </c>
      <c r="C58">
        <v>5.7</v>
      </c>
    </row>
    <row r="59" spans="2:3" x14ac:dyDescent="0.2">
      <c r="B59">
        <f t="shared" si="10"/>
        <v>0.08</v>
      </c>
      <c r="C59">
        <v>7.1</v>
      </c>
    </row>
    <row r="60" spans="2:3" x14ac:dyDescent="0.2">
      <c r="B60">
        <f t="shared" si="10"/>
        <v>0.09</v>
      </c>
      <c r="C60">
        <v>9</v>
      </c>
    </row>
    <row r="61" spans="2:3" x14ac:dyDescent="0.2">
      <c r="B61">
        <f t="shared" si="10"/>
        <v>9.9999999999999992E-2</v>
      </c>
      <c r="C61">
        <v>12.3</v>
      </c>
    </row>
    <row r="65" spans="20:24" x14ac:dyDescent="0.2">
      <c r="T65">
        <v>1.3</v>
      </c>
      <c r="W65">
        <v>2.2999999999999998</v>
      </c>
      <c r="X65">
        <v>0.01</v>
      </c>
    </row>
    <row r="66" spans="20:24" x14ac:dyDescent="0.2">
      <c r="T66">
        <v>1.6</v>
      </c>
      <c r="W66">
        <v>4.5999999999999996</v>
      </c>
      <c r="X66">
        <v>0.06</v>
      </c>
    </row>
    <row r="67" spans="20:24" x14ac:dyDescent="0.2">
      <c r="T67">
        <v>2.1</v>
      </c>
      <c r="W67">
        <v>15.2</v>
      </c>
      <c r="X67">
        <v>0.11</v>
      </c>
    </row>
    <row r="68" spans="20:24" x14ac:dyDescent="0.2">
      <c r="T68">
        <v>2.9</v>
      </c>
      <c r="W68">
        <v>438.8</v>
      </c>
      <c r="X68">
        <v>0.16</v>
      </c>
    </row>
    <row r="69" spans="20:24" x14ac:dyDescent="0.2">
      <c r="T69">
        <v>4.2</v>
      </c>
      <c r="W69">
        <v>211845.4</v>
      </c>
      <c r="X69">
        <v>0.21</v>
      </c>
    </row>
    <row r="70" spans="20:24" x14ac:dyDescent="0.2">
      <c r="T70">
        <v>6.8</v>
      </c>
      <c r="W70">
        <v>1831750.9</v>
      </c>
      <c r="X70">
        <f>0.26</f>
        <v>0.26</v>
      </c>
    </row>
    <row r="71" spans="20:24" x14ac:dyDescent="0.2">
      <c r="T71">
        <v>14.6</v>
      </c>
      <c r="W71">
        <v>389422.2</v>
      </c>
      <c r="X71">
        <v>0.31</v>
      </c>
    </row>
    <row r="72" spans="20:24" x14ac:dyDescent="0.2">
      <c r="T72">
        <v>45</v>
      </c>
      <c r="W72">
        <v>1476573.4</v>
      </c>
      <c r="X72">
        <f>0.36</f>
        <v>0.36</v>
      </c>
    </row>
    <row r="73" spans="20:24" x14ac:dyDescent="0.2">
      <c r="T73">
        <v>188.6</v>
      </c>
      <c r="W73">
        <v>1334373.2</v>
      </c>
      <c r="X73">
        <f>0.41</f>
        <v>0.41</v>
      </c>
    </row>
    <row r="74" spans="20:24" x14ac:dyDescent="0.2">
      <c r="T74">
        <v>3131</v>
      </c>
      <c r="W74">
        <v>1580067.7</v>
      </c>
      <c r="X74">
        <f>0.46</f>
        <v>0.46</v>
      </c>
    </row>
    <row r="75" spans="20:24" x14ac:dyDescent="0.2">
      <c r="T75">
        <v>220613.3</v>
      </c>
    </row>
    <row r="76" spans="20:24" x14ac:dyDescent="0.2">
      <c r="T76">
        <v>104889.7</v>
      </c>
    </row>
    <row r="77" spans="20:24" x14ac:dyDescent="0.2">
      <c r="T77">
        <v>119683.9</v>
      </c>
    </row>
    <row r="78" spans="20:24" x14ac:dyDescent="0.2">
      <c r="T78">
        <v>4681.6000000000004</v>
      </c>
    </row>
    <row r="79" spans="20:24" x14ac:dyDescent="0.2">
      <c r="T79">
        <v>163755.9</v>
      </c>
    </row>
    <row r="80" spans="20:24" x14ac:dyDescent="0.2">
      <c r="T80">
        <v>108165</v>
      </c>
      <c r="U80">
        <v>2.6</v>
      </c>
      <c r="W80">
        <v>1.3</v>
      </c>
      <c r="X80">
        <v>0.02</v>
      </c>
    </row>
    <row r="81" spans="20:39" x14ac:dyDescent="0.2">
      <c r="T81">
        <v>225481.60000000001</v>
      </c>
      <c r="U81">
        <v>3.5</v>
      </c>
      <c r="W81">
        <v>1.6</v>
      </c>
      <c r="X81">
        <v>0.04</v>
      </c>
    </row>
    <row r="82" spans="20:39" x14ac:dyDescent="0.2">
      <c r="T82">
        <v>483385.1</v>
      </c>
      <c r="U82">
        <v>4.8</v>
      </c>
      <c r="W82">
        <v>2.1</v>
      </c>
      <c r="X82">
        <v>0.06</v>
      </c>
    </row>
    <row r="83" spans="20:39" x14ac:dyDescent="0.2">
      <c r="T83">
        <v>229267.1</v>
      </c>
      <c r="U83">
        <v>7.1</v>
      </c>
      <c r="W83">
        <v>2.9</v>
      </c>
      <c r="X83">
        <v>0.08</v>
      </c>
    </row>
    <row r="84" spans="20:39" x14ac:dyDescent="0.2">
      <c r="T84">
        <v>209872.2</v>
      </c>
      <c r="U84">
        <v>11.8</v>
      </c>
      <c r="W84">
        <v>4.2</v>
      </c>
      <c r="X84">
        <v>0.1</v>
      </c>
    </row>
    <row r="85" spans="20:39" x14ac:dyDescent="0.2">
      <c r="T85">
        <v>403582.8</v>
      </c>
      <c r="U85">
        <v>36.200000000000003</v>
      </c>
      <c r="W85">
        <v>6.8</v>
      </c>
      <c r="X85">
        <v>0.12</v>
      </c>
    </row>
    <row r="86" spans="20:39" x14ac:dyDescent="0.2">
      <c r="T86">
        <v>534790.19999999995</v>
      </c>
      <c r="U86">
        <v>260.2</v>
      </c>
      <c r="W86">
        <v>14.6</v>
      </c>
      <c r="X86">
        <v>0.14000000000000001</v>
      </c>
    </row>
    <row r="87" spans="20:39" x14ac:dyDescent="0.2">
      <c r="T87">
        <v>40415.699999999997</v>
      </c>
      <c r="U87">
        <v>2370.4</v>
      </c>
      <c r="W87">
        <v>45</v>
      </c>
      <c r="X87">
        <v>0.16</v>
      </c>
    </row>
    <row r="88" spans="20:39" x14ac:dyDescent="0.2">
      <c r="T88">
        <v>725877.3</v>
      </c>
      <c r="U88">
        <v>94772.7</v>
      </c>
      <c r="W88">
        <v>188.6</v>
      </c>
      <c r="X88">
        <v>0.18</v>
      </c>
    </row>
    <row r="89" spans="20:39" x14ac:dyDescent="0.2">
      <c r="U89">
        <v>34115.599999999999</v>
      </c>
      <c r="W89">
        <v>3131</v>
      </c>
      <c r="X89">
        <v>0.2</v>
      </c>
    </row>
    <row r="90" spans="20:39" x14ac:dyDescent="0.2">
      <c r="U90">
        <v>102634.6</v>
      </c>
      <c r="W90">
        <v>220613.3</v>
      </c>
      <c r="X90">
        <v>0.22</v>
      </c>
    </row>
    <row r="91" spans="20:39" x14ac:dyDescent="0.2">
      <c r="U91">
        <v>504301.7</v>
      </c>
      <c r="W91">
        <v>104889.7</v>
      </c>
      <c r="X91">
        <v>0.24</v>
      </c>
      <c r="AA91">
        <f>0.02</f>
        <v>0.02</v>
      </c>
      <c r="AB91">
        <v>1.5</v>
      </c>
      <c r="AD91">
        <v>1.9</v>
      </c>
      <c r="AE91">
        <v>0.02</v>
      </c>
      <c r="AG91" s="2">
        <v>0.02</v>
      </c>
      <c r="AH91">
        <v>1.2</v>
      </c>
      <c r="AJ91">
        <v>1.3</v>
      </c>
      <c r="AL91">
        <v>0.02</v>
      </c>
      <c r="AM91">
        <v>1.3</v>
      </c>
    </row>
    <row r="92" spans="20:39" x14ac:dyDescent="0.2">
      <c r="U92">
        <v>352720.3</v>
      </c>
      <c r="W92">
        <v>119683.9</v>
      </c>
      <c r="X92">
        <v>0.26</v>
      </c>
      <c r="AA92">
        <f>0.04</f>
        <v>0.04</v>
      </c>
      <c r="AB92">
        <v>2.1</v>
      </c>
      <c r="AD92">
        <v>2.9</v>
      </c>
      <c r="AE92">
        <v>0.04</v>
      </c>
      <c r="AG92" s="2">
        <v>0.04</v>
      </c>
      <c r="AH92">
        <v>1.5</v>
      </c>
      <c r="AJ92">
        <v>1.6</v>
      </c>
      <c r="AL92">
        <v>0.04</v>
      </c>
      <c r="AM92">
        <v>1.7</v>
      </c>
    </row>
    <row r="93" spans="20:39" x14ac:dyDescent="0.2">
      <c r="U93">
        <v>178650.6</v>
      </c>
      <c r="W93">
        <v>4681.6000000000004</v>
      </c>
      <c r="X93">
        <v>0.28000000000000003</v>
      </c>
      <c r="AA93">
        <f>0.06</f>
        <v>0.06</v>
      </c>
      <c r="AB93">
        <v>2.8</v>
      </c>
      <c r="AD93">
        <v>4.2</v>
      </c>
      <c r="AE93">
        <v>0.06</v>
      </c>
      <c r="AG93" s="2">
        <v>0.06</v>
      </c>
      <c r="AH93">
        <v>1.9</v>
      </c>
      <c r="AJ93">
        <v>2</v>
      </c>
      <c r="AL93">
        <v>0.06</v>
      </c>
      <c r="AM93">
        <v>2.2000000000000002</v>
      </c>
    </row>
    <row r="94" spans="20:39" x14ac:dyDescent="0.2">
      <c r="U94">
        <v>665589.19999999995</v>
      </c>
      <c r="W94">
        <v>163755.9</v>
      </c>
      <c r="X94">
        <v>0.3</v>
      </c>
      <c r="AA94">
        <f>0.08</f>
        <v>0.08</v>
      </c>
      <c r="AB94">
        <v>3.6</v>
      </c>
      <c r="AD94">
        <v>5.8</v>
      </c>
      <c r="AE94">
        <v>0.08</v>
      </c>
      <c r="AG94" s="2">
        <v>0.08</v>
      </c>
      <c r="AH94">
        <v>2.6</v>
      </c>
      <c r="AJ94">
        <v>2.5</v>
      </c>
      <c r="AL94">
        <v>0.08</v>
      </c>
      <c r="AM94">
        <v>2.8</v>
      </c>
    </row>
    <row r="95" spans="20:39" x14ac:dyDescent="0.2">
      <c r="U95">
        <v>787014.2</v>
      </c>
      <c r="W95">
        <v>108165</v>
      </c>
      <c r="X95">
        <v>0.32</v>
      </c>
      <c r="AA95">
        <f>0.1</f>
        <v>0.1</v>
      </c>
      <c r="AB95">
        <v>4.7</v>
      </c>
      <c r="AD95">
        <v>7.6</v>
      </c>
      <c r="AE95">
        <v>0.1</v>
      </c>
      <c r="AG95" s="2">
        <v>0.1</v>
      </c>
      <c r="AH95">
        <v>6</v>
      </c>
      <c r="AJ95">
        <v>3.2</v>
      </c>
      <c r="AL95">
        <v>0.1</v>
      </c>
      <c r="AM95">
        <v>3.5</v>
      </c>
    </row>
    <row r="96" spans="20:39" x14ac:dyDescent="0.2">
      <c r="U96">
        <v>932519.4</v>
      </c>
      <c r="W96">
        <v>225481.60000000001</v>
      </c>
      <c r="X96">
        <v>0.34</v>
      </c>
      <c r="AA96">
        <f>0.12</f>
        <v>0.12</v>
      </c>
      <c r="AB96">
        <v>6.2</v>
      </c>
      <c r="AD96">
        <v>10</v>
      </c>
      <c r="AE96">
        <v>0.12</v>
      </c>
      <c r="AG96" s="2">
        <f>0.12</f>
        <v>0.12</v>
      </c>
      <c r="AH96">
        <v>5589273</v>
      </c>
      <c r="AJ96">
        <v>4.0999999999999996</v>
      </c>
      <c r="AL96">
        <v>0.12</v>
      </c>
      <c r="AM96">
        <v>4.5</v>
      </c>
    </row>
    <row r="97" spans="20:39" x14ac:dyDescent="0.2">
      <c r="U97">
        <v>1080298.6000000001</v>
      </c>
      <c r="W97">
        <v>483385.1</v>
      </c>
      <c r="X97">
        <v>0.36</v>
      </c>
      <c r="AA97">
        <f>0.14</f>
        <v>0.14000000000000001</v>
      </c>
      <c r="AB97">
        <v>8.3000000000000007</v>
      </c>
      <c r="AD97">
        <v>13</v>
      </c>
      <c r="AE97">
        <v>0.14000000000000001</v>
      </c>
      <c r="AG97" s="2">
        <f>0.14</f>
        <v>0.14000000000000001</v>
      </c>
      <c r="AH97">
        <v>8567362.6999999993</v>
      </c>
      <c r="AJ97">
        <v>5.4</v>
      </c>
      <c r="AL97">
        <v>0.14000000000000001</v>
      </c>
      <c r="AM97">
        <v>5.7</v>
      </c>
    </row>
    <row r="98" spans="20:39" x14ac:dyDescent="0.2">
      <c r="U98">
        <v>797739.3</v>
      </c>
      <c r="W98">
        <v>229267.1</v>
      </c>
      <c r="X98">
        <v>0.38</v>
      </c>
      <c r="AA98">
        <f>0.16</f>
        <v>0.16</v>
      </c>
      <c r="AB98">
        <v>11.6</v>
      </c>
      <c r="AD98">
        <v>16.899999999999999</v>
      </c>
      <c r="AE98">
        <v>0.16</v>
      </c>
      <c r="AG98" s="2">
        <v>0.16</v>
      </c>
      <c r="AH98">
        <v>10792984.199999999</v>
      </c>
      <c r="AJ98">
        <v>7.6</v>
      </c>
      <c r="AL98">
        <v>0.16</v>
      </c>
      <c r="AM98">
        <v>7.3</v>
      </c>
    </row>
    <row r="99" spans="20:39" x14ac:dyDescent="0.2">
      <c r="U99">
        <v>792193.4</v>
      </c>
      <c r="W99">
        <v>209872.2</v>
      </c>
      <c r="X99">
        <v>0.4</v>
      </c>
      <c r="AA99">
        <f>0.18</f>
        <v>0.18</v>
      </c>
      <c r="AB99">
        <v>18.899999999999999</v>
      </c>
      <c r="AD99">
        <v>22</v>
      </c>
      <c r="AE99">
        <v>0.18</v>
      </c>
      <c r="AG99">
        <f>0.18</f>
        <v>0.18</v>
      </c>
      <c r="AH99">
        <v>12554758.5</v>
      </c>
      <c r="AJ99">
        <v>12</v>
      </c>
      <c r="AL99">
        <v>0.18</v>
      </c>
      <c r="AM99">
        <v>9.6</v>
      </c>
    </row>
    <row r="100" spans="20:39" x14ac:dyDescent="0.2">
      <c r="U100">
        <v>468008.2</v>
      </c>
      <c r="W100">
        <v>403582.8</v>
      </c>
      <c r="X100">
        <v>0.42</v>
      </c>
      <c r="AA100">
        <v>0.2</v>
      </c>
      <c r="AB100">
        <v>1596341.2</v>
      </c>
      <c r="AD100">
        <v>29</v>
      </c>
      <c r="AE100">
        <v>0.2</v>
      </c>
      <c r="AG100">
        <v>0.2</v>
      </c>
      <c r="AH100">
        <v>13935653.5</v>
      </c>
      <c r="AJ100">
        <v>43.2</v>
      </c>
      <c r="AL100">
        <v>0.2</v>
      </c>
      <c r="AM100">
        <v>13.1</v>
      </c>
    </row>
    <row r="101" spans="20:39" x14ac:dyDescent="0.2">
      <c r="U101">
        <v>1026554.6</v>
      </c>
      <c r="W101">
        <v>534790.19999999995</v>
      </c>
      <c r="X101">
        <v>0.44</v>
      </c>
      <c r="AA101">
        <v>0.22</v>
      </c>
      <c r="AB101">
        <v>2739258.8</v>
      </c>
      <c r="AD101">
        <v>39.1</v>
      </c>
      <c r="AE101">
        <v>0.22</v>
      </c>
      <c r="AG101">
        <v>0.22</v>
      </c>
      <c r="AH101">
        <v>15066617.699999999</v>
      </c>
      <c r="AJ101">
        <v>1138810.6000000001</v>
      </c>
      <c r="AL101">
        <v>0.22</v>
      </c>
      <c r="AM101">
        <v>19</v>
      </c>
    </row>
    <row r="102" spans="20:39" x14ac:dyDescent="0.2">
      <c r="U102">
        <v>668910.69999999995</v>
      </c>
      <c r="W102">
        <v>40415.699999999997</v>
      </c>
      <c r="X102">
        <v>0.46</v>
      </c>
      <c r="AA102">
        <v>0.24</v>
      </c>
      <c r="AB102">
        <v>3675749.3</v>
      </c>
      <c r="AD102">
        <v>54.6</v>
      </c>
      <c r="AE102">
        <v>0.24</v>
      </c>
      <c r="AG102">
        <v>0.24</v>
      </c>
      <c r="AH102">
        <v>16011968.4</v>
      </c>
      <c r="AJ102">
        <v>2099890.7999999998</v>
      </c>
      <c r="AL102">
        <v>0.24</v>
      </c>
      <c r="AM102">
        <v>31.5</v>
      </c>
    </row>
    <row r="103" spans="20:39" x14ac:dyDescent="0.2">
      <c r="U103">
        <v>913564</v>
      </c>
      <c r="W103">
        <v>725877.3</v>
      </c>
      <c r="X103">
        <v>0.48</v>
      </c>
      <c r="AA103">
        <v>0.26</v>
      </c>
      <c r="AB103">
        <v>4500126.5</v>
      </c>
      <c r="AD103">
        <v>82.5</v>
      </c>
      <c r="AE103">
        <v>0.26</v>
      </c>
      <c r="AJ103">
        <v>2902823</v>
      </c>
      <c r="AL103">
        <v>0.26</v>
      </c>
      <c r="AM103">
        <v>82.4</v>
      </c>
    </row>
    <row r="104" spans="20:39" x14ac:dyDescent="0.2">
      <c r="AD104">
        <v>145.1</v>
      </c>
      <c r="AE104">
        <v>0.28000000000000003</v>
      </c>
      <c r="AL104">
        <v>0.28000000000000003</v>
      </c>
      <c r="AM104">
        <v>368004.3</v>
      </c>
    </row>
    <row r="105" spans="20:39" x14ac:dyDescent="0.2">
      <c r="AD105">
        <v>437</v>
      </c>
      <c r="AE105">
        <v>0.3</v>
      </c>
      <c r="AL105">
        <v>0.3</v>
      </c>
      <c r="AM105">
        <v>960818.7</v>
      </c>
    </row>
    <row r="106" spans="20:39" x14ac:dyDescent="0.2">
      <c r="T106">
        <v>1.3</v>
      </c>
      <c r="AD106">
        <v>233059</v>
      </c>
      <c r="AE106">
        <v>0.32</v>
      </c>
      <c r="AL106">
        <f>0.32</f>
        <v>0.32</v>
      </c>
      <c r="AM106">
        <v>1484994.4</v>
      </c>
    </row>
    <row r="107" spans="20:39" x14ac:dyDescent="0.2">
      <c r="T107">
        <v>1.7</v>
      </c>
      <c r="AD107">
        <v>692594.2</v>
      </c>
      <c r="AE107">
        <v>0.34</v>
      </c>
      <c r="AL107">
        <f>0.34</f>
        <v>0.34</v>
      </c>
      <c r="AM107">
        <v>1943768.1</v>
      </c>
    </row>
    <row r="108" spans="20:39" x14ac:dyDescent="0.2">
      <c r="T108">
        <v>2.4</v>
      </c>
      <c r="AD108">
        <v>1104679.1000000001</v>
      </c>
      <c r="AE108">
        <f>0.36</f>
        <v>0.36</v>
      </c>
      <c r="AL108">
        <f>0.36</f>
        <v>0.36</v>
      </c>
      <c r="AM108">
        <v>2352121.7000000002</v>
      </c>
    </row>
    <row r="109" spans="20:39" x14ac:dyDescent="0.2">
      <c r="T109">
        <v>3.5</v>
      </c>
      <c r="AD109">
        <v>1464101.4</v>
      </c>
      <c r="AE109">
        <f>0.38</f>
        <v>0.38</v>
      </c>
      <c r="AL109">
        <f>0.38</f>
        <v>0.38</v>
      </c>
      <c r="AM109">
        <v>2711071.8</v>
      </c>
    </row>
    <row r="110" spans="20:39" x14ac:dyDescent="0.2">
      <c r="T110">
        <v>5.9</v>
      </c>
      <c r="AD110">
        <v>1789949.8</v>
      </c>
      <c r="AE110">
        <f>0.4</f>
        <v>0.4</v>
      </c>
      <c r="AL110">
        <f>0.4</f>
        <v>0.4</v>
      </c>
      <c r="AM110">
        <v>3046040.6</v>
      </c>
    </row>
    <row r="111" spans="20:39" x14ac:dyDescent="0.2">
      <c r="T111">
        <v>18.100000000000001</v>
      </c>
      <c r="AD111">
        <v>2078468.8</v>
      </c>
      <c r="AE111">
        <f>0.42</f>
        <v>0.42</v>
      </c>
    </row>
    <row r="112" spans="20:39" x14ac:dyDescent="0.2">
      <c r="T112">
        <v>130.1</v>
      </c>
      <c r="AD112">
        <v>2352083.5</v>
      </c>
      <c r="AE112">
        <f>0.44</f>
        <v>0.44</v>
      </c>
    </row>
    <row r="113" spans="20:31" x14ac:dyDescent="0.2">
      <c r="T113">
        <v>1185.2</v>
      </c>
      <c r="AD113">
        <v>2612932.2000000002</v>
      </c>
      <c r="AE113">
        <f>0.46</f>
        <v>0.46</v>
      </c>
    </row>
    <row r="114" spans="20:31" x14ac:dyDescent="0.2">
      <c r="T114">
        <v>47386.400000000001</v>
      </c>
      <c r="AD114">
        <v>2826352.6</v>
      </c>
      <c r="AE114">
        <f>0.48</f>
        <v>0.48</v>
      </c>
    </row>
    <row r="115" spans="20:31" x14ac:dyDescent="0.2">
      <c r="T115">
        <v>17057.8</v>
      </c>
    </row>
    <row r="116" spans="20:31" x14ac:dyDescent="0.2">
      <c r="T116">
        <v>51317.3</v>
      </c>
    </row>
    <row r="117" spans="20:31" x14ac:dyDescent="0.2">
      <c r="T117">
        <v>252150.8</v>
      </c>
    </row>
    <row r="118" spans="20:31" x14ac:dyDescent="0.2">
      <c r="T118">
        <v>176360.1</v>
      </c>
    </row>
    <row r="119" spans="20:31" x14ac:dyDescent="0.2">
      <c r="T119">
        <v>89325.3</v>
      </c>
    </row>
    <row r="120" spans="20:31" x14ac:dyDescent="0.2">
      <c r="T120">
        <v>332794.59999999998</v>
      </c>
    </row>
    <row r="121" spans="20:31" x14ac:dyDescent="0.2">
      <c r="T121">
        <v>393507.1</v>
      </c>
    </row>
    <row r="122" spans="20:31" x14ac:dyDescent="0.2">
      <c r="T122">
        <v>466259.7</v>
      </c>
    </row>
    <row r="123" spans="20:31" x14ac:dyDescent="0.2">
      <c r="T123">
        <v>540149.30000000005</v>
      </c>
    </row>
    <row r="124" spans="20:31" x14ac:dyDescent="0.2">
      <c r="T124">
        <v>398869.7</v>
      </c>
    </row>
    <row r="125" spans="20:31" x14ac:dyDescent="0.2">
      <c r="T125">
        <v>396096.7</v>
      </c>
    </row>
    <row r="126" spans="20:31" x14ac:dyDescent="0.2">
      <c r="T126">
        <v>234004.1</v>
      </c>
    </row>
    <row r="127" spans="20:31" x14ac:dyDescent="0.2">
      <c r="T127">
        <v>513277.3</v>
      </c>
    </row>
    <row r="128" spans="20:31" x14ac:dyDescent="0.2">
      <c r="T128">
        <v>334455.40000000002</v>
      </c>
    </row>
    <row r="129" spans="20:20" x14ac:dyDescent="0.2">
      <c r="T129">
        <v>456782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FE1A-7A14-FD4C-B847-7CABFB94C1A8}">
  <dimension ref="A1:B11"/>
  <sheetViews>
    <sheetView tabSelected="1" workbookViewId="0">
      <selection activeCell="B6" sqref="A1:B6"/>
    </sheetView>
  </sheetViews>
  <sheetFormatPr baseColWidth="10" defaultRowHeight="16" x14ac:dyDescent="0.2"/>
  <cols>
    <col min="1" max="1" width="8.5" bestFit="1" customWidth="1"/>
  </cols>
  <sheetData>
    <row r="1" spans="1:2" x14ac:dyDescent="0.2">
      <c r="A1" t="s">
        <v>16</v>
      </c>
      <c r="B1" t="s">
        <v>14</v>
      </c>
    </row>
    <row r="2" spans="1:2" x14ac:dyDescent="0.2">
      <c r="A2">
        <v>0</v>
      </c>
      <c r="B2">
        <v>4.4000000000000004</v>
      </c>
    </row>
    <row r="3" spans="1:2" x14ac:dyDescent="0.2">
      <c r="A3">
        <v>1</v>
      </c>
      <c r="B3">
        <v>4.2</v>
      </c>
    </row>
    <row r="4" spans="1:2" x14ac:dyDescent="0.2">
      <c r="A4">
        <v>2</v>
      </c>
      <c r="B4">
        <v>4.2</v>
      </c>
    </row>
    <row r="5" spans="1:2" x14ac:dyDescent="0.2">
      <c r="A5">
        <v>3</v>
      </c>
      <c r="B5">
        <v>1.8</v>
      </c>
    </row>
    <row r="6" spans="1:2" x14ac:dyDescent="0.2">
      <c r="A6">
        <v>4</v>
      </c>
      <c r="B6">
        <v>4.2</v>
      </c>
    </row>
    <row r="7" spans="1:2" x14ac:dyDescent="0.2">
      <c r="A7">
        <v>5</v>
      </c>
      <c r="B7">
        <v>5.7</v>
      </c>
    </row>
    <row r="8" spans="1:2" x14ac:dyDescent="0.2">
      <c r="A8">
        <v>6</v>
      </c>
      <c r="B8">
        <v>9.9</v>
      </c>
    </row>
    <row r="9" spans="1:2" x14ac:dyDescent="0.2">
      <c r="A9">
        <v>7</v>
      </c>
      <c r="B9">
        <v>5.8</v>
      </c>
    </row>
    <row r="10" spans="1:2" x14ac:dyDescent="0.2">
      <c r="A10">
        <v>8</v>
      </c>
      <c r="B10">
        <v>6.9</v>
      </c>
    </row>
    <row r="11" spans="1:2" x14ac:dyDescent="0.2">
      <c r="A11">
        <v>9</v>
      </c>
      <c r="B11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Rui Qiu</cp:lastModifiedBy>
  <dcterms:created xsi:type="dcterms:W3CDTF">2023-12-02T21:44:04Z</dcterms:created>
  <dcterms:modified xsi:type="dcterms:W3CDTF">2023-12-04T02:33:40Z</dcterms:modified>
</cp:coreProperties>
</file>