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ryan/Dropbox/Uni_research/Projects/Small_plasmid_Nanopore/Paper_GitHub_repo/"/>
    </mc:Choice>
  </mc:AlternateContent>
  <xr:revisionPtr revIDLastSave="0" documentId="13_ncr:1_{77D3E23C-C351-F54C-BA60-E51619BF5295}" xr6:coauthVersionLast="47" xr6:coauthVersionMax="47" xr10:uidLastSave="{00000000-0000-0000-0000-000000000000}"/>
  <bookViews>
    <workbookView xWindow="-2080" yWindow="-24220" windowWidth="32300" windowHeight="18360" xr2:uid="{03D76918-5CA6-BC4B-A785-F8ABEB5E7723}"/>
  </bookViews>
  <sheets>
    <sheet name="Worksheet descriptions" sheetId="5" r:id="rId1"/>
    <sheet name="Per-run" sheetId="3" r:id="rId2"/>
    <sheet name="Per-barcode" sheetId="1" r:id="rId3"/>
    <sheet name="Per-replicon" sheetId="2" r:id="rId4"/>
    <sheet name="Notes" sheetId="4" r:id="rId5"/>
    <sheet name="Kleborate results" sheetId="7" r:id="rId6"/>
    <sheet name="VFDB results" sheetId="8" r:id="rId7"/>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69" i="2" l="1"/>
  <c r="S69" i="2"/>
  <c r="J69" i="2"/>
  <c r="AB67" i="2"/>
  <c r="AB66" i="2"/>
  <c r="AB65" i="2"/>
  <c r="AB64" i="2"/>
  <c r="AB63" i="2"/>
  <c r="AB62" i="2"/>
  <c r="AB61" i="2"/>
  <c r="AB60" i="2"/>
  <c r="AB59" i="2"/>
  <c r="AB58" i="2"/>
  <c r="AB57" i="2"/>
  <c r="AB56" i="2"/>
  <c r="AB55" i="2"/>
  <c r="AB54" i="2"/>
  <c r="AB53" i="2"/>
  <c r="AB52" i="2"/>
  <c r="AB51" i="2"/>
  <c r="AB50" i="2"/>
  <c r="AB49" i="2"/>
  <c r="AB48" i="2"/>
  <c r="AB47" i="2"/>
  <c r="AB46" i="2"/>
  <c r="AB45" i="2"/>
  <c r="AB44" i="2"/>
  <c r="AB43" i="2"/>
  <c r="AB42" i="2"/>
  <c r="AB41" i="2"/>
  <c r="AB40" i="2"/>
  <c r="AB39" i="2"/>
  <c r="AB38" i="2"/>
  <c r="AB37" i="2"/>
  <c r="AB36" i="2"/>
  <c r="AB35" i="2"/>
  <c r="AB34" i="2"/>
  <c r="AB33" i="2"/>
  <c r="AB32" i="2"/>
  <c r="AB31" i="2"/>
  <c r="AB30" i="2"/>
  <c r="AB29" i="2"/>
  <c r="AB28" i="2"/>
  <c r="AB27" i="2"/>
  <c r="AB26" i="2"/>
  <c r="AB25" i="2"/>
  <c r="AB24" i="2"/>
  <c r="AB23" i="2"/>
  <c r="AB22" i="2"/>
  <c r="AB21" i="2"/>
  <c r="AB20" i="2"/>
  <c r="AB17" i="2"/>
  <c r="AB16" i="2"/>
  <c r="AB15" i="2"/>
  <c r="AB14" i="2"/>
  <c r="AB13" i="2"/>
  <c r="AB12" i="2"/>
  <c r="AB11" i="2"/>
  <c r="AB10" i="2"/>
  <c r="AB9" i="2"/>
  <c r="AB8" i="2"/>
  <c r="AB7" i="2"/>
  <c r="AB6" i="2"/>
  <c r="AB5" i="2"/>
  <c r="AB4" i="2"/>
  <c r="AB3" i="2"/>
  <c r="AB2"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7" i="2"/>
  <c r="S16" i="2"/>
  <c r="S15" i="2"/>
  <c r="S14" i="2"/>
  <c r="S13" i="2"/>
  <c r="S12" i="2"/>
  <c r="S11" i="2"/>
  <c r="S10" i="2"/>
  <c r="S9" i="2"/>
  <c r="S8" i="2"/>
  <c r="S7" i="2"/>
  <c r="S6" i="2"/>
  <c r="S5" i="2"/>
  <c r="S4" i="2"/>
  <c r="S3" i="2"/>
  <c r="S2"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7" i="2"/>
  <c r="J16" i="2"/>
  <c r="J15" i="2"/>
  <c r="J14" i="2"/>
  <c r="J13" i="2"/>
  <c r="J12" i="2"/>
  <c r="J11" i="2"/>
  <c r="J10" i="2"/>
  <c r="J9" i="2"/>
  <c r="J8" i="2"/>
  <c r="J7" i="2"/>
  <c r="J6" i="2"/>
  <c r="J5" i="2"/>
  <c r="J4" i="2"/>
  <c r="J3" i="2"/>
  <c r="J2" i="2"/>
  <c r="V34" i="2" l="1"/>
  <c r="W34" i="2" s="1"/>
  <c r="V33" i="2"/>
  <c r="W33" i="2" s="1"/>
  <c r="V32" i="2"/>
  <c r="W32" i="2" s="1"/>
  <c r="V31" i="2"/>
  <c r="W31" i="2" s="1"/>
  <c r="V30" i="2"/>
  <c r="W30" i="2" s="1"/>
  <c r="V29" i="2"/>
  <c r="W29" i="2" s="1"/>
  <c r="V28" i="2"/>
  <c r="W28" i="2" s="1"/>
  <c r="V27" i="2"/>
  <c r="W27" i="2" s="1"/>
  <c r="V26" i="2"/>
  <c r="W26" i="2" s="1"/>
  <c r="V25" i="2"/>
  <c r="W25" i="2" s="1"/>
  <c r="V24" i="2"/>
  <c r="W24" i="2" s="1"/>
  <c r="V23" i="2"/>
  <c r="W23" i="2" s="1"/>
  <c r="V22" i="2"/>
  <c r="W22" i="2" s="1"/>
  <c r="V21" i="2"/>
  <c r="W21" i="2" s="1"/>
  <c r="V20" i="2"/>
  <c r="W20" i="2" s="1"/>
  <c r="V17" i="2"/>
  <c r="W17" i="2" s="1"/>
  <c r="V16" i="2"/>
  <c r="W16" i="2" s="1"/>
  <c r="V15" i="2"/>
  <c r="W15" i="2" s="1"/>
  <c r="V14" i="2"/>
  <c r="W14" i="2" s="1"/>
  <c r="V13" i="2"/>
  <c r="W13" i="2" s="1"/>
  <c r="V12" i="2"/>
  <c r="W12" i="2" s="1"/>
  <c r="V11" i="2"/>
  <c r="W11" i="2" s="1"/>
  <c r="V10" i="2"/>
  <c r="W10" i="2" s="1"/>
  <c r="V9" i="2"/>
  <c r="W9" i="2" s="1"/>
  <c r="V8" i="2"/>
  <c r="W8" i="2" s="1"/>
  <c r="V7" i="2"/>
  <c r="W7" i="2" s="1"/>
  <c r="V6" i="2"/>
  <c r="W6" i="2" s="1"/>
  <c r="V5" i="2"/>
  <c r="W5" i="2" s="1"/>
  <c r="V4" i="2"/>
  <c r="W4" i="2" s="1"/>
  <c r="V3" i="2"/>
  <c r="W3" i="2" s="1"/>
  <c r="V2" i="2"/>
  <c r="W2" i="2" s="1"/>
  <c r="AE67" i="2"/>
  <c r="AF67" i="2" s="1"/>
  <c r="AE66" i="2"/>
  <c r="AF66" i="2" s="1"/>
  <c r="AE65" i="2"/>
  <c r="AF65" i="2" s="1"/>
  <c r="AE64" i="2"/>
  <c r="AF64" i="2" s="1"/>
  <c r="AE63" i="2"/>
  <c r="AF63" i="2" s="1"/>
  <c r="AE62" i="2"/>
  <c r="AF62" i="2" s="1"/>
  <c r="AE61" i="2"/>
  <c r="AF61" i="2" s="1"/>
  <c r="AE60" i="2"/>
  <c r="AF60" i="2" s="1"/>
  <c r="AE59" i="2"/>
  <c r="AF59" i="2" s="1"/>
  <c r="AE58" i="2"/>
  <c r="AF58" i="2" s="1"/>
  <c r="AE57" i="2"/>
  <c r="AF57" i="2" s="1"/>
  <c r="AE56" i="2"/>
  <c r="AF56" i="2" s="1"/>
  <c r="AE55" i="2"/>
  <c r="AF55" i="2" s="1"/>
  <c r="AE54" i="2"/>
  <c r="AF54" i="2" s="1"/>
  <c r="AE53" i="2"/>
  <c r="AF53" i="2" s="1"/>
  <c r="AE52" i="2"/>
  <c r="AF52" i="2" s="1"/>
  <c r="AE51" i="2"/>
  <c r="AF51" i="2" s="1"/>
  <c r="AE50" i="2"/>
  <c r="AF50" i="2" s="1"/>
  <c r="AE49" i="2"/>
  <c r="AF49" i="2" s="1"/>
  <c r="AE48" i="2"/>
  <c r="AF48" i="2" s="1"/>
  <c r="AE47" i="2"/>
  <c r="AF47" i="2" s="1"/>
  <c r="AE46" i="2"/>
  <c r="AF46" i="2" s="1"/>
  <c r="AE45" i="2"/>
  <c r="AF45" i="2" s="1"/>
  <c r="AE44" i="2"/>
  <c r="AF44" i="2" s="1"/>
  <c r="AE43" i="2"/>
  <c r="AF43" i="2" s="1"/>
  <c r="AE42" i="2"/>
  <c r="AF42" i="2" s="1"/>
  <c r="AE41" i="2"/>
  <c r="AF41" i="2" s="1"/>
  <c r="AE40" i="2"/>
  <c r="AF40" i="2" s="1"/>
  <c r="AE39" i="2"/>
  <c r="AF39" i="2" s="1"/>
  <c r="AE38" i="2"/>
  <c r="AF38" i="2" s="1"/>
  <c r="AE37" i="2"/>
  <c r="AF37" i="2" s="1"/>
  <c r="AE36" i="2"/>
  <c r="AF36" i="2" s="1"/>
  <c r="AE35" i="2"/>
  <c r="AF35" i="2" s="1"/>
  <c r="AE34" i="2"/>
  <c r="AF34" i="2" s="1"/>
  <c r="AE33" i="2"/>
  <c r="AF33" i="2" s="1"/>
  <c r="AE32" i="2"/>
  <c r="AF32" i="2" s="1"/>
  <c r="AE31" i="2"/>
  <c r="AF31" i="2" s="1"/>
  <c r="AE30" i="2"/>
  <c r="AF30" i="2" s="1"/>
  <c r="AE29" i="2"/>
  <c r="AF29" i="2" s="1"/>
  <c r="AE28" i="2"/>
  <c r="AF28" i="2" s="1"/>
  <c r="AE27" i="2"/>
  <c r="AF27" i="2" s="1"/>
  <c r="AE26" i="2"/>
  <c r="AF26" i="2" s="1"/>
  <c r="AE25" i="2"/>
  <c r="AF25" i="2" s="1"/>
  <c r="AE24" i="2"/>
  <c r="AF24" i="2" s="1"/>
  <c r="AE23" i="2"/>
  <c r="AF23" i="2" s="1"/>
  <c r="AE22" i="2"/>
  <c r="AF22" i="2" s="1"/>
  <c r="AE21" i="2"/>
  <c r="AF21" i="2" s="1"/>
  <c r="AE20" i="2"/>
  <c r="AF20" i="2" s="1"/>
  <c r="AE19" i="2"/>
  <c r="AE18" i="2"/>
  <c r="AE17" i="2"/>
  <c r="AF17" i="2" s="1"/>
  <c r="AE16" i="2"/>
  <c r="AF16" i="2" s="1"/>
  <c r="AE15" i="2"/>
  <c r="AF15" i="2" s="1"/>
  <c r="AE14" i="2"/>
  <c r="AF14" i="2" s="1"/>
  <c r="AE13" i="2"/>
  <c r="AF13" i="2" s="1"/>
  <c r="AE12" i="2"/>
  <c r="AF12" i="2" s="1"/>
  <c r="AE11" i="2"/>
  <c r="AF11" i="2" s="1"/>
  <c r="AE10" i="2"/>
  <c r="AF10" i="2" s="1"/>
  <c r="AE9" i="2"/>
  <c r="AF9" i="2" s="1"/>
  <c r="AE8" i="2"/>
  <c r="AF8" i="2" s="1"/>
  <c r="AE7" i="2"/>
  <c r="AF7" i="2" s="1"/>
  <c r="AE6" i="2"/>
  <c r="AF6" i="2" s="1"/>
  <c r="AE5" i="2"/>
  <c r="AF5" i="2" s="1"/>
  <c r="AE4" i="2"/>
  <c r="AF4" i="2" s="1"/>
  <c r="AE3" i="2"/>
  <c r="AF3" i="2" s="1"/>
  <c r="AE2" i="2"/>
  <c r="AF2" i="2" s="1"/>
  <c r="V67" i="2"/>
  <c r="W67" i="2" s="1"/>
  <c r="V66" i="2"/>
  <c r="W66" i="2" s="1"/>
  <c r="V65" i="2"/>
  <c r="W65" i="2" s="1"/>
  <c r="V64" i="2"/>
  <c r="W64" i="2" s="1"/>
  <c r="V63" i="2"/>
  <c r="W63" i="2" s="1"/>
  <c r="V62" i="2"/>
  <c r="W62" i="2" s="1"/>
  <c r="V61" i="2"/>
  <c r="W61" i="2" s="1"/>
  <c r="V60" i="2"/>
  <c r="W60" i="2" s="1"/>
  <c r="V59" i="2"/>
  <c r="W59" i="2" s="1"/>
  <c r="V58" i="2"/>
  <c r="W58" i="2" s="1"/>
  <c r="V57" i="2"/>
  <c r="W57" i="2" s="1"/>
  <c r="V56" i="2"/>
  <c r="W56" i="2" s="1"/>
  <c r="V55" i="2"/>
  <c r="W55" i="2" s="1"/>
  <c r="V54" i="2"/>
  <c r="W54" i="2" s="1"/>
  <c r="V53" i="2"/>
  <c r="W53" i="2" s="1"/>
  <c r="V52" i="2"/>
  <c r="W52" i="2" s="1"/>
  <c r="V51" i="2"/>
  <c r="W51" i="2" s="1"/>
  <c r="V50" i="2"/>
  <c r="W50" i="2" s="1"/>
  <c r="V49" i="2"/>
  <c r="W49" i="2" s="1"/>
  <c r="V48" i="2"/>
  <c r="W48" i="2" s="1"/>
  <c r="V47" i="2"/>
  <c r="W47" i="2" s="1"/>
  <c r="V46" i="2"/>
  <c r="W46" i="2" s="1"/>
  <c r="V45" i="2"/>
  <c r="W45" i="2" s="1"/>
  <c r="V44" i="2"/>
  <c r="W44" i="2" s="1"/>
  <c r="V43" i="2"/>
  <c r="W43" i="2" s="1"/>
  <c r="V42" i="2"/>
  <c r="W42" i="2" s="1"/>
  <c r="V41" i="2"/>
  <c r="W41" i="2" s="1"/>
  <c r="V40" i="2"/>
  <c r="W40" i="2" s="1"/>
  <c r="V39" i="2"/>
  <c r="W39" i="2" s="1"/>
  <c r="V38" i="2"/>
  <c r="W38" i="2" s="1"/>
  <c r="V37" i="2"/>
  <c r="W37" i="2" s="1"/>
  <c r="V36" i="2"/>
  <c r="W36" i="2" s="1"/>
  <c r="V35" i="2"/>
  <c r="W35" i="2" s="1"/>
  <c r="M67" i="2"/>
  <c r="N67" i="2" s="1"/>
  <c r="M66" i="2"/>
  <c r="N66" i="2" s="1"/>
  <c r="M65" i="2"/>
  <c r="N65" i="2" s="1"/>
  <c r="M64" i="2"/>
  <c r="N64" i="2" s="1"/>
  <c r="M63" i="2"/>
  <c r="N63" i="2" s="1"/>
  <c r="M62" i="2"/>
  <c r="N62" i="2" s="1"/>
  <c r="M61" i="2"/>
  <c r="N61" i="2" s="1"/>
  <c r="M60" i="2"/>
  <c r="N60" i="2" s="1"/>
  <c r="M59" i="2"/>
  <c r="N59" i="2" s="1"/>
  <c r="M58" i="2"/>
  <c r="N58" i="2" s="1"/>
  <c r="M57" i="2"/>
  <c r="N57" i="2" s="1"/>
  <c r="M56" i="2"/>
  <c r="N56" i="2" s="1"/>
  <c r="M55" i="2"/>
  <c r="N55" i="2" s="1"/>
  <c r="M54" i="2"/>
  <c r="N54" i="2" s="1"/>
  <c r="M53" i="2"/>
  <c r="N53" i="2" s="1"/>
  <c r="M52" i="2"/>
  <c r="N52" i="2" s="1"/>
  <c r="M51" i="2"/>
  <c r="N51" i="2" s="1"/>
  <c r="M50" i="2"/>
  <c r="N50" i="2" s="1"/>
  <c r="M49" i="2"/>
  <c r="N49" i="2" s="1"/>
  <c r="M48" i="2"/>
  <c r="N48" i="2" s="1"/>
  <c r="M47" i="2"/>
  <c r="N47" i="2" s="1"/>
  <c r="M46" i="2"/>
  <c r="N46" i="2" s="1"/>
  <c r="M45" i="2"/>
  <c r="N45" i="2" s="1"/>
  <c r="M44" i="2"/>
  <c r="N44" i="2" s="1"/>
  <c r="M43" i="2"/>
  <c r="N43" i="2" s="1"/>
  <c r="M42" i="2"/>
  <c r="N42" i="2" s="1"/>
  <c r="M41" i="2"/>
  <c r="N41" i="2" s="1"/>
  <c r="M40" i="2"/>
  <c r="N40" i="2" s="1"/>
  <c r="M39" i="2"/>
  <c r="N39" i="2" s="1"/>
  <c r="M38" i="2"/>
  <c r="N38" i="2" s="1"/>
  <c r="M37" i="2"/>
  <c r="N37" i="2" s="1"/>
  <c r="M36" i="2"/>
  <c r="N36" i="2" s="1"/>
  <c r="M35" i="2"/>
  <c r="N35" i="2" s="1"/>
  <c r="M34" i="2"/>
  <c r="N34" i="2" s="1"/>
  <c r="M33" i="2"/>
  <c r="N33" i="2" s="1"/>
  <c r="M32" i="2"/>
  <c r="N32" i="2" s="1"/>
  <c r="M31" i="2"/>
  <c r="N31" i="2" s="1"/>
  <c r="M30" i="2"/>
  <c r="N30" i="2" s="1"/>
  <c r="M29" i="2"/>
  <c r="N29" i="2" s="1"/>
  <c r="M28" i="2"/>
  <c r="N28" i="2" s="1"/>
  <c r="M27" i="2"/>
  <c r="N27" i="2" s="1"/>
  <c r="M26" i="2"/>
  <c r="N26" i="2" s="1"/>
  <c r="M25" i="2"/>
  <c r="N25" i="2" s="1"/>
  <c r="M24" i="2"/>
  <c r="N24" i="2" s="1"/>
  <c r="M23" i="2"/>
  <c r="N23" i="2" s="1"/>
  <c r="M22" i="2"/>
  <c r="N22" i="2" s="1"/>
  <c r="M21" i="2"/>
  <c r="N21" i="2" s="1"/>
  <c r="M20" i="2"/>
  <c r="N20" i="2" s="1"/>
  <c r="M17" i="2"/>
  <c r="N17" i="2" s="1"/>
  <c r="M16" i="2"/>
  <c r="N16" i="2" s="1"/>
  <c r="M15" i="2"/>
  <c r="N15" i="2" s="1"/>
  <c r="M14" i="2"/>
  <c r="N14" i="2" s="1"/>
  <c r="M13" i="2"/>
  <c r="N13" i="2" s="1"/>
  <c r="M12" i="2"/>
  <c r="N12" i="2" s="1"/>
  <c r="M11" i="2"/>
  <c r="N11" i="2" s="1"/>
  <c r="M10" i="2"/>
  <c r="N10" i="2" s="1"/>
  <c r="M9" i="2"/>
  <c r="N9" i="2" s="1"/>
  <c r="M8" i="2"/>
  <c r="N8" i="2" s="1"/>
  <c r="M7" i="2"/>
  <c r="N7" i="2" s="1"/>
  <c r="M6" i="2"/>
  <c r="N6" i="2" s="1"/>
  <c r="M5" i="2"/>
  <c r="N5" i="2" s="1"/>
  <c r="M4" i="2"/>
  <c r="N4" i="2" s="1"/>
  <c r="M3" i="2"/>
  <c r="N3" i="2" s="1"/>
  <c r="M2" i="2"/>
  <c r="N2" i="2" s="1"/>
  <c r="AG50" i="2"/>
  <c r="AG17" i="2"/>
  <c r="O50" i="2"/>
  <c r="X50" i="2"/>
  <c r="O17" i="2"/>
  <c r="X17" i="2"/>
  <c r="O51" i="2" l="1"/>
  <c r="X51" i="2"/>
  <c r="AG51" i="2"/>
  <c r="O52" i="2"/>
  <c r="X52" i="2"/>
  <c r="AG52" i="2"/>
  <c r="AG35" i="2"/>
  <c r="AG36" i="2"/>
  <c r="AG37" i="2"/>
  <c r="AG38" i="2"/>
  <c r="AG39" i="2"/>
  <c r="AG40" i="2"/>
  <c r="AG41" i="2"/>
  <c r="AG42" i="2"/>
  <c r="AG43" i="2"/>
  <c r="AG44" i="2"/>
  <c r="AG45" i="2"/>
  <c r="AG46" i="2"/>
  <c r="AG47" i="2"/>
  <c r="AG48" i="2"/>
  <c r="AG49" i="2"/>
  <c r="AG53" i="2"/>
  <c r="AG54" i="2"/>
  <c r="AG55" i="2"/>
  <c r="AG56" i="2"/>
  <c r="AG57" i="2"/>
  <c r="AG58" i="2"/>
  <c r="AG59" i="2"/>
  <c r="AG60" i="2"/>
  <c r="AG61" i="2"/>
  <c r="AG62" i="2"/>
  <c r="AG63" i="2"/>
  <c r="AG64" i="2"/>
  <c r="AG65" i="2"/>
  <c r="AG66" i="2"/>
  <c r="AG67" i="2"/>
  <c r="AG34" i="2"/>
  <c r="AG33" i="2"/>
  <c r="AG32" i="2"/>
  <c r="AG31" i="2"/>
  <c r="AG30" i="2"/>
  <c r="AG29" i="2"/>
  <c r="AG28" i="2"/>
  <c r="AG27" i="2"/>
  <c r="AG26" i="2"/>
  <c r="AG25" i="2"/>
  <c r="AG24" i="2"/>
  <c r="AG23" i="2"/>
  <c r="AG22" i="2"/>
  <c r="AG21" i="2"/>
  <c r="AG20" i="2"/>
  <c r="AG16" i="2"/>
  <c r="AG15" i="2"/>
  <c r="AG14" i="2"/>
  <c r="AG13" i="2"/>
  <c r="AG12" i="2"/>
  <c r="AG11" i="2"/>
  <c r="AG10" i="2"/>
  <c r="AG9" i="2"/>
  <c r="AG8" i="2"/>
  <c r="AG7" i="2"/>
  <c r="AG6" i="2"/>
  <c r="AG5" i="2"/>
  <c r="AG4" i="2"/>
  <c r="AG3" i="2"/>
  <c r="AG2" i="2"/>
  <c r="X67" i="2"/>
  <c r="X66" i="2"/>
  <c r="X65" i="2"/>
  <c r="X64" i="2"/>
  <c r="X63" i="2"/>
  <c r="X62" i="2"/>
  <c r="X61" i="2"/>
  <c r="X60" i="2"/>
  <c r="X59" i="2"/>
  <c r="X58" i="2"/>
  <c r="X57" i="2"/>
  <c r="X56" i="2"/>
  <c r="X55" i="2"/>
  <c r="X54" i="2"/>
  <c r="X53"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6" i="2"/>
  <c r="X15" i="2"/>
  <c r="X14" i="2"/>
  <c r="X13" i="2"/>
  <c r="X12" i="2"/>
  <c r="X11" i="2"/>
  <c r="X10" i="2"/>
  <c r="X9" i="2"/>
  <c r="X8" i="2"/>
  <c r="X7" i="2"/>
  <c r="X6" i="2"/>
  <c r="X5" i="2"/>
  <c r="X4" i="2"/>
  <c r="X3" i="2"/>
  <c r="X2" i="2"/>
  <c r="O67" i="2"/>
  <c r="O66" i="2"/>
  <c r="O65" i="2"/>
  <c r="O64" i="2"/>
  <c r="O63" i="2"/>
  <c r="O62" i="2"/>
  <c r="O61" i="2"/>
  <c r="O60" i="2"/>
  <c r="O59" i="2"/>
  <c r="O58" i="2"/>
  <c r="O57" i="2"/>
  <c r="O56" i="2"/>
  <c r="O55" i="2"/>
  <c r="O54" i="2"/>
  <c r="O53"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6" i="2"/>
  <c r="O15" i="2"/>
  <c r="O14" i="2"/>
  <c r="O13" i="2"/>
  <c r="O12" i="2"/>
  <c r="O11" i="2"/>
  <c r="O10" i="2"/>
  <c r="O9" i="2"/>
  <c r="O8" i="2"/>
  <c r="O7" i="2"/>
  <c r="O6" i="2"/>
  <c r="O5" i="2"/>
  <c r="O3" i="2"/>
  <c r="O4" i="2"/>
  <c r="O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tc={D497819C-01FD-D543-A3B3-54A6C2D32C31}</author>
    <author>tc={0F82EF9B-2018-3449-9FDD-397D5647740F}</author>
    <author>tc={1BCA6B03-9B93-2745-B715-C3D66DE583A1}</author>
    <author>tc={C6143B54-11E3-5C4E-9BA4-9FFEFA648866}</author>
    <author>tc={A3826E3C-6C70-0D4A-A3AF-5DEFCC665F56}</author>
    <author>tc={733D43A7-A4B6-2D45-A510-82619A44918B}</author>
    <author>tc={EF149608-6506-1547-AD42-7EEBEC7D3D09}</author>
    <author>tc={D0B74476-9813-1148-AF46-48D3F09E0C64}</author>
  </authors>
  <commentList>
    <comment ref="C1" authorId="0" shapeId="0" xr:uid="{D497819C-01FD-D543-A3B3-54A6C2D32C31}">
      <text>
        <t>[Threaded comment]
Your version of Excel allows you to read this threaded comment; however, any edits to it will get removed if the file is opened in a newer version of Excel. Learn more: https://go.microsoft.com/fwlink/?linkid=870924
Comment:
    This is the total yield of the run, including reads from all barcodes (even unused ones) and unclassified reads.</t>
      </text>
    </comment>
    <comment ref="D1" authorId="1" shapeId="0" xr:uid="{0F82EF9B-2018-3449-9FDD-397D5647740F}">
      <text>
        <t>[Threaded comment]
Your version of Excel allows you to read this threaded comment; however, any edits to it will get removed if the file is opened in a newer version of Excel. Learn more: https://go.microsoft.com/fwlink/?linkid=870924
Comment:
    Since not all runs lasted the same time and some involved refuelling, this column shows the yield of only the first 12 hours of sequencing. This allows for easier comparison of run yields.</t>
      </text>
    </comment>
    <comment ref="I1" authorId="2" shapeId="0" xr:uid="{1BCA6B03-9B93-2745-B715-C3D66DE583A1}">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within a single barcode bin. For example, a read which is half from a chromosome and half from a plasmid of the same genome.</t>
      </text>
    </comment>
    <comment ref="J1" authorId="3" shapeId="0" xr:uid="{C6143B54-11E3-5C4E-9BA4-9FFEFA648866}">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between different barcode bins. For example, a read which is half from one genome’s chromosome and half from another genome’s chromosome.</t>
      </text>
    </comment>
    <comment ref="K1" authorId="4" shapeId="0" xr:uid="{A3826E3C-6C70-0D4A-A3AF-5DEFCC665F56}">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of any type (within or between barcode bins). It is the sum of the previous two columns.</t>
      </text>
    </comment>
    <comment ref="M1" authorId="5" shapeId="0" xr:uid="{733D43A7-A4B6-2D45-A510-82619A44918B}">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to an unused barcode bin. For example, a read which actually belongs in barcode bin 1 but was demultiplexed into barcode bin 12 (not used in these sequencing runs).</t>
      </text>
    </comment>
    <comment ref="N1" authorId="6" shapeId="0" xr:uid="{EF149608-6506-1547-AD42-7EEBEC7D3D09}">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to a used barcode bin. For example, a read which actually belongs in barcode bin 1 but was demultiplexed into barcode bin 2 (which corresponds to a different genome).</t>
      </text>
    </comment>
    <comment ref="O1" authorId="7" shapeId="0" xr:uid="{D0B74476-9813-1148-AF46-48D3F09E0C64}">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in nany way (either to a used or an unused barcode bin). It is the sum of the previous two columns.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tc={0A0896FA-E917-9B46-A4F1-1EC9E3225999}</author>
    <author>tc={9CBC07C7-BCD3-4A4E-930D-917AEB118324}</author>
  </authors>
  <commentList>
    <comment ref="P1" authorId="0" shapeId="0" xr:uid="{0A0896FA-E917-9B46-A4F1-1EC9E3225999}">
      <text>
        <t>[Threaded comment]
Your version of Excel allows you to read this threaded comment; however, any edits to it will get removed if the file is opened in a newer version of Excel. Learn more: https://go.microsoft.com/fwlink/?linkid=870924
Comment:
    Determined computationally by aligning the reads to the assembly and taking the insert sizes from the resulting BAM file.</t>
      </text>
    </comment>
    <comment ref="AC1" authorId="1" shapeId="0" xr:uid="{9CBC07C7-BCD3-4A4E-930D-917AEB118324}">
      <text>
        <t>[Threaded comment]
Your version of Excel allows you to read this threaded comment; however, any edits to it will get removed if the file is opened in a newer version of Excel. Learn more: https://go.microsoft.com/fwlink/?linkid=870924
Comment:
    Determined computationally by aligning the reads to the assembly and taking the insert sizes from the resulting BAM file.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tc={A4FEB2D8-86B2-C243-B0A2-060A3B2D97BF}</author>
    <author>tc={0672B199-9508-F641-9015-B2DD53AAB038}</author>
  </authors>
  <commentList>
    <comment ref="A1" authorId="0" shapeId="0" xr:uid="{A4FEB2D8-86B2-C243-B0A2-060A3B2D97BF}">
      <text>
        <t>[Threaded comment]
Your version of Excel allows you to read this threaded comment; however, any edits to it will get removed if the file is opened in a newer version of Excel. Learn more: https://go.microsoft.com/fwlink/?linkid=870924
Comment:
    Technical replicate 1 includes ligation run 1 and rapid run 1. Technical replicate 2 includes ligation run 2 and rapid run 2.
Since the two technical replicates used separate cultures and DNA extractions, per-replicon read depth values are specific to the technical replicate.
For example, the depth of A. baumannii J9 plasmid_1 could be different in the two replicates and therefore needs two separate lines in this table.</t>
      </text>
    </comment>
    <comment ref="AI1" authorId="1" shapeId="0" xr:uid="{0672B199-9508-F641-9015-B2DD53AAB038}">
      <text>
        <t>[Threaded comment]
Your version of Excel allows you to read this threaded comment; however, any edits to it will get removed if the file is opened in a newer version of Excel. Learn more: https://go.microsoft.com/fwlink/?linkid=870924
Comment:
    See the ‘Notes’ worksheet for detailed explanations.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tc={CAC5974E-5C99-DB4C-8189-AE97AB6E0F6D}</author>
    <author>tc={7CEFEBAB-9B83-C745-BF75-805FEBD85366}</author>
    <author>tc={DA3071C9-2F63-2C4D-B3D3-E66F9310A038}</author>
  </authors>
  <commentList>
    <comment ref="B1" authorId="0" shapeId="0" xr:uid="{CAC5974E-5C99-DB4C-8189-AE97AB6E0F6D}">
      <text>
        <t>[Threaded comment]
Your version of Excel allows you to read this threaded comment; however, any edits to it will get removed if the file is opened in a newer version of Excel. Learn more: https://go.microsoft.com/fwlink/?linkid=870924
Comment:
    The VFDB core dataset includes genes associated with experimentally verified VFs only.</t>
      </text>
    </comment>
    <comment ref="C1" authorId="1" shapeId="0" xr:uid="{7CEFEBAB-9B83-C745-BF75-805FEBD85366}">
      <text>
        <t>[Threaded comment]
Your version of Excel allows you to read this threaded comment; however, any edits to it will get removed if the file is opened in a newer version of Excel. Learn more: https://go.microsoft.com/fwlink/?linkid=870924
Comment:
    The VFDB full dataset covers all genes related to known and predicted VFs in the database.</t>
      </text>
    </comment>
    <comment ref="A2" authorId="2" shapeId="0" xr:uid="{DA3071C9-2F63-2C4D-B3D3-E66F9310A038}">
      <text>
        <t>[Threaded comment]
Your version of Excel allows you to read this threaded comment; however, any edits to it will get removed if the file is opened in a newer version of Excel. Learn more: https://go.microsoft.com/fwlink/?linkid=870924
Comment:
    This plasmid’s only hit was an IS in the VFDB full dataset. Since an IS on its own is unlikely to cause virulence, we did not classify this genome as containing virulence determinants.</t>
      </text>
    </comment>
  </commentList>
</comments>
</file>

<file path=xl/sharedStrings.xml><?xml version="1.0" encoding="utf-8"?>
<sst xmlns="http://schemas.openxmlformats.org/spreadsheetml/2006/main" count="733" uniqueCount="174">
  <si>
    <t>Genome</t>
  </si>
  <si>
    <t>Replicon</t>
  </si>
  <si>
    <t>Size</t>
  </si>
  <si>
    <t>Total size</t>
  </si>
  <si>
    <t>chromosome</t>
  </si>
  <si>
    <t>plasmid_1</t>
  </si>
  <si>
    <t>plasmid_2</t>
  </si>
  <si>
    <r>
      <rPr>
        <i/>
        <sz val="12"/>
        <color theme="1"/>
        <rFont val="Calibri"/>
        <family val="2"/>
        <scheme val="minor"/>
      </rPr>
      <t>Acinetobacter baumannii</t>
    </r>
    <r>
      <rPr>
        <sz val="12"/>
        <color theme="1"/>
        <rFont val="Calibri"/>
        <family val="2"/>
        <scheme val="minor"/>
      </rPr>
      <t xml:space="preserve"> J9</t>
    </r>
  </si>
  <si>
    <r>
      <rPr>
        <i/>
        <sz val="12"/>
        <color theme="1"/>
        <rFont val="Calibri"/>
        <family val="2"/>
        <scheme val="minor"/>
      </rPr>
      <t>Citrobacter koseri</t>
    </r>
    <r>
      <rPr>
        <sz val="12"/>
        <color theme="1"/>
        <rFont val="Calibri"/>
        <family val="2"/>
        <scheme val="minor"/>
      </rPr>
      <t xml:space="preserve"> MINF_9D</t>
    </r>
  </si>
  <si>
    <t>plasmid_3</t>
  </si>
  <si>
    <t>plasmid_4</t>
  </si>
  <si>
    <t>plasmid_5</t>
  </si>
  <si>
    <r>
      <rPr>
        <i/>
        <sz val="12"/>
        <color theme="1"/>
        <rFont val="Calibri"/>
        <family val="2"/>
        <scheme val="minor"/>
      </rPr>
      <t>Enterobacter kobei</t>
    </r>
    <r>
      <rPr>
        <sz val="12"/>
        <color theme="1"/>
        <rFont val="Calibri"/>
        <family val="2"/>
        <scheme val="minor"/>
      </rPr>
      <t xml:space="preserve"> MSB1_1B</t>
    </r>
  </si>
  <si>
    <r>
      <rPr>
        <i/>
        <sz val="12"/>
        <color theme="1"/>
        <rFont val="Calibri"/>
        <family val="2"/>
        <scheme val="minor"/>
      </rPr>
      <t>Haemophilus</t>
    </r>
    <r>
      <rPr>
        <sz val="12"/>
        <color theme="1"/>
        <rFont val="Calibri"/>
        <family val="2"/>
        <scheme val="minor"/>
      </rPr>
      <t xml:space="preserve"> M1C132_1</t>
    </r>
  </si>
  <si>
    <r>
      <rPr>
        <i/>
        <sz val="12"/>
        <color theme="1"/>
        <rFont val="Calibri"/>
        <family val="2"/>
        <scheme val="minor"/>
      </rPr>
      <t>Klebsiella oxytoca</t>
    </r>
    <r>
      <rPr>
        <sz val="12"/>
        <color theme="1"/>
        <rFont val="Calibri"/>
        <family val="2"/>
        <scheme val="minor"/>
      </rPr>
      <t xml:space="preserve"> MSB1_2C</t>
    </r>
  </si>
  <si>
    <t>Circular</t>
  </si>
  <si>
    <t>yes</t>
  </si>
  <si>
    <r>
      <rPr>
        <i/>
        <sz val="12"/>
        <color theme="1"/>
        <rFont val="Calibri"/>
        <family val="2"/>
        <scheme val="minor"/>
      </rPr>
      <t>Klebsiella variicola</t>
    </r>
    <r>
      <rPr>
        <sz val="12"/>
        <color theme="1"/>
        <rFont val="Calibri"/>
        <family val="2"/>
        <scheme val="minor"/>
      </rPr>
      <t xml:space="preserve"> INF345</t>
    </r>
  </si>
  <si>
    <t>no</t>
  </si>
  <si>
    <r>
      <rPr>
        <i/>
        <sz val="12"/>
        <color theme="1"/>
        <rFont val="Calibri"/>
        <family val="2"/>
        <scheme val="minor"/>
      </rPr>
      <t>Serratia marcescens</t>
    </r>
    <r>
      <rPr>
        <sz val="12"/>
        <color theme="1"/>
        <rFont val="Calibri"/>
        <family val="2"/>
        <scheme val="minor"/>
      </rPr>
      <t xml:space="preserve"> 17-147-1671</t>
    </r>
  </si>
  <si>
    <t>Barcode number</t>
  </si>
  <si>
    <t>Run</t>
  </si>
  <si>
    <t>ONT rapid read depth (normalised to chromosome)</t>
  </si>
  <si>
    <t>ONT ligation read depth (normalised to chromosome)</t>
  </si>
  <si>
    <t>Illumina read depth (normalised to chromosome)</t>
  </si>
  <si>
    <t>unclassified</t>
  </si>
  <si>
    <t>GC</t>
  </si>
  <si>
    <t>Technical replicate</t>
  </si>
  <si>
    <t>Within-bin chimeric read rate</t>
  </si>
  <si>
    <t>Total chimeric read rate</t>
  </si>
  <si>
    <t>Cross-bin chimeric read rate</t>
  </si>
  <si>
    <t>Total incorrect demultiplex rate</t>
  </si>
  <si>
    <t>Incorrect demultiplex to used bins rate</t>
  </si>
  <si>
    <t>Incorrect demultiplex to unused bins rate</t>
  </si>
  <si>
    <t>Total yield (bp)</t>
  </si>
  <si>
    <t>Ligation (run 1)</t>
  </si>
  <si>
    <t>Ligation (run 2)</t>
  </si>
  <si>
    <t>Rapid (run 1)</t>
  </si>
  <si>
    <t>Rapid (run 2)</t>
  </si>
  <si>
    <t>Notes</t>
  </si>
  <si>
    <t>Note</t>
  </si>
  <si>
    <t>Description</t>
  </si>
  <si>
    <r>
      <t xml:space="preserve">The </t>
    </r>
    <r>
      <rPr>
        <b/>
        <sz val="16"/>
        <color theme="1"/>
        <rFont val="Calibri"/>
        <family val="2"/>
        <scheme val="minor"/>
      </rPr>
      <t>Per-run</t>
    </r>
    <r>
      <rPr>
        <sz val="16"/>
        <color theme="1"/>
        <rFont val="Calibri"/>
        <family val="2"/>
        <scheme val="minor"/>
      </rPr>
      <t xml:space="preserve"> worksheet contains summary information about the entire ONT sequencing runs. Information on Illumina runs is not included here because these isolates were not sequenced on dedicated Illumina runs but rather as a part of a much larger run with isolates from other studies.</t>
    </r>
  </si>
  <si>
    <t>Haemophilus MSB1_2C plasmid_4 and Haemophilus MSB1_2C plasmid_5 were only present in the second technical replicate for this genome.</t>
  </si>
  <si>
    <t>Rapid (run 1) read count</t>
  </si>
  <si>
    <t>Rapid (run 1) read bases</t>
  </si>
  <si>
    <t>Rapid (run 1) read N50</t>
  </si>
  <si>
    <t>Ligation (run 1) read count</t>
  </si>
  <si>
    <t>Ligation (run 1) read bases</t>
  </si>
  <si>
    <t>Ligation (run 1) read N50</t>
  </si>
  <si>
    <t>Rapid (run 2) read count</t>
  </si>
  <si>
    <t>Rapid (run 2) read bases</t>
  </si>
  <si>
    <t>Rapid (run 2) read N50</t>
  </si>
  <si>
    <t>Ligation (run 2) read count</t>
  </si>
  <si>
    <t>Ligation (run 2) read bases</t>
  </si>
  <si>
    <t>Ligation (run 2) read N50</t>
  </si>
  <si>
    <r>
      <rPr>
        <i/>
        <sz val="12"/>
        <color theme="1"/>
        <rFont val="Calibri"/>
        <family val="2"/>
        <scheme val="minor"/>
      </rPr>
      <t>Enterobacter kobei</t>
    </r>
    <r>
      <rPr>
        <sz val="12"/>
        <color theme="1"/>
        <rFont val="Calibri"/>
        <family val="2"/>
        <scheme val="minor"/>
      </rPr>
      <t xml:space="preserve"> MSB1_1B plasmid_5 occurred in two slightly different variants: a 2369 bp variant in the first runs and a 2370 bp variant in the second runs. While they were included separately in the assembly file (as plasmid_5_v1 and plasmid_5_v2), their depths were summed together for this table.</t>
    </r>
  </si>
  <si>
    <t>Yield after 12 hours (bp)</t>
  </si>
  <si>
    <t>N50 read length (bp)</t>
  </si>
  <si>
    <t>Refueling</t>
  </si>
  <si>
    <t>at 18 hours</t>
  </si>
  <si>
    <t>none</t>
  </si>
  <si>
    <t>Total run time (hours)</t>
  </si>
  <si>
    <t>Illumina (run 2) read count</t>
  </si>
  <si>
    <t>Illumina (run 2) read N50</t>
  </si>
  <si>
    <t>Illumina (run 1) read count</t>
  </si>
  <si>
    <t>Illumina (run 1) read N50</t>
  </si>
  <si>
    <t>Illumina (run 1) read bases</t>
  </si>
  <si>
    <t>Illumina (run 2) read bases</t>
  </si>
  <si>
    <r>
      <rPr>
        <i/>
        <sz val="12"/>
        <color theme="1"/>
        <rFont val="Calibri"/>
        <family val="2"/>
        <scheme val="minor"/>
      </rPr>
      <t xml:space="preserve">Serratia marcescens </t>
    </r>
    <r>
      <rPr>
        <sz val="12"/>
        <color theme="1"/>
        <rFont val="Calibri"/>
        <family val="2"/>
        <scheme val="minor"/>
      </rPr>
      <t>17-147-1671 plasmid_3 occurred in two different variants: a 17406 bp variant and a 18733 bp variant, both of which were present in both runs. The longer variant contained an additional copy of IS</t>
    </r>
    <r>
      <rPr>
        <i/>
        <sz val="12"/>
        <color theme="1"/>
        <rFont val="Calibri"/>
        <family val="2"/>
        <scheme val="minor"/>
      </rPr>
      <t>4321</t>
    </r>
    <r>
      <rPr>
        <sz val="12"/>
        <color theme="1"/>
        <rFont val="Calibri"/>
        <family val="2"/>
        <scheme val="minor"/>
      </rPr>
      <t>. While they were included separately in the assembly file (as plasmid_3_v1 and plasmid_3_v2), their depths were summed together for this table.</t>
    </r>
  </si>
  <si>
    <t>Illumina (run 1) mean insert size</t>
  </si>
  <si>
    <t>Illumina (run 2) mean insert size</t>
  </si>
  <si>
    <r>
      <t xml:space="preserve">The </t>
    </r>
    <r>
      <rPr>
        <b/>
        <sz val="16"/>
        <color theme="1"/>
        <rFont val="Calibri"/>
        <family val="2"/>
        <scheme val="minor"/>
      </rPr>
      <t>Per-barcode</t>
    </r>
    <r>
      <rPr>
        <sz val="16"/>
        <color theme="1"/>
        <rFont val="Calibri"/>
        <family val="2"/>
        <scheme val="minor"/>
      </rPr>
      <t xml:space="preserve"> worksheet contains per-barcode read stats for the sequencing runs. ONT sequence runs were dedicated to this study, so all barcodes are shown, including unused and unclassified. ONT demultiplexing was performed by Guppy when basecalling. Illumina sequencing runs were shared with other studies and thus only the relevant barcodes are shown.</t>
    </r>
  </si>
  <si>
    <r>
      <t xml:space="preserve">The </t>
    </r>
    <r>
      <rPr>
        <b/>
        <sz val="16"/>
        <color theme="1"/>
        <rFont val="Calibri"/>
        <family val="2"/>
        <scheme val="minor"/>
      </rPr>
      <t>Per-replicon</t>
    </r>
    <r>
      <rPr>
        <sz val="16"/>
        <color theme="1"/>
        <rFont val="Calibri"/>
        <family val="2"/>
        <scheme val="minor"/>
      </rPr>
      <t xml:space="preserve"> worksheet contains depth values for each replicon in the genomes, as determined by the </t>
    </r>
    <r>
      <rPr>
        <sz val="16"/>
        <color theme="1"/>
        <rFont val="Consolas"/>
        <family val="2"/>
      </rPr>
      <t>get_depths.py</t>
    </r>
    <r>
      <rPr>
        <sz val="16"/>
        <color theme="1"/>
        <rFont val="Calibri"/>
        <family val="2"/>
        <scheme val="minor"/>
      </rPr>
      <t xml:space="preserve"> script. For each genome and read set, depths were normalised to the chromosomal depth, and the resulting 'normalised to chromosome' columns were the ones used to generate Figure 2 in the manuscript. Some replicons have associated notes in the </t>
    </r>
    <r>
      <rPr>
        <b/>
        <sz val="16"/>
        <color theme="1"/>
        <rFont val="Calibri"/>
        <family val="2"/>
        <scheme val="minor"/>
      </rPr>
      <t>Notes</t>
    </r>
    <r>
      <rPr>
        <sz val="16"/>
        <color theme="1"/>
        <rFont val="Calibri"/>
        <family val="2"/>
        <scheme val="minor"/>
      </rPr>
      <t xml:space="preserve"> worksheet, e.g. a reason for exclusion.</t>
    </r>
  </si>
  <si>
    <t>ant(2'')-Ia*</t>
  </si>
  <si>
    <t>-</t>
  </si>
  <si>
    <t>mphE.v2;msrE</t>
  </si>
  <si>
    <t>floR.v2*</t>
  </si>
  <si>
    <t>sul2^</t>
  </si>
  <si>
    <t>ADC-10*</t>
  </si>
  <si>
    <t>CTX-M-15</t>
  </si>
  <si>
    <t>TEM-141*?-0%</t>
  </si>
  <si>
    <t>TEM-1D.v1^</t>
  </si>
  <si>
    <t>aac(6')-Ib-cr.v2;strA.v1^;strB.v1</t>
  </si>
  <si>
    <t>qnrB1.v2^</t>
  </si>
  <si>
    <t>CatB4.v1</t>
  </si>
  <si>
    <t>sul2</t>
  </si>
  <si>
    <t>tet(A).v1</t>
  </si>
  <si>
    <t>dfrA14.v2*</t>
  </si>
  <si>
    <t>OXA-1;TEM-1D.v1^</t>
  </si>
  <si>
    <t>aac(6')-Ib4</t>
  </si>
  <si>
    <t>catB3.v2</t>
  </si>
  <si>
    <t>sul1</t>
  </si>
  <si>
    <t>IMP-4</t>
  </si>
  <si>
    <t>Plasmid</t>
  </si>
  <si>
    <r>
      <t xml:space="preserve">The </t>
    </r>
    <r>
      <rPr>
        <b/>
        <sz val="16"/>
        <color theme="1"/>
        <rFont val="Calibri"/>
        <family val="2"/>
        <scheme val="minor"/>
      </rPr>
      <t>Kleborate results</t>
    </r>
    <r>
      <rPr>
        <sz val="16"/>
        <color theme="1"/>
        <rFont val="Calibri"/>
        <family val="2"/>
        <scheme val="minor"/>
      </rPr>
      <t xml:space="preserve"> worksheet contains the Kleborate gene search results for each plasmid, with empty columns removed. Any plasmid which contains at least one resistance gene is highlighted in yellow.</t>
    </r>
  </si>
  <si>
    <t>AGly acquired</t>
  </si>
  <si>
    <t>Flq acquired</t>
  </si>
  <si>
    <t>MLS acquired</t>
  </si>
  <si>
    <t>Phe acquired</t>
  </si>
  <si>
    <t>Sul acquired</t>
  </si>
  <si>
    <t>Tet acquired</t>
  </si>
  <si>
    <t>Tmt acquired</t>
  </si>
  <si>
    <t>Bla acquired</t>
  </si>
  <si>
    <t>Bla inhR acquired</t>
  </si>
  <si>
    <t>Bla ESBL acquired</t>
  </si>
  <si>
    <t>Bla Carb acquired</t>
  </si>
  <si>
    <t>truncated resistance hits</t>
  </si>
  <si>
    <t>Acinetobacter_baumannii_J9__plasmid_1__145059</t>
  </si>
  <si>
    <t>Acinetobacter_baumannii_J9__plasmid_2__006078</t>
  </si>
  <si>
    <t>Citrobacter_koseri_MINF_9D__plasmid_1__064962</t>
  </si>
  <si>
    <t>Citrobacter_koseri_MINF_9D__plasmid_2__009294</t>
  </si>
  <si>
    <t>Enterobacter_kobei_MSB1_1B__plasmid_1__136482</t>
  </si>
  <si>
    <t>Enterobacter_kobei_MSB1_1B__plasmid_2__108411</t>
  </si>
  <si>
    <t>Enterobacter_kobei_MSB1_1B__plasmid_3__004665</t>
  </si>
  <si>
    <t>Enterobacter_kobei_MSB1_1B__plasmid_4__003715</t>
  </si>
  <si>
    <t>Enterobacter_kobei_MSB1_1B__plasmid_5__002369</t>
  </si>
  <si>
    <t>Haemophilus_unknown_M1C132_1__plasmid_1__039398</t>
  </si>
  <si>
    <t>Haemophilus_unknown_M1C132_1__plasmid_2__010719</t>
  </si>
  <si>
    <t>Haemophilus_unknown_M1C132_1__plasmid_3__009975</t>
  </si>
  <si>
    <t>Haemophilus_unknown_M1C132_1__plasmid_4__007392</t>
  </si>
  <si>
    <t>Haemophilus_unknown_M1C132_1__plasmid_5__005675</t>
  </si>
  <si>
    <t>Klebsiella_oxytoca_MSB1_2C__plasmid_1__118161</t>
  </si>
  <si>
    <t>Klebsiella_oxytoca_MSB1_2C__plasmid_2__058472</t>
  </si>
  <si>
    <t>Klebsiella_oxytoca_MSB1_2C__plasmid_3__004574</t>
  </si>
  <si>
    <t>Klebsiella_variicola_INF345__plasmid_1__250980</t>
  </si>
  <si>
    <t>Klebsiella_variicola_INF345__plasmid_2__243620</t>
  </si>
  <si>
    <t>Klebsiella_variicola_INF345__plasmid_3__031780</t>
  </si>
  <si>
    <t>Klebsiella_variicola_INF345__plasmid_4__005783</t>
  </si>
  <si>
    <t>Klebsiella_variicola_INF345__plasmid_5__003514</t>
  </si>
  <si>
    <t>Serratia_marcescens_17-147-1671__plasmid_1__184477</t>
  </si>
  <si>
    <t>Serratia_marcescens_17-147-1671__plasmid_2__161385</t>
  </si>
  <si>
    <t>Serratia_marcescens_17-147-1671__plasmid_3__017406</t>
  </si>
  <si>
    <t>Serratia_marcescens_17-147-1671__plasmid_4__001934</t>
  </si>
  <si>
    <t>Read count</t>
  </si>
  <si>
    <t>ONT rapid read depth 25th percentile</t>
  </si>
  <si>
    <t>ONT rapid read depth 75th percentile</t>
  </si>
  <si>
    <t>ONT rapid read depth IQR</t>
  </si>
  <si>
    <t>ONT ligation read depth 25th percentile</t>
  </si>
  <si>
    <t>ONT ligation read depth 75th percentile</t>
  </si>
  <si>
    <t>ONT ligation read depth IQR</t>
  </si>
  <si>
    <t>Illumina read depth 25th percentile</t>
  </si>
  <si>
    <t>Illumina read depth 75th percentile</t>
  </si>
  <si>
    <t>Illumina read depth IQR</t>
  </si>
  <si>
    <t>ONT rapid read depth IQR over mean</t>
  </si>
  <si>
    <t>ONT ligation read depth IQR over mean</t>
  </si>
  <si>
    <t>Illumina read depth IQR over mean</t>
  </si>
  <si>
    <t>ONT rapid read depth mean</t>
  </si>
  <si>
    <t>ONT rapid read depth stdev</t>
  </si>
  <si>
    <t>ONT ligation read depth mean</t>
  </si>
  <si>
    <t>ONT ligation read depth stdev</t>
  </si>
  <si>
    <t>Illumina read depth mean</t>
  </si>
  <si>
    <t>Illumina read depth stdev</t>
  </si>
  <si>
    <t>ONT rapid read depth co. of var.</t>
  </si>
  <si>
    <t>ONT ligation read depth co. of var.</t>
  </si>
  <si>
    <t>Illumina read depth co. of var.</t>
  </si>
  <si>
    <t>Mean co. of var. (rapid):</t>
  </si>
  <si>
    <t>Mean co. of var. (ligation):</t>
  </si>
  <si>
    <t>Mean co. of var. (Illumina):</t>
  </si>
  <si>
    <t>VFDB core (set A) hits</t>
  </si>
  <si>
    <t>VFDB full (set B) hits</t>
  </si>
  <si>
    <t>VFG038010(gi:384141331) (ABZJ_00085)
IS4 family transposase ORF 1
[Capsule (CVF775)]
[Acinetobacter baumannii MDR-ZJ06]
100% coverage, 100% identity</t>
  </si>
  <si>
    <t>VFG038025(gi:384141332) (ABZJ_00086)
IS4 family transposase ORF 2
[Capsule (CVF775)]
[Acinetobacter baumannii MDR-ZJ06]
100% coverage, 100% identity</t>
  </si>
  <si>
    <t>VFG048371 (A225_4837)
Fimbriae usher protein StcC
[Type 3 fimbriae (CVF848)]
[Klebsiella oxytoca E718]
100% coverage, 97.2% identity</t>
  </si>
  <si>
    <t>VFG048382 (KOX_01860)
hypothetical protein
[Type 3 fimbriae (CVF848)]
[Klebsiella oxytoca KCTC 1686]
100% coverage, 93.0% identity</t>
  </si>
  <si>
    <t>VFG048392 (KOX_01865)
MrkA fimbrial protein
[Type 3 fimbriae (CVF848)]
[Klebsiella oxytoca KCTC 1686]
91.0% coverage, 89.2% identity</t>
  </si>
  <si>
    <t>VFG048351 (A225_4835)
fimbrial-like protein
[Type 3 fimbriae (CVF848)]
[Klebsiella oxytoca E718]
99.7% coverage, 98.3% identity</t>
  </si>
  <si>
    <t>VFG048361 (A225_4836)
fimbrial-like protein
[Type 3 fimbriae (CVF848)]
[Klebsiella oxytoca E718]
100% coverage, 87.3% identity</t>
  </si>
  <si>
    <t>VFG048392 (KOX_01865)
MrkA fimbrial protein
[Type 3 fimbriae (CVF848)]
[Klebsiella oxytoca KCTC 1686]
100% coverage, 99.7% identity</t>
  </si>
  <si>
    <t>VFG043627(gb|YP_002921128)
(mrkA) type 3 fimbrial major pilin subunit MrkA
[Type 3 fimbriae (VF0567)]
[Klebsiella pneumoniae subsp. pneumoniae NTUH-K2044]
100% coverage, 87.4% identity</t>
  </si>
  <si>
    <t>VFG043627(gb|YP_002921128)
(mrkA) type 3 fimbrial major pilin subunit MrkA
[Type 3 fimbriae (VF0567)]
[Klebsiella pneumoniae subsp. pneumoniae NTUH-K2044]
90.0% coverage, 83.8% identity</t>
  </si>
  <si>
    <t>VFG043626(gb|YP_002921127)
(mrkB) fimbrial chaperone protein mrkB precursor
[Type 3 fimbriae (VF0567)]
[Klebsiella pneumoniae subsp. pneumoniae NTUH-K2044]
100% coverage, 83.9% identity</t>
  </si>
  <si>
    <t>VFG043625(gb|YP_002921126)
(mrkC) fimbrial biogenesis outer membrane usher protein mrkC precursor
[Type 3 fimbriae (VF0567)]
[Klebsiella pneumoniae subsp. pneumoniae NTUH-K2044]
99.9% coverage, 83.9% identity</t>
  </si>
  <si>
    <r>
      <t xml:space="preserve">The </t>
    </r>
    <r>
      <rPr>
        <b/>
        <sz val="16"/>
        <color theme="1"/>
        <rFont val="Calibri"/>
        <family val="2"/>
        <scheme val="minor"/>
      </rPr>
      <t>VFDB results</t>
    </r>
    <r>
      <rPr>
        <sz val="16"/>
        <color theme="1"/>
        <rFont val="Calibri"/>
        <family val="2"/>
        <scheme val="minor"/>
      </rPr>
      <t xml:space="preserve"> worksheet contains the VFDB gene search results for each plasmid, with results for both the core and full datasets (database date: 28 May 2021). Any plasmid which contains at least one virulence gene is highlighted in yellow.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</si>
</sst>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
    <numFmt numFmtId="167" formatCode="0.000000"/>
  </numFmts>
  <fonts count="11" x14ac:knownFonts="1">
    <font>
      <sz val="12"/>
      <color theme="1"/>
      <name val="Calibri"/>
      <family val="2"/>
      <scheme val="minor"/>
    </font>
    <font>
      <b/>
      <sz val="16"/>
      <color theme="1"/>
      <name val="Calibri"/>
      <family val="2"/>
      <scheme val="minor"/>
    </font>
    <font>
      <i/>
      <sz val="12"/>
      <color theme="1"/>
      <name val="Calibri"/>
      <family val="2"/>
      <scheme val="minor"/>
    </font>
    <font>
      <b/>
      <sz val="14"/>
      <color theme="1"/>
      <name val="Calibri"/>
      <family val="2"/>
      <scheme val="minor"/>
    </font>
    <font>
      <sz val="16"/>
      <color theme="1"/>
      <name val="Calibri"/>
      <family val="2"/>
      <scheme val="minor"/>
    </font>
    <font>
      <sz val="12"/>
      <color theme="0" tint="-0.499984740745262"/>
      <name val="Calibri"/>
      <family val="2"/>
      <scheme val="minor"/>
    </font>
    <font>
      <sz val="16"/>
      <color theme="1"/>
      <name val="Consolas"/>
      <family val="2"/>
    </font>
    <font>
      <sz val="14"/>
      <color theme="1"/>
      <name val="Calibri"/>
      <family val="2"/>
      <scheme val="minor"/>
    </font>
    <font>
      <b/>
      <sz val="12"/>
      <color theme="1"/>
      <name val="Calibri"/>
      <family val="2"/>
      <scheme val="minor"/>
    </font>
    <font>
      <b/>
      <sz val="12"/>
      <color rgb="FF000000"/>
      <name val="Calibri"/>
      <family val="2"/>
      <scheme val="minor"/>
    </font>
    <font>
      <sz val="10"/>
      <color rgb="FF000000"/>
      <name val="Tahoma"/>
      <family val="2"/>
    </font>
  </fonts>
  <fills count="6">
    <fill>
      <patternFill patternType="none"/>
    </fill>
    <fill>
      <patternFill patternType="gray125"/>
    </fill>
    <fill>
      <patternFill patternType="solid">
        <fgColor rgb="FFFFFCF3"/>
        <bgColor indexed="64"/>
      </patternFill>
    </fill>
    <fill>
      <patternFill patternType="solid">
        <fgColor rgb="FFF3FAFF"/>
        <bgColor indexed="64"/>
      </patternFill>
    </fill>
    <fill>
      <patternFill patternType="solid">
        <fgColor theme="0" tint="-4.9989318521683403E-2"/>
        <bgColor indexed="64"/>
      </patternFill>
    </fill>
    <fill>
      <patternFill patternType="solid">
        <fgColor theme="7" tint="0.79998168889431442"/>
        <bgColor indexed="64"/>
      </patternFill>
    </fill>
  </fills>
  <borders count="25">
    <border>
      <left/>
      <right/>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diagonal/>
    </border>
    <border>
      <left/>
      <right/>
      <top style="medium">
        <color indexed="64"/>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style="medium">
        <color indexed="64"/>
      </bottom>
      <diagonal/>
    </border>
    <border>
      <left/>
      <right/>
      <top style="hair">
        <color theme="0" tint="-0.24994659260841701"/>
      </top>
      <bottom/>
      <diagonal/>
    </border>
    <border>
      <left/>
      <right/>
      <top/>
      <bottom style="hair">
        <color theme="0" tint="-0.24994659260841701"/>
      </bottom>
      <diagonal/>
    </border>
  </borders>
  <cellStyleXfs count="1">
    <xf numFmtId="0" fontId="0" fillId="0" borderId="0"/>
  </cellStyleXfs>
  <cellXfs count="218">
    <xf numFmtId="0" fontId="0" fillId="0" borderId="0" xfId="0"/>
    <xf numFmtId="3" fontId="0" fillId="0" borderId="0" xfId="0" applyNumberFormat="1"/>
    <xf numFmtId="0" fontId="0" fillId="2" borderId="2" xfId="0" applyFill="1" applyBorder="1"/>
    <xf numFmtId="3" fontId="0" fillId="2" borderId="2" xfId="0" applyNumberFormat="1" applyFill="1" applyBorder="1"/>
    <xf numFmtId="0" fontId="0" fillId="2" borderId="0" xfId="0" applyFill="1" applyBorder="1"/>
    <xf numFmtId="3" fontId="0" fillId="2" borderId="0" xfId="0" applyNumberFormat="1" applyFill="1" applyBorder="1"/>
    <xf numFmtId="0" fontId="0" fillId="2" borderId="3" xfId="0" applyFill="1" applyBorder="1"/>
    <xf numFmtId="3" fontId="0" fillId="2" borderId="3" xfId="0" applyNumberFormat="1" applyFill="1" applyBorder="1"/>
    <xf numFmtId="0" fontId="0" fillId="2" borderId="4" xfId="0" applyFill="1" applyBorder="1"/>
    <xf numFmtId="3" fontId="0" fillId="2" borderId="4" xfId="0" applyNumberFormat="1" applyFill="1" applyBorder="1"/>
    <xf numFmtId="0" fontId="0" fillId="3" borderId="4" xfId="0" applyFill="1" applyBorder="1"/>
    <xf numFmtId="3" fontId="0" fillId="3" borderId="4" xfId="0" applyNumberFormat="1" applyFill="1" applyBorder="1"/>
    <xf numFmtId="0" fontId="0" fillId="3" borderId="0" xfId="0" applyFill="1" applyBorder="1"/>
    <xf numFmtId="3" fontId="0" fillId="3" borderId="0" xfId="0" applyNumberFormat="1" applyFill="1" applyBorder="1"/>
    <xf numFmtId="0" fontId="0" fillId="3" borderId="3" xfId="0" applyFill="1" applyBorder="1"/>
    <xf numFmtId="3" fontId="0" fillId="3" borderId="3" xfId="0" applyNumberFormat="1" applyFill="1" applyBorder="1"/>
    <xf numFmtId="0" fontId="1" fillId="0" borderId="0" xfId="0" applyFont="1" applyAlignment="1">
      <alignment wrapText="1"/>
    </xf>
    <xf numFmtId="3" fontId="0" fillId="3" borderId="4" xfId="0" applyNumberFormat="1" applyFill="1" applyBorder="1" applyAlignment="1">
      <alignment vertical="center"/>
    </xf>
    <xf numFmtId="3" fontId="0" fillId="2" borderId="2" xfId="0" applyNumberFormat="1" applyFill="1" applyBorder="1" applyAlignment="1">
      <alignment vertical="center"/>
    </xf>
    <xf numFmtId="0" fontId="0" fillId="3" borderId="4" xfId="0" applyFill="1" applyBorder="1" applyAlignment="1">
      <alignment vertical="center"/>
    </xf>
    <xf numFmtId="0" fontId="0" fillId="3" borderId="0" xfId="0" applyFill="1" applyBorder="1" applyAlignment="1">
      <alignment vertical="center"/>
    </xf>
    <xf numFmtId="0" fontId="0" fillId="2" borderId="4" xfId="0" applyFill="1" applyBorder="1" applyAlignment="1">
      <alignment vertical="center"/>
    </xf>
    <xf numFmtId="0" fontId="0" fillId="2" borderId="0" xfId="0" applyFill="1" applyBorder="1" applyAlignment="1">
      <alignment vertical="center"/>
    </xf>
    <xf numFmtId="3" fontId="0" fillId="2" borderId="4" xfId="0" applyNumberFormat="1" applyFill="1" applyBorder="1" applyAlignment="1">
      <alignment vertical="center"/>
    </xf>
    <xf numFmtId="0" fontId="0" fillId="2" borderId="2" xfId="0" applyFill="1" applyBorder="1" applyAlignment="1">
      <alignment vertical="center"/>
    </xf>
    <xf numFmtId="3" fontId="0" fillId="3" borderId="6" xfId="0" applyNumberFormat="1" applyFill="1" applyBorder="1" applyAlignment="1">
      <alignment vertical="center"/>
    </xf>
    <xf numFmtId="0" fontId="3" fillId="0" borderId="1" xfId="0" applyFont="1" applyBorder="1" applyAlignment="1">
      <alignment horizontal="center" wrapText="1"/>
    </xf>
    <xf numFmtId="3" fontId="3" fillId="0" borderId="1" xfId="0" applyNumberFormat="1" applyFont="1" applyBorder="1" applyAlignment="1">
      <alignment horizontal="center" wrapText="1"/>
    </xf>
    <xf numFmtId="3" fontId="3" fillId="0" borderId="1" xfId="0" applyNumberFormat="1" applyFont="1" applyBorder="1" applyAlignment="1">
      <alignment wrapText="1"/>
    </xf>
    <xf numFmtId="0" fontId="3" fillId="0" borderId="0" xfId="0" applyFont="1" applyAlignment="1">
      <alignment wrapText="1"/>
    </xf>
    <xf numFmtId="10" fontId="0" fillId="0" borderId="0" xfId="0" applyNumberFormat="1"/>
    <xf numFmtId="0" fontId="3" fillId="0" borderId="0" xfId="0" applyFont="1" applyAlignment="1"/>
    <xf numFmtId="0" fontId="0" fillId="2" borderId="6" xfId="0" applyFill="1" applyBorder="1" applyAlignment="1">
      <alignment vertical="center"/>
    </xf>
    <xf numFmtId="3" fontId="0" fillId="2" borderId="6" xfId="0" applyNumberFormat="1" applyFill="1" applyBorder="1" applyAlignment="1">
      <alignment vertical="center"/>
    </xf>
    <xf numFmtId="164" fontId="3" fillId="0" borderId="1" xfId="0" applyNumberFormat="1" applyFont="1" applyBorder="1" applyAlignment="1">
      <alignment horizontal="center" wrapText="1"/>
    </xf>
    <xf numFmtId="164" fontId="0" fillId="2" borderId="2" xfId="0" applyNumberFormat="1" applyFill="1" applyBorder="1"/>
    <xf numFmtId="164" fontId="0" fillId="2" borderId="0" xfId="0" applyNumberFormat="1" applyFill="1" applyBorder="1"/>
    <xf numFmtId="164" fontId="0" fillId="2" borderId="3" xfId="0" applyNumberFormat="1" applyFill="1" applyBorder="1"/>
    <xf numFmtId="164" fontId="0" fillId="3" borderId="4" xfId="0" applyNumberFormat="1" applyFill="1" applyBorder="1"/>
    <xf numFmtId="164" fontId="0" fillId="3" borderId="0" xfId="0" applyNumberFormat="1" applyFill="1" applyBorder="1"/>
    <xf numFmtId="164" fontId="0" fillId="3" borderId="3" xfId="0" applyNumberFormat="1" applyFill="1" applyBorder="1"/>
    <xf numFmtId="164" fontId="0" fillId="2" borderId="4" xfId="0" applyNumberFormat="1" applyFill="1" applyBorder="1"/>
    <xf numFmtId="164" fontId="0" fillId="0" borderId="0" xfId="0" applyNumberFormat="1"/>
    <xf numFmtId="0" fontId="0" fillId="2" borderId="2" xfId="0" applyFill="1" applyBorder="1" applyAlignment="1">
      <alignment horizontal="center"/>
    </xf>
    <xf numFmtId="0" fontId="0" fillId="2" borderId="0" xfId="0" applyFill="1" applyBorder="1" applyAlignment="1">
      <alignment horizontal="center"/>
    </xf>
    <xf numFmtId="0" fontId="0" fillId="2" borderId="3" xfId="0" applyFill="1" applyBorder="1" applyAlignment="1">
      <alignment horizontal="center"/>
    </xf>
    <xf numFmtId="0" fontId="0" fillId="3" borderId="4" xfId="0" applyFill="1" applyBorder="1" applyAlignment="1">
      <alignment horizontal="center"/>
    </xf>
    <xf numFmtId="0" fontId="0" fillId="3" borderId="0" xfId="0" applyFill="1" applyBorder="1" applyAlignment="1">
      <alignment horizontal="center"/>
    </xf>
    <xf numFmtId="0" fontId="0" fillId="3" borderId="3" xfId="0" applyFill="1" applyBorder="1" applyAlignment="1">
      <alignment horizontal="center"/>
    </xf>
    <xf numFmtId="0" fontId="0" fillId="2" borderId="4" xfId="0" applyFill="1" applyBorder="1" applyAlignment="1">
      <alignment horizontal="center"/>
    </xf>
    <xf numFmtId="0" fontId="0" fillId="0" borderId="0" xfId="0" applyAlignment="1">
      <alignment horizontal="center"/>
    </xf>
    <xf numFmtId="3" fontId="0" fillId="2" borderId="0" xfId="0" applyNumberFormat="1" applyFill="1" applyBorder="1" applyAlignment="1">
      <alignment vertical="center"/>
    </xf>
    <xf numFmtId="0" fontId="0" fillId="3" borderId="1" xfId="0" applyFill="1" applyBorder="1" applyAlignment="1">
      <alignment vertical="center"/>
    </xf>
    <xf numFmtId="0" fontId="0" fillId="3" borderId="1" xfId="0" applyFill="1" applyBorder="1"/>
    <xf numFmtId="3" fontId="0" fillId="3" borderId="1" xfId="0" applyNumberFormat="1" applyFill="1" applyBorder="1"/>
    <xf numFmtId="164" fontId="0" fillId="3" borderId="1" xfId="0" applyNumberFormat="1" applyFill="1" applyBorder="1"/>
    <xf numFmtId="0" fontId="0" fillId="3" borderId="1" xfId="0" applyFill="1" applyBorder="1" applyAlignment="1">
      <alignment horizontal="center"/>
    </xf>
    <xf numFmtId="165" fontId="0" fillId="0" borderId="0" xfId="0" applyNumberFormat="1"/>
    <xf numFmtId="165" fontId="3" fillId="0" borderId="1" xfId="0" applyNumberFormat="1" applyFont="1" applyBorder="1" applyAlignment="1">
      <alignment horizontal="center" wrapText="1"/>
    </xf>
    <xf numFmtId="10" fontId="3" fillId="0" borderId="1" xfId="0" applyNumberFormat="1" applyFont="1" applyBorder="1" applyAlignment="1">
      <alignment horizontal="center" wrapText="1"/>
    </xf>
    <xf numFmtId="0" fontId="0" fillId="2" borderId="3" xfId="0" applyFill="1" applyBorder="1" applyAlignment="1">
      <alignment vertical="center"/>
    </xf>
    <xf numFmtId="0" fontId="3" fillId="0" borderId="1" xfId="0" applyNumberFormat="1" applyFont="1" applyBorder="1" applyAlignment="1">
      <alignment horizontal="center" wrapText="1"/>
    </xf>
    <xf numFmtId="0" fontId="4" fillId="0" borderId="0" xfId="0" applyFont="1" applyAlignment="1">
      <alignment wrapText="1"/>
    </xf>
    <xf numFmtId="0" fontId="4" fillId="0" borderId="0" xfId="0" applyFont="1"/>
    <xf numFmtId="0" fontId="0" fillId="2" borderId="7" xfId="0" applyFill="1" applyBorder="1"/>
    <xf numFmtId="3" fontId="0" fillId="2" borderId="7" xfId="0" applyNumberFormat="1" applyFill="1" applyBorder="1"/>
    <xf numFmtId="165" fontId="0" fillId="2" borderId="7" xfId="0" applyNumberFormat="1" applyFill="1" applyBorder="1"/>
    <xf numFmtId="10" fontId="0" fillId="2" borderId="7" xfId="0" applyNumberFormat="1" applyFill="1" applyBorder="1"/>
    <xf numFmtId="0" fontId="0" fillId="2" borderId="6" xfId="0" applyFill="1" applyBorder="1"/>
    <xf numFmtId="3" fontId="0" fillId="2" borderId="6" xfId="0" applyNumberFormat="1" applyFill="1" applyBorder="1"/>
    <xf numFmtId="165" fontId="0" fillId="2" borderId="6" xfId="0" applyNumberFormat="1" applyFill="1" applyBorder="1"/>
    <xf numFmtId="10" fontId="0" fillId="2" borderId="6" xfId="0" applyNumberFormat="1" applyFill="1" applyBorder="1"/>
    <xf numFmtId="0" fontId="0" fillId="3" borderId="6" xfId="0" applyFill="1" applyBorder="1"/>
    <xf numFmtId="3" fontId="0" fillId="3" borderId="6" xfId="0" applyNumberFormat="1" applyFill="1" applyBorder="1"/>
    <xf numFmtId="165" fontId="0" fillId="3" borderId="6" xfId="0" applyNumberFormat="1" applyFill="1" applyBorder="1"/>
    <xf numFmtId="10" fontId="0" fillId="3" borderId="6" xfId="0" applyNumberFormat="1" applyFill="1" applyBorder="1"/>
    <xf numFmtId="0" fontId="0" fillId="3" borderId="5" xfId="0" applyFill="1" applyBorder="1"/>
    <xf numFmtId="3" fontId="0" fillId="3" borderId="5" xfId="0" applyNumberFormat="1" applyFill="1" applyBorder="1"/>
    <xf numFmtId="165" fontId="0" fillId="3" borderId="5" xfId="0" applyNumberFormat="1" applyFill="1" applyBorder="1"/>
    <xf numFmtId="10" fontId="0" fillId="3" borderId="5" xfId="0" applyNumberFormat="1" applyFill="1" applyBorder="1"/>
    <xf numFmtId="0" fontId="3" fillId="0" borderId="1" xfId="0" applyFont="1" applyBorder="1"/>
    <xf numFmtId="0" fontId="0" fillId="0" borderId="6" xfId="0" applyBorder="1" applyAlignment="1">
      <alignment horizontal="center" vertical="center"/>
    </xf>
    <xf numFmtId="0" fontId="0" fillId="0" borderId="6" xfId="0" applyBorder="1" applyAlignment="1">
      <alignment vertical="center" wrapText="1"/>
    </xf>
    <xf numFmtId="0" fontId="0" fillId="0" borderId="5" xfId="0" applyBorder="1" applyAlignment="1">
      <alignment horizontal="center" vertical="center"/>
    </xf>
    <xf numFmtId="0" fontId="0" fillId="0" borderId="5" xfId="0" applyBorder="1" applyAlignment="1">
      <alignment vertical="center" wrapText="1"/>
    </xf>
    <xf numFmtId="0" fontId="5" fillId="4" borderId="3" xfId="0" applyFont="1" applyFill="1" applyBorder="1"/>
    <xf numFmtId="3" fontId="5" fillId="4" borderId="3" xfId="0" applyNumberFormat="1" applyFont="1" applyFill="1" applyBorder="1"/>
    <xf numFmtId="0" fontId="5" fillId="4" borderId="6" xfId="0" applyFont="1" applyFill="1" applyBorder="1"/>
    <xf numFmtId="3" fontId="5" fillId="4" borderId="6" xfId="0" applyNumberFormat="1" applyFont="1" applyFill="1" applyBorder="1"/>
    <xf numFmtId="0" fontId="5" fillId="4" borderId="5" xfId="0" applyFont="1" applyFill="1" applyBorder="1"/>
    <xf numFmtId="3" fontId="5" fillId="4" borderId="5" xfId="0" applyNumberFormat="1" applyFont="1" applyFill="1" applyBorder="1"/>
    <xf numFmtId="3" fontId="0" fillId="2" borderId="7" xfId="0" applyNumberFormat="1" applyFill="1" applyBorder="1" applyAlignment="1">
      <alignment horizontal="center"/>
    </xf>
    <xf numFmtId="3" fontId="0" fillId="3" borderId="6" xfId="0" applyNumberFormat="1" applyFill="1" applyBorder="1" applyAlignment="1">
      <alignment horizontal="center"/>
    </xf>
    <xf numFmtId="3" fontId="0" fillId="2" borderId="6" xfId="0" applyNumberFormat="1" applyFill="1" applyBorder="1" applyAlignment="1">
      <alignment horizontal="center"/>
    </xf>
    <xf numFmtId="3" fontId="0" fillId="3" borderId="5" xfId="0" applyNumberFormat="1" applyFill="1" applyBorder="1" applyAlignment="1">
      <alignment horizontal="center"/>
    </xf>
    <xf numFmtId="166" fontId="3" fillId="0" borderId="1" xfId="0" applyNumberFormat="1" applyFont="1" applyBorder="1" applyAlignment="1">
      <alignment horizontal="center" wrapText="1"/>
    </xf>
    <xf numFmtId="166" fontId="0" fillId="2" borderId="7" xfId="0" applyNumberFormat="1" applyFill="1" applyBorder="1" applyAlignment="1">
      <alignment horizontal="center"/>
    </xf>
    <xf numFmtId="166" fontId="0" fillId="3" borderId="6" xfId="0" applyNumberFormat="1" applyFill="1" applyBorder="1" applyAlignment="1">
      <alignment horizontal="center"/>
    </xf>
    <xf numFmtId="166" fontId="0" fillId="2" borderId="6" xfId="0" applyNumberFormat="1" applyFill="1" applyBorder="1" applyAlignment="1">
      <alignment horizontal="center"/>
    </xf>
    <xf numFmtId="166" fontId="0" fillId="3" borderId="5" xfId="0" applyNumberFormat="1" applyFill="1" applyBorder="1" applyAlignment="1">
      <alignment horizontal="center"/>
    </xf>
    <xf numFmtId="166" fontId="0" fillId="0" borderId="0" xfId="0" applyNumberFormat="1"/>
    <xf numFmtId="3" fontId="0" fillId="2" borderId="8" xfId="0" applyNumberFormat="1" applyFill="1" applyBorder="1" applyAlignment="1">
      <alignment vertical="center"/>
    </xf>
    <xf numFmtId="3" fontId="0" fillId="3" borderId="9" xfId="0" applyNumberFormat="1" applyFill="1" applyBorder="1" applyAlignment="1">
      <alignment vertical="center"/>
    </xf>
    <xf numFmtId="3" fontId="0" fillId="2" borderId="10" xfId="0" applyNumberFormat="1" applyFill="1" applyBorder="1" applyAlignment="1">
      <alignment vertical="center"/>
    </xf>
    <xf numFmtId="3" fontId="0" fillId="2" borderId="9" xfId="0" applyNumberFormat="1" applyFill="1" applyBorder="1" applyAlignment="1">
      <alignment vertical="center"/>
    </xf>
    <xf numFmtId="3" fontId="5" fillId="4" borderId="11" xfId="0" applyNumberFormat="1" applyFont="1" applyFill="1" applyBorder="1"/>
    <xf numFmtId="3" fontId="5" fillId="4" borderId="9" xfId="0" applyNumberFormat="1" applyFont="1" applyFill="1" applyBorder="1"/>
    <xf numFmtId="3" fontId="5" fillId="4" borderId="12" xfId="0" applyNumberFormat="1" applyFont="1" applyFill="1" applyBorder="1"/>
    <xf numFmtId="3" fontId="0" fillId="2" borderId="13" xfId="0" applyNumberFormat="1" applyFill="1" applyBorder="1" applyAlignment="1">
      <alignment vertical="center"/>
    </xf>
    <xf numFmtId="3" fontId="0" fillId="3" borderId="14" xfId="0" applyNumberFormat="1" applyFill="1" applyBorder="1" applyAlignment="1">
      <alignment vertical="center"/>
    </xf>
    <xf numFmtId="3" fontId="0" fillId="2" borderId="15" xfId="0" applyNumberFormat="1" applyFill="1" applyBorder="1" applyAlignment="1">
      <alignment vertical="center"/>
    </xf>
    <xf numFmtId="3" fontId="0" fillId="2" borderId="14" xfId="0" applyNumberFormat="1" applyFill="1" applyBorder="1" applyAlignment="1">
      <alignment vertical="center"/>
    </xf>
    <xf numFmtId="3" fontId="5" fillId="4" borderId="16" xfId="0" applyNumberFormat="1" applyFont="1" applyFill="1" applyBorder="1"/>
    <xf numFmtId="3" fontId="5" fillId="4" borderId="14" xfId="0" applyNumberFormat="1" applyFont="1" applyFill="1" applyBorder="1"/>
    <xf numFmtId="3" fontId="5" fillId="4" borderId="17" xfId="0" applyNumberFormat="1" applyFont="1" applyFill="1" applyBorder="1"/>
    <xf numFmtId="3" fontId="0" fillId="3" borderId="18" xfId="0" applyNumberFormat="1" applyFill="1" applyBorder="1" applyAlignment="1">
      <alignment vertical="center"/>
    </xf>
    <xf numFmtId="0" fontId="0" fillId="0" borderId="19" xfId="0" applyFill="1" applyBorder="1" applyAlignment="1">
      <alignment vertical="center"/>
    </xf>
    <xf numFmtId="0" fontId="5" fillId="0" borderId="19" xfId="0" applyFont="1" applyFill="1" applyBorder="1" applyAlignment="1">
      <alignment vertical="center"/>
    </xf>
    <xf numFmtId="0" fontId="5" fillId="0" borderId="19" xfId="0" applyFont="1" applyFill="1" applyBorder="1" applyAlignment="1">
      <alignment horizontal="right"/>
    </xf>
    <xf numFmtId="0" fontId="0" fillId="2" borderId="13" xfId="0" applyFill="1" applyBorder="1" applyAlignment="1">
      <alignment vertical="center"/>
    </xf>
    <xf numFmtId="0" fontId="0" fillId="3" borderId="18" xfId="0" applyFill="1" applyBorder="1" applyAlignment="1">
      <alignment vertical="center"/>
    </xf>
    <xf numFmtId="0" fontId="0" fillId="2" borderId="18" xfId="0" applyFill="1" applyBorder="1" applyAlignment="1">
      <alignment vertical="center"/>
    </xf>
    <xf numFmtId="0" fontId="0" fillId="2" borderId="14" xfId="0" applyFill="1" applyBorder="1" applyAlignment="1">
      <alignment vertical="center"/>
    </xf>
    <xf numFmtId="0" fontId="5" fillId="4" borderId="16" xfId="0" applyFont="1" applyFill="1" applyBorder="1" applyAlignment="1">
      <alignment vertical="center"/>
    </xf>
    <xf numFmtId="0" fontId="5" fillId="4" borderId="14" xfId="0" applyFont="1" applyFill="1" applyBorder="1" applyAlignment="1">
      <alignment vertical="center"/>
    </xf>
    <xf numFmtId="0" fontId="5" fillId="4" borderId="17" xfId="0" applyFont="1" applyFill="1" applyBorder="1" applyAlignment="1">
      <alignment horizontal="right"/>
    </xf>
    <xf numFmtId="3" fontId="0" fillId="0" borderId="19" xfId="0" applyNumberFormat="1" applyFill="1" applyBorder="1" applyAlignment="1">
      <alignment vertical="center"/>
    </xf>
    <xf numFmtId="3" fontId="5" fillId="0" borderId="19" xfId="0" applyNumberFormat="1" applyFont="1" applyFill="1" applyBorder="1"/>
    <xf numFmtId="0" fontId="3" fillId="0" borderId="0" xfId="0" applyFont="1" applyFill="1" applyBorder="1" applyAlignment="1">
      <alignment horizontal="center" wrapText="1"/>
    </xf>
    <xf numFmtId="3" fontId="3" fillId="0" borderId="0" xfId="0" applyNumberFormat="1" applyFont="1" applyFill="1" applyBorder="1" applyAlignment="1">
      <alignment wrapText="1"/>
    </xf>
    <xf numFmtId="0" fontId="0" fillId="0" borderId="21" xfId="0" applyBorder="1"/>
    <xf numFmtId="0" fontId="0" fillId="0" borderId="21" xfId="0" applyBorder="1" applyAlignment="1">
      <alignment horizontal="center"/>
    </xf>
    <xf numFmtId="0" fontId="0" fillId="5" borderId="21" xfId="0" applyFill="1" applyBorder="1"/>
    <xf numFmtId="0" fontId="0" fillId="5" borderId="21" xfId="0" applyFill="1" applyBorder="1" applyAlignment="1">
      <alignment horizontal="center"/>
    </xf>
    <xf numFmtId="0" fontId="0" fillId="5" borderId="20" xfId="0" applyFill="1" applyBorder="1"/>
    <xf numFmtId="0" fontId="0" fillId="5" borderId="20" xfId="0" applyFill="1" applyBorder="1" applyAlignment="1">
      <alignment horizontal="center"/>
    </xf>
    <xf numFmtId="0" fontId="3" fillId="0" borderId="1" xfId="0" applyFont="1" applyBorder="1" applyAlignment="1">
      <alignment wrapText="1"/>
    </xf>
    <xf numFmtId="0" fontId="7" fillId="0" borderId="0" xfId="0" applyFont="1" applyAlignment="1">
      <alignment textRotation="45"/>
    </xf>
    <xf numFmtId="0" fontId="0" fillId="0" borderId="22" xfId="0" applyBorder="1"/>
    <xf numFmtId="0" fontId="0" fillId="0" borderId="22" xfId="0" applyBorder="1" applyAlignment="1">
      <alignment horizontal="center"/>
    </xf>
    <xf numFmtId="2" fontId="3" fillId="0" borderId="1" xfId="0" applyNumberFormat="1" applyFont="1" applyBorder="1" applyAlignment="1">
      <alignment horizontal="center" textRotation="90" wrapText="1"/>
    </xf>
    <xf numFmtId="1" fontId="3" fillId="0" borderId="1" xfId="0" applyNumberFormat="1" applyFont="1" applyBorder="1" applyAlignment="1">
      <alignment horizontal="center" textRotation="90" wrapText="1"/>
    </xf>
    <xf numFmtId="2" fontId="3" fillId="0" borderId="1" xfId="0" applyNumberFormat="1" applyFont="1" applyBorder="1" applyAlignment="1">
      <alignment horizontal="center" wrapText="1"/>
    </xf>
    <xf numFmtId="2" fontId="0" fillId="2" borderId="0" xfId="0" applyNumberFormat="1" applyFill="1" applyAlignment="1">
      <alignment horizontal="center"/>
    </xf>
    <xf numFmtId="1" fontId="0" fillId="2" borderId="0" xfId="0" applyNumberFormat="1" applyFill="1" applyAlignment="1">
      <alignment horizontal="center"/>
    </xf>
    <xf numFmtId="0" fontId="0" fillId="2" borderId="0" xfId="0" applyNumberFormat="1" applyFill="1" applyAlignment="1">
      <alignment horizontal="center"/>
    </xf>
    <xf numFmtId="2" fontId="0" fillId="3" borderId="4" xfId="0" applyNumberFormat="1" applyFill="1" applyBorder="1" applyAlignment="1">
      <alignment horizontal="center"/>
    </xf>
    <xf numFmtId="1" fontId="0" fillId="3" borderId="4" xfId="0" applyNumberFormat="1" applyFill="1" applyBorder="1" applyAlignment="1">
      <alignment horizontal="center"/>
    </xf>
    <xf numFmtId="0" fontId="0" fillId="3" borderId="4" xfId="0" applyNumberFormat="1" applyFill="1" applyBorder="1" applyAlignment="1">
      <alignment horizontal="center"/>
    </xf>
    <xf numFmtId="2" fontId="0" fillId="3" borderId="0" xfId="0" applyNumberFormat="1" applyFill="1" applyBorder="1" applyAlignment="1">
      <alignment horizontal="center"/>
    </xf>
    <xf numFmtId="1" fontId="0" fillId="3" borderId="0" xfId="0" applyNumberFormat="1" applyFill="1" applyBorder="1" applyAlignment="1">
      <alignment horizontal="center"/>
    </xf>
    <xf numFmtId="0" fontId="0" fillId="3" borderId="0" xfId="0" applyNumberFormat="1" applyFill="1" applyBorder="1" applyAlignment="1">
      <alignment horizontal="center"/>
    </xf>
    <xf numFmtId="2" fontId="0" fillId="3" borderId="3" xfId="0" applyNumberFormat="1" applyFill="1" applyBorder="1" applyAlignment="1">
      <alignment horizontal="center"/>
    </xf>
    <xf numFmtId="1" fontId="0" fillId="3" borderId="3" xfId="0" applyNumberFormat="1" applyFill="1" applyBorder="1" applyAlignment="1">
      <alignment horizontal="center"/>
    </xf>
    <xf numFmtId="0" fontId="0" fillId="3" borderId="3" xfId="0" applyNumberFormat="1" applyFill="1" applyBorder="1" applyAlignment="1">
      <alignment horizontal="center"/>
    </xf>
    <xf numFmtId="2" fontId="0" fillId="3" borderId="0" xfId="0" applyNumberFormat="1" applyFont="1" applyFill="1" applyBorder="1" applyAlignment="1">
      <alignment horizontal="center"/>
    </xf>
    <xf numFmtId="1" fontId="0" fillId="3" borderId="0" xfId="0" applyNumberFormat="1" applyFont="1" applyFill="1" applyBorder="1" applyAlignment="1">
      <alignment horizontal="center"/>
    </xf>
    <xf numFmtId="0" fontId="0" fillId="3" borderId="0" xfId="0" applyNumberFormat="1" applyFont="1" applyFill="1" applyBorder="1" applyAlignment="1">
      <alignment horizontal="center"/>
    </xf>
    <xf numFmtId="2" fontId="5" fillId="3" borderId="0" xfId="0" applyNumberFormat="1" applyFont="1" applyFill="1" applyBorder="1" applyAlignment="1">
      <alignment horizontal="center"/>
    </xf>
    <xf numFmtId="1" fontId="5" fillId="3" borderId="0" xfId="0" applyNumberFormat="1" applyFont="1" applyFill="1" applyBorder="1" applyAlignment="1">
      <alignment horizontal="center"/>
    </xf>
    <xf numFmtId="2" fontId="5" fillId="3" borderId="3" xfId="0" applyNumberFormat="1" applyFont="1" applyFill="1" applyBorder="1" applyAlignment="1">
      <alignment horizontal="center"/>
    </xf>
    <xf numFmtId="1" fontId="5" fillId="3" borderId="3" xfId="0" applyNumberFormat="1" applyFont="1" applyFill="1" applyBorder="1" applyAlignment="1">
      <alignment horizontal="center"/>
    </xf>
    <xf numFmtId="2" fontId="0" fillId="2" borderId="0" xfId="0" applyNumberFormat="1" applyFill="1" applyBorder="1" applyAlignment="1">
      <alignment horizontal="center"/>
    </xf>
    <xf numFmtId="1" fontId="0" fillId="2" borderId="0" xfId="0" applyNumberFormat="1" applyFill="1" applyBorder="1" applyAlignment="1">
      <alignment horizontal="center"/>
    </xf>
    <xf numFmtId="0" fontId="0" fillId="2" borderId="0" xfId="0" applyNumberFormat="1" applyFill="1" applyBorder="1" applyAlignment="1">
      <alignment horizontal="center"/>
    </xf>
    <xf numFmtId="2" fontId="0" fillId="2" borderId="3" xfId="0" applyNumberFormat="1" applyFill="1" applyBorder="1" applyAlignment="1">
      <alignment horizontal="center"/>
    </xf>
    <xf numFmtId="1" fontId="0" fillId="2" borderId="3" xfId="0" applyNumberFormat="1" applyFill="1" applyBorder="1" applyAlignment="1">
      <alignment horizontal="center"/>
    </xf>
    <xf numFmtId="0" fontId="0" fillId="2" borderId="3" xfId="0" applyNumberFormat="1" applyFill="1" applyBorder="1" applyAlignment="1">
      <alignment horizontal="center"/>
    </xf>
    <xf numFmtId="2" fontId="0" fillId="3" borderId="0" xfId="0" applyNumberFormat="1" applyFill="1" applyAlignment="1">
      <alignment horizontal="center"/>
    </xf>
    <xf numFmtId="1" fontId="0" fillId="3" borderId="0" xfId="0" applyNumberFormat="1" applyFill="1" applyAlignment="1">
      <alignment horizontal="center"/>
    </xf>
    <xf numFmtId="0" fontId="0" fillId="3" borderId="0" xfId="0" applyNumberFormat="1" applyFill="1" applyAlignment="1">
      <alignment horizontal="center"/>
    </xf>
    <xf numFmtId="2" fontId="0" fillId="2" borderId="4" xfId="0" applyNumberFormat="1" applyFill="1" applyBorder="1" applyAlignment="1">
      <alignment horizontal="center"/>
    </xf>
    <xf numFmtId="1" fontId="0" fillId="2" borderId="4" xfId="0" applyNumberFormat="1" applyFill="1" applyBorder="1" applyAlignment="1">
      <alignment horizontal="center"/>
    </xf>
    <xf numFmtId="0" fontId="0" fillId="2" borderId="4" xfId="0" applyNumberFormat="1" applyFill="1" applyBorder="1" applyAlignment="1">
      <alignment horizontal="center"/>
    </xf>
    <xf numFmtId="2" fontId="0" fillId="2" borderId="0" xfId="0" applyNumberFormat="1" applyFont="1" applyFill="1" applyBorder="1" applyAlignment="1">
      <alignment horizontal="center"/>
    </xf>
    <xf numFmtId="1" fontId="0" fillId="2" borderId="0" xfId="0" applyNumberFormat="1" applyFont="1" applyFill="1" applyBorder="1" applyAlignment="1">
      <alignment horizontal="center"/>
    </xf>
    <xf numFmtId="0" fontId="0" fillId="2" borderId="0" xfId="0" applyNumberFormat="1" applyFont="1" applyFill="1" applyBorder="1" applyAlignment="1">
      <alignment horizontal="center"/>
    </xf>
    <xf numFmtId="2" fontId="0" fillId="3" borderId="1" xfId="0" applyNumberFormat="1" applyFill="1" applyBorder="1" applyAlignment="1">
      <alignment horizontal="center"/>
    </xf>
    <xf numFmtId="1" fontId="0" fillId="3" borderId="1" xfId="0" applyNumberFormat="1" applyFill="1" applyBorder="1" applyAlignment="1">
      <alignment horizontal="center"/>
    </xf>
    <xf numFmtId="0" fontId="0" fillId="3" borderId="1" xfId="0" applyNumberFormat="1"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167" fontId="0" fillId="0" borderId="0" xfId="0" applyNumberFormat="1" applyAlignment="1">
      <alignment horizontal="center"/>
    </xf>
    <xf numFmtId="164" fontId="0" fillId="2" borderId="0" xfId="0" applyNumberFormat="1" applyFill="1" applyAlignment="1">
      <alignment horizontal="center"/>
    </xf>
    <xf numFmtId="164" fontId="0" fillId="3" borderId="4" xfId="0" applyNumberFormat="1" applyFill="1" applyBorder="1" applyAlignment="1">
      <alignment horizontal="center"/>
    </xf>
    <xf numFmtId="164" fontId="0" fillId="3" borderId="0" xfId="0" applyNumberFormat="1" applyFill="1" applyBorder="1" applyAlignment="1">
      <alignment horizontal="center"/>
    </xf>
    <xf numFmtId="164" fontId="0" fillId="3" borderId="3" xfId="0" applyNumberFormat="1" applyFill="1" applyBorder="1" applyAlignment="1">
      <alignment horizontal="center"/>
    </xf>
    <xf numFmtId="164" fontId="0" fillId="3" borderId="0" xfId="0" applyNumberFormat="1" applyFont="1" applyFill="1" applyBorder="1" applyAlignment="1">
      <alignment horizontal="center"/>
    </xf>
    <xf numFmtId="164" fontId="5" fillId="3" borderId="0" xfId="0" applyNumberFormat="1" applyFont="1" applyFill="1" applyBorder="1" applyAlignment="1">
      <alignment horizontal="center"/>
    </xf>
    <xf numFmtId="164" fontId="5" fillId="3" borderId="3" xfId="0" applyNumberFormat="1" applyFont="1" applyFill="1" applyBorder="1" applyAlignment="1">
      <alignment horizontal="center"/>
    </xf>
    <xf numFmtId="164" fontId="0" fillId="2" borderId="0" xfId="0" applyNumberFormat="1" applyFill="1" applyBorder="1" applyAlignment="1">
      <alignment horizontal="center"/>
    </xf>
    <xf numFmtId="164" fontId="0" fillId="2" borderId="3" xfId="0" applyNumberFormat="1" applyFill="1" applyBorder="1" applyAlignment="1">
      <alignment horizontal="center"/>
    </xf>
    <xf numFmtId="164" fontId="0" fillId="3" borderId="0" xfId="0" applyNumberFormat="1" applyFill="1" applyAlignment="1">
      <alignment horizontal="center"/>
    </xf>
    <xf numFmtId="164" fontId="0" fillId="2" borderId="4" xfId="0" applyNumberFormat="1" applyFill="1" applyBorder="1" applyAlignment="1">
      <alignment horizontal="center"/>
    </xf>
    <xf numFmtId="164" fontId="0" fillId="2" borderId="0" xfId="0" applyNumberFormat="1" applyFont="1" applyFill="1" applyBorder="1" applyAlignment="1">
      <alignment horizontal="center"/>
    </xf>
    <xf numFmtId="164" fontId="0" fillId="3" borderId="1" xfId="0" applyNumberFormat="1" applyFill="1" applyBorder="1" applyAlignment="1">
      <alignment horizontal="center"/>
    </xf>
    <xf numFmtId="2" fontId="8" fillId="0" borderId="0" xfId="0" applyNumberFormat="1" applyFont="1" applyAlignment="1">
      <alignment horizontal="right"/>
    </xf>
    <xf numFmtId="2" fontId="8" fillId="0" borderId="0" xfId="0" applyNumberFormat="1" applyFont="1" applyAlignment="1">
      <alignment horizontal="center"/>
    </xf>
    <xf numFmtId="2" fontId="9" fillId="0" borderId="0" xfId="0" applyNumberFormat="1" applyFont="1" applyAlignment="1">
      <alignment horizontal="right"/>
    </xf>
    <xf numFmtId="0" fontId="0" fillId="0" borderId="21" xfId="0" applyFill="1" applyBorder="1" applyAlignment="1">
      <alignment vertical="center"/>
    </xf>
    <xf numFmtId="0" fontId="0" fillId="0" borderId="21" xfId="0" applyFill="1" applyBorder="1" applyAlignment="1">
      <alignment horizontal="center" vertical="center"/>
    </xf>
    <xf numFmtId="0" fontId="0" fillId="0" borderId="21" xfId="0" applyBorder="1" applyAlignment="1">
      <alignment vertical="center"/>
    </xf>
    <xf numFmtId="0" fontId="0" fillId="0" borderId="21" xfId="0" applyBorder="1" applyAlignment="1">
      <alignment horizontal="center" vertical="center"/>
    </xf>
    <xf numFmtId="0" fontId="0" fillId="5" borderId="21" xfId="0" applyFill="1" applyBorder="1" applyAlignment="1">
      <alignment vertical="center"/>
    </xf>
    <xf numFmtId="0" fontId="0" fillId="0" borderId="22" xfId="0" applyBorder="1" applyAlignment="1">
      <alignment vertical="center"/>
    </xf>
    <xf numFmtId="0" fontId="0" fillId="0" borderId="22" xfId="0" applyBorder="1" applyAlignment="1">
      <alignment horizontal="center" vertical="center"/>
    </xf>
    <xf numFmtId="0" fontId="0" fillId="5" borderId="21" xfId="0" applyFill="1" applyBorder="1" applyAlignment="1">
      <alignment horizontal="left" vertical="center" wrapText="1"/>
    </xf>
    <xf numFmtId="0" fontId="0" fillId="5" borderId="23" xfId="0" applyFill="1" applyBorder="1" applyAlignment="1">
      <alignment vertical="center"/>
    </xf>
    <xf numFmtId="0" fontId="0" fillId="5" borderId="0" xfId="0" applyFill="1" applyBorder="1" applyAlignment="1">
      <alignment vertical="center"/>
    </xf>
    <xf numFmtId="0" fontId="0" fillId="5" borderId="24" xfId="0" applyFill="1" applyBorder="1" applyAlignment="1">
      <alignment vertical="center"/>
    </xf>
    <xf numFmtId="0" fontId="0" fillId="0" borderId="21" xfId="0" applyFill="1" applyBorder="1" applyAlignment="1">
      <alignment horizontal="center" vertical="center" wrapText="1"/>
    </xf>
    <xf numFmtId="0" fontId="0" fillId="0" borderId="2" xfId="0" applyFill="1" applyBorder="1" applyAlignment="1">
      <alignment vertical="center"/>
    </xf>
    <xf numFmtId="0" fontId="0" fillId="0" borderId="24" xfId="0" applyFill="1" applyBorder="1" applyAlignment="1">
      <alignment vertical="center"/>
    </xf>
    <xf numFmtId="0" fontId="0" fillId="0" borderId="2" xfId="0" applyFill="1" applyBorder="1" applyAlignment="1">
      <alignment horizontal="center" vertical="center"/>
    </xf>
    <xf numFmtId="0" fontId="0" fillId="0" borderId="24" xfId="0" applyFill="1" applyBorder="1" applyAlignment="1">
      <alignment horizontal="center" vertical="center"/>
    </xf>
    <xf numFmtId="0" fontId="0" fillId="0" borderId="20" xfId="0" applyFill="1" applyBorder="1" applyAlignment="1">
      <alignment horizontal="left" vertical="center" wrapText="1"/>
    </xf>
    <xf numFmtId="0" fontId="0" fillId="0" borderId="24" xfId="0" applyFill="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FFFCF3"/>
      <color rgb="FFF3F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Ryan Wick" id="{ECA94A02-CA93-664F-B733-A1DC520C84D0}" userId="S::ryan.wick@monash.edu::47539d27-79e5-444b-893d-f8853c74ace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10-02T00:47:03.11" personId="{ECA94A02-CA93-664F-B733-A1DC520C84D0}" id="{D497819C-01FD-D543-A3B3-54A6C2D32C31}">
    <text>This is the total yield of the run, including reads from all barcodes (even unused ones) and unclassified reads.</text>
  </threadedComment>
  <threadedComment ref="D1" dT="2020-10-08T23:17:29.04" personId="{ECA94A02-CA93-664F-B733-A1DC520C84D0}" id="{0F82EF9B-2018-3449-9FDD-397D5647740F}">
    <text>Since not all runs lasted the same time and some involved refuelling, this column shows the yield of only the first 12 hours of sequencing. This allows for easier comparison of run yields.</text>
  </threadedComment>
  <threadedComment ref="I1" dT="2020-10-02T00:41:34.42" personId="{ECA94A02-CA93-664F-B733-A1DC520C84D0}" id="{1BCA6B03-9B93-2745-B715-C3D66DE583A1}">
    <text>This is the fraction of reads that are chimeras within a single barcode bin. For example, a read which is half from a chromosome and half from a plasmid of the same genome.</text>
  </threadedComment>
  <threadedComment ref="J1" dT="2020-10-02T00:42:24.42" personId="{ECA94A02-CA93-664F-B733-A1DC520C84D0}" id="{C6143B54-11E3-5C4E-9BA4-9FFEFA648866}">
    <text>This is the fraction of reads that are chimeras between different barcode bins. For example, a read which is half from one genome’s chromosome and half from another genome’s chromosome.</text>
  </threadedComment>
  <threadedComment ref="K1" dT="2020-10-02T00:43:06.94" personId="{ECA94A02-CA93-664F-B733-A1DC520C84D0}" id="{A3826E3C-6C70-0D4A-A3AF-5DEFCC665F56}">
    <text>This is the fraction of reads that are chimeras of any type (within or between barcode bins). It is the sum of the previous two columns.</text>
  </threadedComment>
  <threadedComment ref="M1" dT="2020-10-02T00:44:41.80" personId="{ECA94A02-CA93-664F-B733-A1DC520C84D0}" id="{733D43A7-A4B6-2D45-A510-82619A44918B}">
    <text>This is the fraction of reads which were incorrectly demultiplexed to an unused barcode bin. For example, a read which actually belongs in barcode bin 1 but was demultiplexed into barcode bin 12 (not used in these sequencing runs).</text>
  </threadedComment>
  <threadedComment ref="N1" dT="2020-10-02T00:45:18.25" personId="{ECA94A02-CA93-664F-B733-A1DC520C84D0}" id="{EF149608-6506-1547-AD42-7EEBEC7D3D09}">
    <text>This is the fraction of reads which were incorrectly demultiplexed to a used barcode bin. For example, a read which actually belongs in barcode bin 1 but was demultiplexed into barcode bin 2 (which corresponds to a different genome).</text>
  </threadedComment>
  <threadedComment ref="O1" dT="2020-10-02T00:45:49.22" personId="{ECA94A02-CA93-664F-B733-A1DC520C84D0}" id="{D0B74476-9813-1148-AF46-48D3F09E0C64}">
    <text>This is the fraction of reads which were incorrectly demultiplexed in nany way (either to a used or an unused barcode bin). It is the sum of the previous two columns.</text>
  </threadedComment>
</ThreadedComments>
</file>

<file path=xl/threadedComments/threadedComment2.xml><?xml version="1.0" encoding="utf-8"?>
<ThreadedComments xmlns="http://schemas.microsoft.com/office/spreadsheetml/2018/threadedcomments" xmlns:x="http://schemas.openxmlformats.org/spreadsheetml/2006/main">
  <threadedComment ref="P1" dT="2021-02-01T00:52:24.46" personId="{ECA94A02-CA93-664F-B733-A1DC520C84D0}" id="{0A0896FA-E917-9B46-A4F1-1EC9E3225999}">
    <text>Determined computationally by aligning the reads to the assembly and taking the insert sizes from the resulting BAM file.</text>
  </threadedComment>
  <threadedComment ref="AC1" dT="2021-02-01T00:52:29.17" personId="{ECA94A02-CA93-664F-B733-A1DC520C84D0}" id="{9CBC07C7-BCD3-4A4E-930D-917AEB118324}">
    <text>Determined computationally by aligning the reads to the assembly and taking the insert sizes from the resulting BAM file.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10-02T00:49:59.97" personId="{ECA94A02-CA93-664F-B733-A1DC520C84D0}" id="{A4FEB2D8-86B2-C243-B0A2-060A3B2D97BF}">
    <text>Technical replicate 1 includes ligation run 1 and rapid run 1. Technical replicate 2 includes ligation run 2 and rapid run 2.
Since the two technical replicates used separate cultures and DNA extractions, per-replicon read depth values are specific to the technical replicate.
For example, the depth of A. baumannii J9 plasmid_1 could be different in the two replicates and therefore needs two separate lines in this table.</text>
  </threadedComment>
  <threadedComment ref="AI1" dT="2021-02-01T00:54:15.32" personId="{ECA94A02-CA93-664F-B733-A1DC520C84D0}" id="{0672B199-9508-F641-9015-B2DD53AAB038}">
    <text>See the ‘Notes’ worksheet for detailed explanations.</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1-06-04T05:39:12.69" personId="{ECA94A02-CA93-664F-B733-A1DC520C84D0}" id="{CAC5974E-5C99-DB4C-8189-AE97AB6E0F6D}">
    <text>The VFDB core dataset includes genes associated with experimentally verified VFs only.</text>
  </threadedComment>
  <threadedComment ref="C1" dT="2021-06-04T05:39:29.82" personId="{ECA94A02-CA93-664F-B733-A1DC520C84D0}" id="{7CEFEBAB-9B83-C745-BF75-805FEBD85366}">
    <text>The VFDB full dataset covers all genes related to known and predicted VFs in the database.</text>
  </threadedComment>
  <threadedComment ref="A2" dT="2021-06-04T05:30:29.68" personId="{ECA94A02-CA93-664F-B733-A1DC520C84D0}" id="{DA3071C9-2F63-2C4D-B3D3-E66F9310A038}">
    <text>This plasmid’s only hit was an IS in the VFDB full dataset. Since an IS on its own is unlikely to cause virulence, we did not classify this genome as containing virulence determinants.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DFF7C-C846-D14B-915D-C0573D580EBA}">
  <dimension ref="A1:A9"/>
  <sheetViews>
    <sheetView showGridLines="0" tabSelected="1" workbookViewId="0"/>
  </sheetViews>
  <sheetFormatPr baseColWidth="10" defaultRowHeight="21" x14ac:dyDescent="0.25"/>
  <cols>
    <col min="1" max="1" width="86.1640625" style="63" customWidth="1"/>
  </cols>
  <sheetData>
    <row r="1" spans="1:1" ht="88" x14ac:dyDescent="0.25">
      <c r="A1" s="62" t="s">
        <v>42</v>
      </c>
    </row>
    <row r="3" spans="1:1" ht="110" x14ac:dyDescent="0.25">
      <c r="A3" s="62" t="s">
        <v>72</v>
      </c>
    </row>
    <row r="5" spans="1:1" ht="134" x14ac:dyDescent="0.25">
      <c r="A5" s="62" t="s">
        <v>73</v>
      </c>
    </row>
    <row r="7" spans="1:1" ht="66" x14ac:dyDescent="0.25">
      <c r="A7" s="62" t="s">
        <v>95</v>
      </c>
    </row>
    <row r="9" spans="1:1" ht="88" x14ac:dyDescent="0.25">
      <c r="A9" s="62" t="s">
        <v>173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92193-35B9-3A40-83F7-DC2140E6D606}">
  <dimension ref="A1:O5"/>
  <sheetViews>
    <sheetView showGridLines="0" zoomScaleNormal="100" workbookViewId="0"/>
  </sheetViews>
  <sheetFormatPr baseColWidth="10" defaultRowHeight="16" x14ac:dyDescent="0.2"/>
  <cols>
    <col min="1" max="1" width="14.6640625" customWidth="1"/>
    <col min="2" max="2" width="9.5" customWidth="1"/>
    <col min="3" max="5" width="14.6640625" style="1" customWidth="1"/>
    <col min="6" max="6" width="10.6640625" style="100" customWidth="1"/>
    <col min="7" max="7" width="8.5" style="1" customWidth="1"/>
    <col min="8" max="8" width="1.6640625" style="57" customWidth="1"/>
    <col min="9" max="11" width="11.6640625" style="30" customWidth="1"/>
    <col min="12" max="12" width="1.6640625" style="30" customWidth="1"/>
    <col min="13" max="15" width="13.1640625" style="30" customWidth="1"/>
  </cols>
  <sheetData>
    <row r="1" spans="1:15" s="29" customFormat="1" ht="81" thickBot="1" x14ac:dyDescent="0.3">
      <c r="A1" s="26" t="s">
        <v>21</v>
      </c>
      <c r="B1" s="26" t="s">
        <v>134</v>
      </c>
      <c r="C1" s="27" t="s">
        <v>34</v>
      </c>
      <c r="D1" s="27" t="s">
        <v>57</v>
      </c>
      <c r="E1" s="27" t="s">
        <v>59</v>
      </c>
      <c r="F1" s="95" t="s">
        <v>62</v>
      </c>
      <c r="G1" s="27" t="s">
        <v>58</v>
      </c>
      <c r="H1" s="58"/>
      <c r="I1" s="59" t="s">
        <v>28</v>
      </c>
      <c r="J1" s="59" t="s">
        <v>30</v>
      </c>
      <c r="K1" s="59" t="s">
        <v>29</v>
      </c>
      <c r="L1" s="59"/>
      <c r="M1" s="59" t="s">
        <v>33</v>
      </c>
      <c r="N1" s="59" t="s">
        <v>32</v>
      </c>
      <c r="O1" s="59" t="s">
        <v>31</v>
      </c>
    </row>
    <row r="2" spans="1:15" x14ac:dyDescent="0.2">
      <c r="A2" s="64" t="s">
        <v>35</v>
      </c>
      <c r="B2" s="65">
        <v>7103523</v>
      </c>
      <c r="C2" s="65">
        <v>15216230865</v>
      </c>
      <c r="D2" s="65">
        <v>4850016274</v>
      </c>
      <c r="E2" s="91" t="s">
        <v>60</v>
      </c>
      <c r="F2" s="96">
        <v>71.976050000000001</v>
      </c>
      <c r="G2" s="65">
        <v>8161</v>
      </c>
      <c r="H2" s="66"/>
      <c r="I2" s="67">
        <v>4.4734140000000002E-3</v>
      </c>
      <c r="J2" s="67">
        <v>9.7303830000000004E-3</v>
      </c>
      <c r="K2" s="67">
        <v>1.4080479999999999E-2</v>
      </c>
      <c r="L2" s="67"/>
      <c r="M2" s="67">
        <v>6.6413250000000003E-6</v>
      </c>
      <c r="N2" s="67">
        <v>2.2162669570000001E-2</v>
      </c>
      <c r="O2" s="67">
        <v>2.2169310894E-2</v>
      </c>
    </row>
    <row r="3" spans="1:15" x14ac:dyDescent="0.2">
      <c r="A3" s="72" t="s">
        <v>36</v>
      </c>
      <c r="B3" s="73">
        <v>971705</v>
      </c>
      <c r="C3" s="73">
        <v>8029266526</v>
      </c>
      <c r="D3" s="73">
        <v>4710579925</v>
      </c>
      <c r="E3" s="92" t="s">
        <v>61</v>
      </c>
      <c r="F3" s="97">
        <v>23.398420000000002</v>
      </c>
      <c r="G3" s="73">
        <v>20880</v>
      </c>
      <c r="H3" s="74"/>
      <c r="I3" s="75">
        <v>6.1047330000000002E-3</v>
      </c>
      <c r="J3" s="75">
        <v>2.8815329999999999E-3</v>
      </c>
      <c r="K3" s="75">
        <v>8.7639769999999992E-3</v>
      </c>
      <c r="L3" s="75"/>
      <c r="M3" s="75">
        <v>6.2536349999999996E-6</v>
      </c>
      <c r="N3" s="75">
        <v>2.9236994002999998E-2</v>
      </c>
      <c r="O3" s="75">
        <v>2.9243247638E-2</v>
      </c>
    </row>
    <row r="4" spans="1:15" x14ac:dyDescent="0.2">
      <c r="A4" s="68" t="s">
        <v>37</v>
      </c>
      <c r="B4" s="69">
        <v>754795</v>
      </c>
      <c r="C4" s="69">
        <v>4323314688</v>
      </c>
      <c r="D4" s="69">
        <v>2511583902</v>
      </c>
      <c r="E4" s="93" t="s">
        <v>60</v>
      </c>
      <c r="F4" s="98">
        <v>71.974819999999994</v>
      </c>
      <c r="G4" s="69">
        <v>11874</v>
      </c>
      <c r="H4" s="70"/>
      <c r="I4" s="71">
        <v>1.5235920000000001E-4</v>
      </c>
      <c r="J4" s="71">
        <v>2.3052620000000001E-4</v>
      </c>
      <c r="K4" s="71">
        <v>3.4446439999999997E-4</v>
      </c>
      <c r="L4" s="71"/>
      <c r="M4" s="71">
        <v>5.6321759999999996E-4</v>
      </c>
      <c r="N4" s="71">
        <v>3.336257E-3</v>
      </c>
      <c r="O4" s="71">
        <v>3.8994746000000002E-3</v>
      </c>
    </row>
    <row r="5" spans="1:15" ht="17" thickBot="1" x14ac:dyDescent="0.25">
      <c r="A5" s="76" t="s">
        <v>38</v>
      </c>
      <c r="B5" s="77">
        <v>1402867</v>
      </c>
      <c r="C5" s="77">
        <v>9594730471</v>
      </c>
      <c r="D5" s="77">
        <v>6016454988</v>
      </c>
      <c r="E5" s="94" t="s">
        <v>61</v>
      </c>
      <c r="F5" s="99">
        <v>20.429400000000001</v>
      </c>
      <c r="G5" s="77">
        <v>12672</v>
      </c>
      <c r="H5" s="78"/>
      <c r="I5" s="79">
        <v>2.6588410000000001E-4</v>
      </c>
      <c r="J5" s="79">
        <v>1.1255519999999999E-3</v>
      </c>
      <c r="K5" s="79">
        <v>1.3550820000000001E-3</v>
      </c>
      <c r="L5" s="79"/>
      <c r="M5" s="79">
        <v>5.8569959999999995E-4</v>
      </c>
      <c r="N5" s="79">
        <v>3.8117327300000003E-2</v>
      </c>
      <c r="O5" s="79">
        <v>3.87030269E-2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5BD62-7DEE-0740-97DB-27A0DE7F03FC}">
  <dimension ref="A1:AC14"/>
  <sheetViews>
    <sheetView showGridLines="0" zoomScaleNormal="100" workbookViewId="0"/>
  </sheetViews>
  <sheetFormatPr baseColWidth="10" defaultRowHeight="16" x14ac:dyDescent="0.2"/>
  <cols>
    <col min="1" max="1" width="29.1640625" bestFit="1" customWidth="1"/>
    <col min="2" max="2" width="10.5" style="1" customWidth="1"/>
    <col min="3" max="3" width="9.6640625" customWidth="1"/>
    <col min="4" max="4" width="1.6640625" customWidth="1"/>
    <col min="5" max="5" width="9.83203125" style="1" customWidth="1"/>
    <col min="6" max="6" width="14" style="1" customWidth="1"/>
    <col min="7" max="7" width="9.1640625" style="1" customWidth="1"/>
    <col min="8" max="8" width="1.6640625" style="1" customWidth="1"/>
    <col min="9" max="9" width="9.83203125" style="1" customWidth="1"/>
    <col min="10" max="10" width="14" style="1" customWidth="1"/>
    <col min="11" max="11" width="9.1640625" style="1" customWidth="1"/>
    <col min="12" max="12" width="1.6640625" style="1" customWidth="1"/>
    <col min="13" max="13" width="9.83203125" style="1" customWidth="1"/>
    <col min="14" max="14" width="14" style="1" customWidth="1"/>
    <col min="15" max="16" width="9.1640625" style="1" customWidth="1"/>
    <col min="17" max="17" width="1.6640625" customWidth="1"/>
    <col min="18" max="18" width="9.83203125" customWidth="1"/>
    <col min="19" max="19" width="14" customWidth="1"/>
    <col min="20" max="20" width="9.1640625" customWidth="1"/>
    <col min="21" max="21" width="1.6640625" customWidth="1"/>
    <col min="22" max="22" width="9.83203125" customWidth="1"/>
    <col min="23" max="23" width="14" customWidth="1"/>
    <col min="24" max="24" width="9.1640625" customWidth="1"/>
    <col min="25" max="25" width="1.6640625" customWidth="1"/>
    <col min="26" max="26" width="9.83203125" customWidth="1"/>
    <col min="27" max="27" width="14" customWidth="1"/>
    <col min="28" max="28" width="9.1640625" customWidth="1"/>
    <col min="29" max="29" width="9.1640625" style="1" customWidth="1"/>
  </cols>
  <sheetData>
    <row r="1" spans="1:29" s="16" customFormat="1" ht="101" thickBot="1" x14ac:dyDescent="0.3">
      <c r="A1" s="26" t="s">
        <v>0</v>
      </c>
      <c r="B1" s="27" t="s">
        <v>3</v>
      </c>
      <c r="C1" s="26" t="s">
        <v>20</v>
      </c>
      <c r="D1" s="128"/>
      <c r="E1" s="28" t="s">
        <v>44</v>
      </c>
      <c r="F1" s="28" t="s">
        <v>45</v>
      </c>
      <c r="G1" s="28" t="s">
        <v>46</v>
      </c>
      <c r="H1" s="129"/>
      <c r="I1" s="28" t="s">
        <v>47</v>
      </c>
      <c r="J1" s="28" t="s">
        <v>48</v>
      </c>
      <c r="K1" s="28" t="s">
        <v>49</v>
      </c>
      <c r="L1" s="129"/>
      <c r="M1" s="28" t="s">
        <v>65</v>
      </c>
      <c r="N1" s="28" t="s">
        <v>67</v>
      </c>
      <c r="O1" s="28" t="s">
        <v>66</v>
      </c>
      <c r="P1" s="28" t="s">
        <v>70</v>
      </c>
      <c r="Q1" s="128"/>
      <c r="R1" s="28" t="s">
        <v>50</v>
      </c>
      <c r="S1" s="28" t="s">
        <v>51</v>
      </c>
      <c r="T1" s="28" t="s">
        <v>52</v>
      </c>
      <c r="U1" s="129"/>
      <c r="V1" s="28" t="s">
        <v>53</v>
      </c>
      <c r="W1" s="28" t="s">
        <v>54</v>
      </c>
      <c r="X1" s="28" t="s">
        <v>55</v>
      </c>
      <c r="Y1" s="129"/>
      <c r="Z1" s="28" t="s">
        <v>63</v>
      </c>
      <c r="AA1" s="28" t="s">
        <v>68</v>
      </c>
      <c r="AB1" s="28" t="s">
        <v>64</v>
      </c>
      <c r="AC1" s="28" t="s">
        <v>71</v>
      </c>
    </row>
    <row r="2" spans="1:29" x14ac:dyDescent="0.2">
      <c r="A2" s="24" t="s">
        <v>7</v>
      </c>
      <c r="B2" s="18">
        <v>3949783</v>
      </c>
      <c r="C2" s="119">
        <v>1</v>
      </c>
      <c r="D2" s="116"/>
      <c r="E2" s="101">
        <v>8352</v>
      </c>
      <c r="F2" s="18">
        <v>95624615</v>
      </c>
      <c r="G2" s="108">
        <v>22453</v>
      </c>
      <c r="H2" s="126"/>
      <c r="I2" s="103">
        <v>535717</v>
      </c>
      <c r="J2" s="51">
        <v>2851578003</v>
      </c>
      <c r="K2" s="110">
        <v>14690</v>
      </c>
      <c r="L2" s="126"/>
      <c r="M2" s="103">
        <v>6230452</v>
      </c>
      <c r="N2" s="51">
        <v>909812368</v>
      </c>
      <c r="O2" s="51">
        <v>149</v>
      </c>
      <c r="P2" s="110">
        <v>341</v>
      </c>
      <c r="Q2" s="116"/>
      <c r="R2" s="101">
        <v>101526</v>
      </c>
      <c r="S2" s="18">
        <v>780286224</v>
      </c>
      <c r="T2" s="108">
        <v>14351</v>
      </c>
      <c r="U2" s="126"/>
      <c r="V2" s="103">
        <v>85484</v>
      </c>
      <c r="W2" s="51">
        <v>1070356827</v>
      </c>
      <c r="X2" s="110">
        <v>21638</v>
      </c>
      <c r="Y2" s="126"/>
      <c r="Z2" s="103">
        <v>2567726</v>
      </c>
      <c r="AA2" s="51">
        <v>374270613</v>
      </c>
      <c r="AB2" s="18">
        <v>151</v>
      </c>
      <c r="AC2" s="110">
        <v>298</v>
      </c>
    </row>
    <row r="3" spans="1:29" x14ac:dyDescent="0.2">
      <c r="A3" s="19" t="s">
        <v>8</v>
      </c>
      <c r="B3" s="17">
        <v>4833164</v>
      </c>
      <c r="C3" s="120">
        <v>2</v>
      </c>
      <c r="D3" s="116"/>
      <c r="E3" s="102">
        <v>47955</v>
      </c>
      <c r="F3" s="25">
        <v>468628329</v>
      </c>
      <c r="G3" s="109">
        <v>18383</v>
      </c>
      <c r="H3" s="126"/>
      <c r="I3" s="102">
        <v>293209</v>
      </c>
      <c r="J3" s="25">
        <v>1633498830</v>
      </c>
      <c r="K3" s="109">
        <v>14317</v>
      </c>
      <c r="L3" s="126"/>
      <c r="M3" s="102">
        <v>4568600</v>
      </c>
      <c r="N3" s="25">
        <v>665796833</v>
      </c>
      <c r="O3" s="25">
        <v>149</v>
      </c>
      <c r="P3" s="109">
        <v>374</v>
      </c>
      <c r="Q3" s="116"/>
      <c r="R3" s="102">
        <v>213402</v>
      </c>
      <c r="S3" s="25">
        <v>1666038163</v>
      </c>
      <c r="T3" s="109">
        <v>14142</v>
      </c>
      <c r="U3" s="126"/>
      <c r="V3" s="102">
        <v>139899</v>
      </c>
      <c r="W3" s="25">
        <v>1009600962</v>
      </c>
      <c r="X3" s="109">
        <v>18781</v>
      </c>
      <c r="Y3" s="126"/>
      <c r="Z3" s="102">
        <v>3197176</v>
      </c>
      <c r="AA3" s="25">
        <v>465696973</v>
      </c>
      <c r="AB3" s="25">
        <v>151</v>
      </c>
      <c r="AC3" s="109">
        <v>307</v>
      </c>
    </row>
    <row r="4" spans="1:29" x14ac:dyDescent="0.2">
      <c r="A4" s="21" t="s">
        <v>12</v>
      </c>
      <c r="B4" s="23">
        <v>5093568</v>
      </c>
      <c r="C4" s="121">
        <v>3</v>
      </c>
      <c r="D4" s="116"/>
      <c r="E4" s="103">
        <v>19042</v>
      </c>
      <c r="F4" s="51">
        <v>146423382</v>
      </c>
      <c r="G4" s="110">
        <v>17307</v>
      </c>
      <c r="H4" s="126"/>
      <c r="I4" s="103">
        <v>206192</v>
      </c>
      <c r="J4" s="51">
        <v>931913873</v>
      </c>
      <c r="K4" s="110">
        <v>13822</v>
      </c>
      <c r="L4" s="126"/>
      <c r="M4" s="103">
        <v>4093734</v>
      </c>
      <c r="N4" s="51">
        <v>597763512</v>
      </c>
      <c r="O4" s="51">
        <v>149</v>
      </c>
      <c r="P4" s="110">
        <v>384</v>
      </c>
      <c r="Q4" s="116"/>
      <c r="R4" s="103">
        <v>128031</v>
      </c>
      <c r="S4" s="51">
        <v>987293009</v>
      </c>
      <c r="T4" s="110">
        <v>15407</v>
      </c>
      <c r="U4" s="126"/>
      <c r="V4" s="103">
        <v>45191</v>
      </c>
      <c r="W4" s="51">
        <v>625579715</v>
      </c>
      <c r="X4" s="110">
        <v>21856</v>
      </c>
      <c r="Y4" s="126"/>
      <c r="Z4" s="103">
        <v>3204176</v>
      </c>
      <c r="AA4" s="51">
        <v>468643117</v>
      </c>
      <c r="AB4" s="51">
        <v>151</v>
      </c>
      <c r="AC4" s="110">
        <v>327</v>
      </c>
    </row>
    <row r="5" spans="1:29" x14ac:dyDescent="0.2">
      <c r="A5" s="19" t="s">
        <v>13</v>
      </c>
      <c r="B5" s="17">
        <v>2125041</v>
      </c>
      <c r="C5" s="120">
        <v>4</v>
      </c>
      <c r="D5" s="116"/>
      <c r="E5" s="102">
        <v>408863</v>
      </c>
      <c r="F5" s="25">
        <v>1931725350</v>
      </c>
      <c r="G5" s="109">
        <v>9827</v>
      </c>
      <c r="H5" s="126"/>
      <c r="I5" s="102">
        <v>2364379</v>
      </c>
      <c r="J5" s="25">
        <v>2629203714</v>
      </c>
      <c r="K5" s="109">
        <v>1787</v>
      </c>
      <c r="L5" s="126"/>
      <c r="M5" s="102">
        <v>3966996</v>
      </c>
      <c r="N5" s="25">
        <v>580386835</v>
      </c>
      <c r="O5" s="25">
        <v>149</v>
      </c>
      <c r="P5" s="115">
        <v>377</v>
      </c>
      <c r="Q5" s="116"/>
      <c r="R5" s="102">
        <v>271823</v>
      </c>
      <c r="S5" s="25">
        <v>1704343789</v>
      </c>
      <c r="T5" s="109">
        <v>10276</v>
      </c>
      <c r="U5" s="126"/>
      <c r="V5" s="102">
        <v>220304</v>
      </c>
      <c r="W5" s="25">
        <v>1342021782</v>
      </c>
      <c r="X5" s="109">
        <v>16260</v>
      </c>
      <c r="Y5" s="126"/>
      <c r="Z5" s="102">
        <v>3161842</v>
      </c>
      <c r="AA5" s="25">
        <v>458852690</v>
      </c>
      <c r="AB5" s="25">
        <v>151</v>
      </c>
      <c r="AC5" s="115">
        <v>300</v>
      </c>
    </row>
    <row r="6" spans="1:29" x14ac:dyDescent="0.2">
      <c r="A6" s="32" t="s">
        <v>14</v>
      </c>
      <c r="B6" s="33">
        <v>5995635</v>
      </c>
      <c r="C6" s="122">
        <v>5</v>
      </c>
      <c r="D6" s="116"/>
      <c r="E6" s="104">
        <v>9912</v>
      </c>
      <c r="F6" s="33">
        <v>64267933</v>
      </c>
      <c r="G6" s="111">
        <v>17565</v>
      </c>
      <c r="H6" s="126"/>
      <c r="I6" s="104">
        <v>334608</v>
      </c>
      <c r="J6" s="33">
        <v>1682880665</v>
      </c>
      <c r="K6" s="111">
        <v>12503</v>
      </c>
      <c r="L6" s="126"/>
      <c r="M6" s="104">
        <v>7275366</v>
      </c>
      <c r="N6" s="33">
        <v>1061505047</v>
      </c>
      <c r="O6" s="33">
        <v>149</v>
      </c>
      <c r="P6" s="111">
        <v>347</v>
      </c>
      <c r="Q6" s="116"/>
      <c r="R6" s="104">
        <v>105226</v>
      </c>
      <c r="S6" s="33">
        <v>808961843</v>
      </c>
      <c r="T6" s="111">
        <v>14406</v>
      </c>
      <c r="U6" s="126"/>
      <c r="V6" s="104">
        <v>36750</v>
      </c>
      <c r="W6" s="33">
        <v>483128849</v>
      </c>
      <c r="X6" s="111">
        <v>24765</v>
      </c>
      <c r="Y6" s="126"/>
      <c r="Z6" s="104">
        <v>2933558</v>
      </c>
      <c r="AA6" s="33">
        <v>425539365</v>
      </c>
      <c r="AB6" s="33">
        <v>151</v>
      </c>
      <c r="AC6" s="111">
        <v>295</v>
      </c>
    </row>
    <row r="7" spans="1:29" x14ac:dyDescent="0.2">
      <c r="A7" s="85"/>
      <c r="B7" s="86"/>
      <c r="C7" s="123">
        <v>6</v>
      </c>
      <c r="D7" s="117"/>
      <c r="E7" s="105">
        <v>111</v>
      </c>
      <c r="F7" s="86">
        <v>659440</v>
      </c>
      <c r="G7" s="112">
        <v>17187</v>
      </c>
      <c r="H7" s="127"/>
      <c r="I7" s="105">
        <v>25</v>
      </c>
      <c r="J7" s="86">
        <v>73269</v>
      </c>
      <c r="K7" s="112">
        <v>41887</v>
      </c>
      <c r="L7" s="127"/>
      <c r="M7" s="105"/>
      <c r="N7" s="86"/>
      <c r="O7" s="86"/>
      <c r="P7" s="112"/>
      <c r="Q7" s="117"/>
      <c r="R7" s="105">
        <v>233</v>
      </c>
      <c r="S7" s="86">
        <v>1465473</v>
      </c>
      <c r="T7" s="112">
        <v>12599</v>
      </c>
      <c r="U7" s="127"/>
      <c r="V7" s="105">
        <v>3</v>
      </c>
      <c r="W7" s="86">
        <v>52449</v>
      </c>
      <c r="X7" s="112">
        <v>44607</v>
      </c>
      <c r="Y7" s="127"/>
      <c r="Z7" s="105"/>
      <c r="AA7" s="86"/>
      <c r="AB7" s="86"/>
      <c r="AC7" s="112"/>
    </row>
    <row r="8" spans="1:29" x14ac:dyDescent="0.2">
      <c r="A8" s="19" t="s">
        <v>17</v>
      </c>
      <c r="B8" s="17">
        <v>5952932</v>
      </c>
      <c r="C8" s="120">
        <v>7</v>
      </c>
      <c r="D8" s="116"/>
      <c r="E8" s="102">
        <v>29707</v>
      </c>
      <c r="F8" s="25">
        <v>297728009</v>
      </c>
      <c r="G8" s="109">
        <v>19791</v>
      </c>
      <c r="H8" s="126"/>
      <c r="I8" s="102">
        <v>219101</v>
      </c>
      <c r="J8" s="25">
        <v>1183379431</v>
      </c>
      <c r="K8" s="109">
        <v>12829</v>
      </c>
      <c r="L8" s="126"/>
      <c r="M8" s="102">
        <v>3333156</v>
      </c>
      <c r="N8" s="25">
        <v>484586353</v>
      </c>
      <c r="O8" s="25">
        <v>149</v>
      </c>
      <c r="P8" s="115">
        <v>331</v>
      </c>
      <c r="Q8" s="116"/>
      <c r="R8" s="102">
        <v>132640</v>
      </c>
      <c r="S8" s="25">
        <v>998133789</v>
      </c>
      <c r="T8" s="109">
        <v>14587</v>
      </c>
      <c r="U8" s="126"/>
      <c r="V8" s="102">
        <v>167862</v>
      </c>
      <c r="W8" s="25">
        <v>1452069004</v>
      </c>
      <c r="X8" s="109">
        <v>25814</v>
      </c>
      <c r="Y8" s="126"/>
      <c r="Z8" s="102">
        <v>3318244</v>
      </c>
      <c r="AA8" s="25">
        <v>482191712</v>
      </c>
      <c r="AB8" s="25">
        <v>151</v>
      </c>
      <c r="AC8" s="115">
        <v>292</v>
      </c>
    </row>
    <row r="9" spans="1:29" x14ac:dyDescent="0.2">
      <c r="A9" s="32" t="s">
        <v>19</v>
      </c>
      <c r="B9" s="33">
        <v>5883278</v>
      </c>
      <c r="C9" s="122">
        <v>8</v>
      </c>
      <c r="D9" s="116"/>
      <c r="E9" s="104">
        <v>97348</v>
      </c>
      <c r="F9" s="33">
        <v>617011257</v>
      </c>
      <c r="G9" s="111">
        <v>16969</v>
      </c>
      <c r="H9" s="126"/>
      <c r="I9" s="104">
        <v>1673324</v>
      </c>
      <c r="J9" s="33">
        <v>1543194770</v>
      </c>
      <c r="K9" s="111">
        <v>1764</v>
      </c>
      <c r="L9" s="126"/>
      <c r="M9" s="104">
        <v>3171788</v>
      </c>
      <c r="N9" s="33">
        <v>464186415</v>
      </c>
      <c r="O9" s="33">
        <v>149</v>
      </c>
      <c r="P9" s="111">
        <v>353</v>
      </c>
      <c r="Q9" s="116"/>
      <c r="R9" s="104">
        <v>138974</v>
      </c>
      <c r="S9" s="33">
        <v>699122054</v>
      </c>
      <c r="T9" s="111">
        <v>9898</v>
      </c>
      <c r="U9" s="126"/>
      <c r="V9" s="104">
        <v>139058</v>
      </c>
      <c r="W9" s="33">
        <v>1091695992</v>
      </c>
      <c r="X9" s="111">
        <v>20731</v>
      </c>
      <c r="Y9" s="126"/>
      <c r="Z9" s="104">
        <v>2134582</v>
      </c>
      <c r="AA9" s="33">
        <v>313183764</v>
      </c>
      <c r="AB9" s="33">
        <v>151</v>
      </c>
      <c r="AC9" s="111">
        <v>304</v>
      </c>
    </row>
    <row r="10" spans="1:29" x14ac:dyDescent="0.2">
      <c r="A10" s="85"/>
      <c r="B10" s="86"/>
      <c r="C10" s="123">
        <v>9</v>
      </c>
      <c r="D10" s="117"/>
      <c r="E10" s="105">
        <v>108</v>
      </c>
      <c r="F10" s="86">
        <v>785266</v>
      </c>
      <c r="G10" s="112">
        <v>17236</v>
      </c>
      <c r="H10" s="127"/>
      <c r="I10" s="105">
        <v>5</v>
      </c>
      <c r="J10" s="86">
        <v>6604</v>
      </c>
      <c r="K10" s="112">
        <v>1185</v>
      </c>
      <c r="L10" s="127"/>
      <c r="M10" s="105"/>
      <c r="N10" s="86"/>
      <c r="O10" s="86"/>
      <c r="P10" s="112"/>
      <c r="Q10" s="117"/>
      <c r="R10" s="105">
        <v>214</v>
      </c>
      <c r="S10" s="86">
        <v>1492685</v>
      </c>
      <c r="T10" s="112">
        <v>16563</v>
      </c>
      <c r="U10" s="127"/>
      <c r="V10" s="105">
        <v>0</v>
      </c>
      <c r="W10" s="86">
        <v>0</v>
      </c>
      <c r="X10" s="112"/>
      <c r="Y10" s="127"/>
      <c r="Z10" s="105"/>
      <c r="AA10" s="86"/>
      <c r="AB10" s="86"/>
      <c r="AC10" s="112"/>
    </row>
    <row r="11" spans="1:29" x14ac:dyDescent="0.2">
      <c r="A11" s="87"/>
      <c r="B11" s="88"/>
      <c r="C11" s="124">
        <v>10</v>
      </c>
      <c r="D11" s="117"/>
      <c r="E11" s="106">
        <v>27</v>
      </c>
      <c r="F11" s="88">
        <v>120516</v>
      </c>
      <c r="G11" s="113">
        <v>15485</v>
      </c>
      <c r="H11" s="127"/>
      <c r="I11" s="106">
        <v>1</v>
      </c>
      <c r="J11" s="88">
        <v>1295</v>
      </c>
      <c r="K11" s="113">
        <v>1295</v>
      </c>
      <c r="L11" s="127"/>
      <c r="M11" s="106"/>
      <c r="N11" s="88"/>
      <c r="O11" s="88"/>
      <c r="P11" s="113"/>
      <c r="Q11" s="117"/>
      <c r="R11" s="106">
        <v>70</v>
      </c>
      <c r="S11" s="88">
        <v>505305</v>
      </c>
      <c r="T11" s="113">
        <v>11547</v>
      </c>
      <c r="U11" s="127"/>
      <c r="V11" s="106">
        <v>1</v>
      </c>
      <c r="W11" s="88">
        <v>21762</v>
      </c>
      <c r="X11" s="113">
        <v>21762</v>
      </c>
      <c r="Y11" s="127"/>
      <c r="Z11" s="106"/>
      <c r="AA11" s="88"/>
      <c r="AB11" s="88"/>
      <c r="AC11" s="113"/>
    </row>
    <row r="12" spans="1:29" x14ac:dyDescent="0.2">
      <c r="A12" s="87"/>
      <c r="B12" s="88"/>
      <c r="C12" s="124">
        <v>11</v>
      </c>
      <c r="D12" s="117"/>
      <c r="E12" s="106">
        <v>71</v>
      </c>
      <c r="F12" s="88">
        <v>416642</v>
      </c>
      <c r="G12" s="113">
        <v>12310</v>
      </c>
      <c r="H12" s="127"/>
      <c r="I12" s="106">
        <v>7</v>
      </c>
      <c r="J12" s="88">
        <v>59286</v>
      </c>
      <c r="K12" s="113">
        <v>51501</v>
      </c>
      <c r="L12" s="127"/>
      <c r="M12" s="106"/>
      <c r="N12" s="88"/>
      <c r="O12" s="88"/>
      <c r="P12" s="113"/>
      <c r="Q12" s="117"/>
      <c r="R12" s="106">
        <v>81</v>
      </c>
      <c r="S12" s="88">
        <v>528081</v>
      </c>
      <c r="T12" s="113">
        <v>14143</v>
      </c>
      <c r="U12" s="127"/>
      <c r="V12" s="106">
        <v>2</v>
      </c>
      <c r="W12" s="88">
        <v>4137</v>
      </c>
      <c r="X12" s="113">
        <v>3861</v>
      </c>
      <c r="Y12" s="127"/>
      <c r="Z12" s="106"/>
      <c r="AA12" s="88"/>
      <c r="AB12" s="88"/>
      <c r="AC12" s="113"/>
    </row>
    <row r="13" spans="1:29" x14ac:dyDescent="0.2">
      <c r="A13" s="87"/>
      <c r="B13" s="88"/>
      <c r="C13" s="124">
        <v>12</v>
      </c>
      <c r="D13" s="117"/>
      <c r="E13" s="106">
        <v>24</v>
      </c>
      <c r="F13" s="88">
        <v>186958</v>
      </c>
      <c r="G13" s="113">
        <v>13260</v>
      </c>
      <c r="H13" s="127"/>
      <c r="I13" s="106">
        <v>7</v>
      </c>
      <c r="J13" s="88">
        <v>18042</v>
      </c>
      <c r="K13" s="113">
        <v>4731</v>
      </c>
      <c r="L13" s="127"/>
      <c r="M13" s="106"/>
      <c r="N13" s="88"/>
      <c r="O13" s="88"/>
      <c r="P13" s="113"/>
      <c r="Q13" s="117"/>
      <c r="R13" s="106">
        <v>39</v>
      </c>
      <c r="S13" s="88">
        <v>309173</v>
      </c>
      <c r="T13" s="113">
        <v>15373</v>
      </c>
      <c r="U13" s="127"/>
      <c r="V13" s="106">
        <v>0</v>
      </c>
      <c r="W13" s="88">
        <v>0</v>
      </c>
      <c r="X13" s="113"/>
      <c r="Y13" s="127"/>
      <c r="Z13" s="106"/>
      <c r="AA13" s="88"/>
      <c r="AB13" s="88"/>
      <c r="AC13" s="113"/>
    </row>
    <row r="14" spans="1:29" ht="17" thickBot="1" x14ac:dyDescent="0.25">
      <c r="A14" s="89"/>
      <c r="B14" s="90"/>
      <c r="C14" s="125" t="s">
        <v>25</v>
      </c>
      <c r="D14" s="118"/>
      <c r="E14" s="107">
        <v>133275</v>
      </c>
      <c r="F14" s="90">
        <v>699736991</v>
      </c>
      <c r="G14" s="114">
        <v>11194</v>
      </c>
      <c r="H14" s="127"/>
      <c r="I14" s="107">
        <v>1476948</v>
      </c>
      <c r="J14" s="90">
        <v>2760423083</v>
      </c>
      <c r="K14" s="114">
        <v>5872</v>
      </c>
      <c r="L14" s="127"/>
      <c r="M14" s="107"/>
      <c r="N14" s="90"/>
      <c r="O14" s="90"/>
      <c r="P14" s="114"/>
      <c r="Q14" s="118"/>
      <c r="R14" s="107">
        <v>310608</v>
      </c>
      <c r="S14" s="90">
        <v>1946250883</v>
      </c>
      <c r="T14" s="114">
        <v>12071</v>
      </c>
      <c r="U14" s="127"/>
      <c r="V14" s="107">
        <v>137151</v>
      </c>
      <c r="W14" s="90">
        <v>954735047</v>
      </c>
      <c r="X14" s="114">
        <v>18494</v>
      </c>
      <c r="Y14" s="127"/>
      <c r="Z14" s="107"/>
      <c r="AA14" s="90"/>
      <c r="AB14" s="90"/>
      <c r="AC14" s="11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156CC-B0EE-794C-A697-7E52448428D9}">
  <dimension ref="A1:AI69"/>
  <sheetViews>
    <sheetView showGridLines="0" zoomScaleNormal="100" workbookViewId="0">
      <pane ySplit="1" topLeftCell="A2" activePane="bottomLeft" state="frozen"/>
      <selection pane="bottomLeft"/>
    </sheetView>
  </sheetViews>
  <sheetFormatPr baseColWidth="10" defaultRowHeight="16" x14ac:dyDescent="0.2"/>
  <cols>
    <col min="2" max="2" width="29.1640625" bestFit="1" customWidth="1"/>
    <col min="3" max="3" width="12.6640625" customWidth="1"/>
    <col min="4" max="4" width="11.83203125" customWidth="1"/>
    <col min="5" max="5" width="6.83203125" style="42" customWidth="1"/>
    <col min="6" max="6" width="8.5" style="50" bestFit="1" customWidth="1"/>
    <col min="7" max="7" width="3.33203125" style="50" customWidth="1"/>
    <col min="8" max="10" width="9.33203125" style="180" customWidth="1"/>
    <col min="11" max="14" width="9.33203125" style="181" customWidth="1"/>
    <col min="15" max="15" width="9.33203125" style="180" customWidth="1"/>
    <col min="16" max="16" width="3.33203125" style="180" customWidth="1"/>
    <col min="17" max="19" width="9.33203125" style="180" customWidth="1"/>
    <col min="20" max="23" width="9.33203125" style="181" customWidth="1"/>
    <col min="24" max="24" width="9.33203125" style="180" customWidth="1"/>
    <col min="25" max="25" width="3.33203125" style="180" customWidth="1"/>
    <col min="26" max="28" width="9.33203125" style="180" customWidth="1"/>
    <col min="29" max="32" width="9.33203125" style="181" customWidth="1"/>
    <col min="33" max="33" width="9.33203125" style="180" customWidth="1"/>
    <col min="34" max="34" width="3.33203125" style="180" customWidth="1"/>
    <col min="35" max="35" width="7" style="182" bestFit="1" customWidth="1"/>
  </cols>
  <sheetData>
    <row r="1" spans="1:35" s="31" customFormat="1" ht="143" customHeight="1" thickBot="1" x14ac:dyDescent="0.3">
      <c r="A1" s="26" t="s">
        <v>27</v>
      </c>
      <c r="B1" s="26" t="s">
        <v>0</v>
      </c>
      <c r="C1" s="26" t="s">
        <v>1</v>
      </c>
      <c r="D1" s="27" t="s">
        <v>2</v>
      </c>
      <c r="E1" s="34" t="s">
        <v>26</v>
      </c>
      <c r="F1" s="26" t="s">
        <v>15</v>
      </c>
      <c r="G1" s="26"/>
      <c r="H1" s="140" t="s">
        <v>147</v>
      </c>
      <c r="I1" s="140" t="s">
        <v>148</v>
      </c>
      <c r="J1" s="140" t="s">
        <v>153</v>
      </c>
      <c r="K1" s="141" t="s">
        <v>135</v>
      </c>
      <c r="L1" s="141" t="s">
        <v>136</v>
      </c>
      <c r="M1" s="141" t="s">
        <v>137</v>
      </c>
      <c r="N1" s="141" t="s">
        <v>144</v>
      </c>
      <c r="O1" s="140" t="s">
        <v>22</v>
      </c>
      <c r="P1" s="140"/>
      <c r="Q1" s="140" t="s">
        <v>149</v>
      </c>
      <c r="R1" s="140" t="s">
        <v>150</v>
      </c>
      <c r="S1" s="140" t="s">
        <v>154</v>
      </c>
      <c r="T1" s="141" t="s">
        <v>138</v>
      </c>
      <c r="U1" s="141" t="s">
        <v>139</v>
      </c>
      <c r="V1" s="141" t="s">
        <v>140</v>
      </c>
      <c r="W1" s="141" t="s">
        <v>145</v>
      </c>
      <c r="X1" s="140" t="s">
        <v>23</v>
      </c>
      <c r="Y1" s="140"/>
      <c r="Z1" s="140" t="s">
        <v>151</v>
      </c>
      <c r="AA1" s="140" t="s">
        <v>152</v>
      </c>
      <c r="AB1" s="140" t="s">
        <v>155</v>
      </c>
      <c r="AC1" s="141" t="s">
        <v>141</v>
      </c>
      <c r="AD1" s="141" t="s">
        <v>142</v>
      </c>
      <c r="AE1" s="141" t="s">
        <v>143</v>
      </c>
      <c r="AF1" s="141" t="s">
        <v>146</v>
      </c>
      <c r="AG1" s="140" t="s">
        <v>24</v>
      </c>
      <c r="AH1" s="142"/>
      <c r="AI1" s="61" t="s">
        <v>39</v>
      </c>
    </row>
    <row r="2" spans="1:35" ht="16" customHeight="1" x14ac:dyDescent="0.2">
      <c r="A2" s="24">
        <v>1</v>
      </c>
      <c r="B2" s="24" t="s">
        <v>7</v>
      </c>
      <c r="C2" s="2" t="s">
        <v>4</v>
      </c>
      <c r="D2" s="3">
        <v>3798646</v>
      </c>
      <c r="E2" s="35">
        <v>0.39</v>
      </c>
      <c r="F2" s="43" t="s">
        <v>16</v>
      </c>
      <c r="G2" s="44"/>
      <c r="H2" s="143">
        <v>26.035632369999998</v>
      </c>
      <c r="I2" s="143">
        <v>4.9399004582697099</v>
      </c>
      <c r="J2" s="143">
        <f t="shared" ref="J2:J17" si="0">I2/H2</f>
        <v>0.18973614268581371</v>
      </c>
      <c r="K2" s="144">
        <v>23</v>
      </c>
      <c r="L2" s="144">
        <v>29</v>
      </c>
      <c r="M2" s="144">
        <f t="shared" ref="M2:M17" si="1">L2-K2</f>
        <v>6</v>
      </c>
      <c r="N2" s="184">
        <f t="shared" ref="N2:N17" si="2">M2/H2</f>
        <v>0.23045339996863692</v>
      </c>
      <c r="O2" s="143">
        <f>H2/H$2</f>
        <v>1</v>
      </c>
      <c r="P2" s="143"/>
      <c r="Q2" s="143">
        <v>799.82599619999996</v>
      </c>
      <c r="R2" s="143">
        <v>51.591190113408899</v>
      </c>
      <c r="S2" s="143">
        <f t="shared" ref="S2:S17" si="3">R2/Q2</f>
        <v>6.4503017354425041E-2</v>
      </c>
      <c r="T2" s="144">
        <v>763</v>
      </c>
      <c r="U2" s="144">
        <v>836</v>
      </c>
      <c r="V2" s="144">
        <f t="shared" ref="V2:V17" si="4">U2-T2</f>
        <v>73</v>
      </c>
      <c r="W2" s="184">
        <f t="shared" ref="W2:W17" si="5">V2/Q2</f>
        <v>9.1269851626260515E-2</v>
      </c>
      <c r="X2" s="143">
        <f>Q2/Q$2</f>
        <v>1</v>
      </c>
      <c r="Y2" s="143"/>
      <c r="Z2" s="143">
        <v>224.68919299999999</v>
      </c>
      <c r="AA2" s="143">
        <v>27.9535048389493</v>
      </c>
      <c r="AB2" s="143">
        <f t="shared" ref="AB2:AB17" si="6">AA2/Z2</f>
        <v>0.12440965435729391</v>
      </c>
      <c r="AC2" s="144">
        <v>205</v>
      </c>
      <c r="AD2" s="144">
        <v>243</v>
      </c>
      <c r="AE2" s="144">
        <f t="shared" ref="AE2:AE33" si="7">AD2-AC2</f>
        <v>38</v>
      </c>
      <c r="AF2" s="184">
        <f t="shared" ref="AF2:AF17" si="8">AE2/Z2</f>
        <v>0.169122508709175</v>
      </c>
      <c r="AG2" s="143">
        <f>Z2/Z$2</f>
        <v>1</v>
      </c>
      <c r="AH2" s="143"/>
      <c r="AI2" s="145"/>
    </row>
    <row r="3" spans="1:35" x14ac:dyDescent="0.2">
      <c r="A3" s="22">
        <v>1</v>
      </c>
      <c r="B3" s="22" t="s">
        <v>7</v>
      </c>
      <c r="C3" s="4" t="s">
        <v>5</v>
      </c>
      <c r="D3" s="5">
        <v>145059</v>
      </c>
      <c r="E3" s="36">
        <v>0.41</v>
      </c>
      <c r="F3" s="44" t="s">
        <v>16</v>
      </c>
      <c r="G3" s="44"/>
      <c r="H3" s="143">
        <v>36.755360570000001</v>
      </c>
      <c r="I3" s="143">
        <v>4.7283943799072103</v>
      </c>
      <c r="J3" s="143">
        <f t="shared" si="0"/>
        <v>0.12864502773417386</v>
      </c>
      <c r="K3" s="144">
        <v>33</v>
      </c>
      <c r="L3" s="144">
        <v>40</v>
      </c>
      <c r="M3" s="144">
        <f t="shared" si="1"/>
        <v>7</v>
      </c>
      <c r="N3" s="184">
        <f t="shared" si="2"/>
        <v>0.19044841055683867</v>
      </c>
      <c r="O3" s="143">
        <f>H3/H$2</f>
        <v>1.4117329684049462</v>
      </c>
      <c r="P3" s="143"/>
      <c r="Q3" s="143">
        <v>664.47993529999997</v>
      </c>
      <c r="R3" s="143">
        <v>28.298944116324598</v>
      </c>
      <c r="S3" s="143">
        <f t="shared" si="3"/>
        <v>4.25881093061872E-2</v>
      </c>
      <c r="T3" s="144">
        <v>646</v>
      </c>
      <c r="U3" s="144">
        <v>680</v>
      </c>
      <c r="V3" s="144">
        <f t="shared" si="4"/>
        <v>34</v>
      </c>
      <c r="W3" s="184">
        <f t="shared" si="5"/>
        <v>5.1167835466167461E-2</v>
      </c>
      <c r="X3" s="143">
        <f>Q3/Q$2</f>
        <v>0.83078061785559154</v>
      </c>
      <c r="Y3" s="143"/>
      <c r="Z3" s="143">
        <v>181.2880098</v>
      </c>
      <c r="AA3" s="143">
        <v>22.555473250844599</v>
      </c>
      <c r="AB3" s="143">
        <f t="shared" si="6"/>
        <v>0.12441789876632316</v>
      </c>
      <c r="AC3" s="144">
        <v>165</v>
      </c>
      <c r="AD3" s="144">
        <v>196</v>
      </c>
      <c r="AE3" s="144">
        <f t="shared" si="7"/>
        <v>31</v>
      </c>
      <c r="AF3" s="184">
        <f t="shared" si="8"/>
        <v>0.17099862276716329</v>
      </c>
      <c r="AG3" s="143">
        <f t="shared" ref="AG3:AG4" si="9">Z3/Z$2</f>
        <v>0.80683902674393426</v>
      </c>
      <c r="AH3" s="143"/>
      <c r="AI3" s="145"/>
    </row>
    <row r="4" spans="1:35" x14ac:dyDescent="0.2">
      <c r="A4" s="22">
        <v>1</v>
      </c>
      <c r="B4" s="22" t="s">
        <v>7</v>
      </c>
      <c r="C4" s="6" t="s">
        <v>6</v>
      </c>
      <c r="D4" s="7">
        <v>6078</v>
      </c>
      <c r="E4" s="37">
        <v>0.39200000000000002</v>
      </c>
      <c r="F4" s="45" t="s">
        <v>16</v>
      </c>
      <c r="G4" s="44"/>
      <c r="H4" s="143">
        <v>776.50970710000001</v>
      </c>
      <c r="I4" s="143">
        <v>34.687506748818798</v>
      </c>
      <c r="J4" s="143">
        <f t="shared" si="0"/>
        <v>4.4671053602619921E-2</v>
      </c>
      <c r="K4" s="144">
        <v>748</v>
      </c>
      <c r="L4" s="144">
        <v>810</v>
      </c>
      <c r="M4" s="144">
        <f t="shared" si="1"/>
        <v>62</v>
      </c>
      <c r="N4" s="184">
        <f t="shared" si="2"/>
        <v>7.9844462256046925E-2</v>
      </c>
      <c r="O4" s="143">
        <f>H4/H$2</f>
        <v>29.824883684974235</v>
      </c>
      <c r="P4" s="143"/>
      <c r="Q4" s="143">
        <v>1070.0468900000001</v>
      </c>
      <c r="R4" s="143">
        <v>37.008143761362497</v>
      </c>
      <c r="S4" s="143">
        <f t="shared" si="3"/>
        <v>3.4585534622097257E-2</v>
      </c>
      <c r="T4" s="144">
        <v>1050</v>
      </c>
      <c r="U4" s="144">
        <v>1095</v>
      </c>
      <c r="V4" s="144">
        <f t="shared" si="4"/>
        <v>45</v>
      </c>
      <c r="W4" s="184">
        <f t="shared" si="5"/>
        <v>4.2054231847727719E-2</v>
      </c>
      <c r="X4" s="143">
        <f>Q4/Q$2</f>
        <v>1.3378496011430343</v>
      </c>
      <c r="Y4" s="143"/>
      <c r="Z4" s="143">
        <v>2391.6388609999999</v>
      </c>
      <c r="AA4" s="143">
        <v>255.62966888149001</v>
      </c>
      <c r="AB4" s="143">
        <f t="shared" si="6"/>
        <v>0.10688472789516612</v>
      </c>
      <c r="AC4" s="144">
        <v>2237</v>
      </c>
      <c r="AD4" s="144">
        <v>2549</v>
      </c>
      <c r="AE4" s="144">
        <f t="shared" si="7"/>
        <v>312</v>
      </c>
      <c r="AF4" s="184">
        <f t="shared" si="8"/>
        <v>0.13045447834442092</v>
      </c>
      <c r="AG4" s="143">
        <f t="shared" si="9"/>
        <v>10.644209581544049</v>
      </c>
      <c r="AH4" s="143"/>
      <c r="AI4" s="145"/>
    </row>
    <row r="5" spans="1:35" x14ac:dyDescent="0.2">
      <c r="A5" s="19">
        <v>1</v>
      </c>
      <c r="B5" s="19" t="s">
        <v>8</v>
      </c>
      <c r="C5" s="10" t="s">
        <v>4</v>
      </c>
      <c r="D5" s="11">
        <v>4758908</v>
      </c>
      <c r="E5" s="38">
        <v>0.53800000000000003</v>
      </c>
      <c r="F5" s="46" t="s">
        <v>16</v>
      </c>
      <c r="G5" s="46"/>
      <c r="H5" s="146">
        <v>104.4068362</v>
      </c>
      <c r="I5" s="146">
        <v>13.910061547856699</v>
      </c>
      <c r="J5" s="146">
        <f t="shared" si="0"/>
        <v>0.13322941345728373</v>
      </c>
      <c r="K5" s="147">
        <v>95</v>
      </c>
      <c r="L5" s="147">
        <v>114</v>
      </c>
      <c r="M5" s="147">
        <f t="shared" si="1"/>
        <v>19</v>
      </c>
      <c r="N5" s="185">
        <f t="shared" si="2"/>
        <v>0.18198042093339478</v>
      </c>
      <c r="O5" s="146">
        <f>H5/H$5</f>
        <v>1</v>
      </c>
      <c r="P5" s="146"/>
      <c r="Q5" s="146">
        <v>368.79452350000003</v>
      </c>
      <c r="R5" s="146">
        <v>38.725792432819802</v>
      </c>
      <c r="S5" s="146">
        <f t="shared" si="3"/>
        <v>0.10500641946983738</v>
      </c>
      <c r="T5" s="147">
        <v>344</v>
      </c>
      <c r="U5" s="147">
        <v>392</v>
      </c>
      <c r="V5" s="147">
        <f t="shared" si="4"/>
        <v>48</v>
      </c>
      <c r="W5" s="185">
        <f t="shared" si="5"/>
        <v>0.13015377653784491</v>
      </c>
      <c r="X5" s="146">
        <f>Q5/Q$5</f>
        <v>1</v>
      </c>
      <c r="Y5" s="146"/>
      <c r="Z5" s="146">
        <v>133.48937129999999</v>
      </c>
      <c r="AA5" s="146">
        <v>20.327194316352902</v>
      </c>
      <c r="AB5" s="146">
        <f t="shared" si="6"/>
        <v>0.15227575138300845</v>
      </c>
      <c r="AC5" s="147">
        <v>119</v>
      </c>
      <c r="AD5" s="147">
        <v>147</v>
      </c>
      <c r="AE5" s="147">
        <f t="shared" si="7"/>
        <v>28</v>
      </c>
      <c r="AF5" s="185">
        <f t="shared" si="8"/>
        <v>0.20975452747525228</v>
      </c>
      <c r="AG5" s="146">
        <f>Z5/Z$5</f>
        <v>1</v>
      </c>
      <c r="AH5" s="146"/>
      <c r="AI5" s="148"/>
    </row>
    <row r="6" spans="1:35" x14ac:dyDescent="0.2">
      <c r="A6" s="20">
        <v>1</v>
      </c>
      <c r="B6" s="20" t="s">
        <v>8</v>
      </c>
      <c r="C6" s="12" t="s">
        <v>5</v>
      </c>
      <c r="D6" s="13">
        <v>64962</v>
      </c>
      <c r="E6" s="39">
        <v>0.51600000000000001</v>
      </c>
      <c r="F6" s="47" t="s">
        <v>16</v>
      </c>
      <c r="G6" s="47"/>
      <c r="H6" s="149">
        <v>348.45248470000001</v>
      </c>
      <c r="I6" s="149">
        <v>23.343204501361601</v>
      </c>
      <c r="J6" s="149">
        <f t="shared" si="0"/>
        <v>6.6991069159569691E-2</v>
      </c>
      <c r="K6" s="150">
        <v>330</v>
      </c>
      <c r="L6" s="150">
        <v>372</v>
      </c>
      <c r="M6" s="150">
        <f t="shared" si="1"/>
        <v>42</v>
      </c>
      <c r="N6" s="186">
        <f t="shared" si="2"/>
        <v>0.1205329330228765</v>
      </c>
      <c r="O6" s="149">
        <f>H6/H$5</f>
        <v>3.3374489389996476</v>
      </c>
      <c r="P6" s="149"/>
      <c r="Q6" s="149">
        <v>386.95931480000002</v>
      </c>
      <c r="R6" s="149">
        <v>16.8196321222498</v>
      </c>
      <c r="S6" s="149">
        <f t="shared" si="3"/>
        <v>4.3466151295370757E-2</v>
      </c>
      <c r="T6" s="150">
        <v>376</v>
      </c>
      <c r="U6" s="150">
        <v>396</v>
      </c>
      <c r="V6" s="150">
        <f t="shared" si="4"/>
        <v>20</v>
      </c>
      <c r="W6" s="186">
        <f t="shared" si="5"/>
        <v>5.1685020194789738E-2</v>
      </c>
      <c r="X6" s="149">
        <f>Q6/Q$5</f>
        <v>1.0492545039107664</v>
      </c>
      <c r="Y6" s="149"/>
      <c r="Z6" s="149">
        <v>179.2572452</v>
      </c>
      <c r="AA6" s="149">
        <v>25.804561942346499</v>
      </c>
      <c r="AB6" s="149">
        <f t="shared" si="6"/>
        <v>0.14395268606050463</v>
      </c>
      <c r="AC6" s="150">
        <v>163</v>
      </c>
      <c r="AD6" s="150">
        <v>195</v>
      </c>
      <c r="AE6" s="150">
        <f t="shared" si="7"/>
        <v>32</v>
      </c>
      <c r="AF6" s="186">
        <f t="shared" si="8"/>
        <v>0.17851440238466859</v>
      </c>
      <c r="AG6" s="149">
        <f>Z6/Z$5</f>
        <v>1.3428578129800512</v>
      </c>
      <c r="AH6" s="149"/>
      <c r="AI6" s="151"/>
    </row>
    <row r="7" spans="1:35" x14ac:dyDescent="0.2">
      <c r="A7" s="20">
        <v>1</v>
      </c>
      <c r="B7" s="20" t="s">
        <v>8</v>
      </c>
      <c r="C7" s="14" t="s">
        <v>6</v>
      </c>
      <c r="D7" s="15">
        <v>9294</v>
      </c>
      <c r="E7" s="40">
        <v>0.55200000000000005</v>
      </c>
      <c r="F7" s="48" t="s">
        <v>16</v>
      </c>
      <c r="G7" s="48"/>
      <c r="H7" s="152">
        <v>1169.9146760000001</v>
      </c>
      <c r="I7" s="152">
        <v>36.660633940781302</v>
      </c>
      <c r="J7" s="152">
        <f t="shared" si="0"/>
        <v>3.1336160399428395E-2</v>
      </c>
      <c r="K7" s="153">
        <v>1144</v>
      </c>
      <c r="L7" s="153">
        <v>1199</v>
      </c>
      <c r="M7" s="153">
        <f t="shared" si="1"/>
        <v>55</v>
      </c>
      <c r="N7" s="187">
        <f t="shared" si="2"/>
        <v>4.7011975427172087E-2</v>
      </c>
      <c r="O7" s="152">
        <f>H7/H$5</f>
        <v>11.205345536559799</v>
      </c>
      <c r="P7" s="152"/>
      <c r="Q7" s="152">
        <v>445.46578440000002</v>
      </c>
      <c r="R7" s="152">
        <v>21.299634861195599</v>
      </c>
      <c r="S7" s="152">
        <f t="shared" si="3"/>
        <v>4.7814300462793523E-2</v>
      </c>
      <c r="T7" s="153">
        <v>435</v>
      </c>
      <c r="U7" s="153">
        <v>459</v>
      </c>
      <c r="V7" s="153">
        <f t="shared" si="4"/>
        <v>24</v>
      </c>
      <c r="W7" s="187">
        <f t="shared" si="5"/>
        <v>5.3876191708698153E-2</v>
      </c>
      <c r="X7" s="152">
        <f>Q7/Q$5</f>
        <v>1.2078969616261126</v>
      </c>
      <c r="Y7" s="152"/>
      <c r="Z7" s="152">
        <v>566.54443730000003</v>
      </c>
      <c r="AA7" s="152">
        <v>62.266721776954697</v>
      </c>
      <c r="AB7" s="152">
        <f t="shared" si="6"/>
        <v>0.10990615682981783</v>
      </c>
      <c r="AC7" s="153">
        <v>531</v>
      </c>
      <c r="AD7" s="153">
        <v>606</v>
      </c>
      <c r="AE7" s="153">
        <f t="shared" si="7"/>
        <v>75</v>
      </c>
      <c r="AF7" s="187">
        <f t="shared" si="8"/>
        <v>0.13238149571714097</v>
      </c>
      <c r="AG7" s="152">
        <f>Z7/Z$5</f>
        <v>4.244116454985507</v>
      </c>
      <c r="AH7" s="152"/>
      <c r="AI7" s="154"/>
    </row>
    <row r="8" spans="1:35" x14ac:dyDescent="0.2">
      <c r="A8" s="21">
        <v>1</v>
      </c>
      <c r="B8" s="21" t="s">
        <v>12</v>
      </c>
      <c r="C8" s="8" t="s">
        <v>4</v>
      </c>
      <c r="D8" s="9">
        <v>4837926</v>
      </c>
      <c r="E8" s="41">
        <v>0.55000000000000004</v>
      </c>
      <c r="F8" s="49" t="s">
        <v>16</v>
      </c>
      <c r="G8" s="44"/>
      <c r="H8" s="143">
        <v>31.440549780000001</v>
      </c>
      <c r="I8" s="143">
        <v>6.8699093823975996</v>
      </c>
      <c r="J8" s="143">
        <f t="shared" si="0"/>
        <v>0.21850474722829732</v>
      </c>
      <c r="K8" s="144">
        <v>26</v>
      </c>
      <c r="L8" s="144">
        <v>36</v>
      </c>
      <c r="M8" s="144">
        <f t="shared" si="1"/>
        <v>10</v>
      </c>
      <c r="N8" s="184">
        <f t="shared" si="2"/>
        <v>0.31806059594928621</v>
      </c>
      <c r="O8" s="143">
        <f t="shared" ref="O8:O13" si="10">H8/H$8</f>
        <v>1</v>
      </c>
      <c r="P8" s="143"/>
      <c r="Q8" s="143">
        <v>204.1548335</v>
      </c>
      <c r="R8" s="143">
        <v>30.708598677822501</v>
      </c>
      <c r="S8" s="143">
        <f t="shared" si="3"/>
        <v>0.15041818090396816</v>
      </c>
      <c r="T8" s="144">
        <v>181</v>
      </c>
      <c r="U8" s="144">
        <v>227</v>
      </c>
      <c r="V8" s="144">
        <f t="shared" si="4"/>
        <v>46</v>
      </c>
      <c r="W8" s="184">
        <f t="shared" si="5"/>
        <v>0.22531918158087597</v>
      </c>
      <c r="X8" s="143">
        <f t="shared" ref="X8:X13" si="11">Q8/Q$8</f>
        <v>1</v>
      </c>
      <c r="Y8" s="143"/>
      <c r="Z8" s="143">
        <v>111.3810622</v>
      </c>
      <c r="AA8" s="143">
        <v>21.437349825705301</v>
      </c>
      <c r="AB8" s="143">
        <f t="shared" si="6"/>
        <v>0.19246853461687763</v>
      </c>
      <c r="AC8" s="144">
        <v>96</v>
      </c>
      <c r="AD8" s="144">
        <v>126</v>
      </c>
      <c r="AE8" s="144">
        <f t="shared" si="7"/>
        <v>30</v>
      </c>
      <c r="AF8" s="184">
        <f t="shared" si="8"/>
        <v>0.26934560873670677</v>
      </c>
      <c r="AG8" s="143">
        <f t="shared" ref="AG8:AG13" si="12">Z8/Z$8</f>
        <v>1</v>
      </c>
      <c r="AH8" s="143"/>
      <c r="AI8" s="145"/>
    </row>
    <row r="9" spans="1:35" x14ac:dyDescent="0.2">
      <c r="A9" s="22">
        <v>1</v>
      </c>
      <c r="B9" s="22" t="s">
        <v>12</v>
      </c>
      <c r="C9" s="4" t="s">
        <v>5</v>
      </c>
      <c r="D9" s="5">
        <v>136482</v>
      </c>
      <c r="E9" s="36">
        <v>0.52400000000000002</v>
      </c>
      <c r="F9" s="44" t="s">
        <v>16</v>
      </c>
      <c r="G9" s="44"/>
      <c r="H9" s="143">
        <v>34.073443279999999</v>
      </c>
      <c r="I9" s="143">
        <v>5.1702113710878397</v>
      </c>
      <c r="J9" s="143">
        <f t="shared" si="0"/>
        <v>0.15173727317786476</v>
      </c>
      <c r="K9" s="144">
        <v>30</v>
      </c>
      <c r="L9" s="144">
        <v>39</v>
      </c>
      <c r="M9" s="144">
        <f t="shared" si="1"/>
        <v>9</v>
      </c>
      <c r="N9" s="184">
        <f t="shared" si="2"/>
        <v>0.26413532457057859</v>
      </c>
      <c r="O9" s="143">
        <f t="shared" si="10"/>
        <v>1.0837419675681002</v>
      </c>
      <c r="P9" s="143"/>
      <c r="Q9" s="143">
        <v>171.97479269999999</v>
      </c>
      <c r="R9" s="143">
        <v>18.5984830276448</v>
      </c>
      <c r="S9" s="143">
        <f t="shared" si="3"/>
        <v>0.10814656459617759</v>
      </c>
      <c r="T9" s="144">
        <v>160</v>
      </c>
      <c r="U9" s="144">
        <v>180</v>
      </c>
      <c r="V9" s="144">
        <f t="shared" si="4"/>
        <v>20</v>
      </c>
      <c r="W9" s="184">
        <f t="shared" si="5"/>
        <v>0.11629611343616407</v>
      </c>
      <c r="X9" s="143">
        <f t="shared" si="11"/>
        <v>0.84237433790662619</v>
      </c>
      <c r="Y9" s="143"/>
      <c r="Z9" s="143">
        <v>75.622920859999994</v>
      </c>
      <c r="AA9" s="143">
        <v>12.687365405864499</v>
      </c>
      <c r="AB9" s="143">
        <f t="shared" si="6"/>
        <v>0.16777142778381307</v>
      </c>
      <c r="AC9" s="144">
        <v>67</v>
      </c>
      <c r="AD9" s="144">
        <v>84</v>
      </c>
      <c r="AE9" s="144">
        <f t="shared" si="7"/>
        <v>17</v>
      </c>
      <c r="AF9" s="184">
        <f t="shared" si="8"/>
        <v>0.22479956879041926</v>
      </c>
      <c r="AG9" s="143">
        <f t="shared" si="12"/>
        <v>0.67895672178281663</v>
      </c>
      <c r="AH9" s="143"/>
      <c r="AI9" s="145"/>
    </row>
    <row r="10" spans="1:35" x14ac:dyDescent="0.2">
      <c r="A10" s="22">
        <v>1</v>
      </c>
      <c r="B10" s="22" t="s">
        <v>12</v>
      </c>
      <c r="C10" s="4" t="s">
        <v>6</v>
      </c>
      <c r="D10" s="5">
        <v>108411</v>
      </c>
      <c r="E10" s="36">
        <v>0.53100000000000003</v>
      </c>
      <c r="F10" s="44" t="s">
        <v>16</v>
      </c>
      <c r="G10" s="44"/>
      <c r="H10" s="143">
        <v>51.970869399999998</v>
      </c>
      <c r="I10" s="143">
        <v>5.6184948318871797</v>
      </c>
      <c r="J10" s="143">
        <f t="shared" si="0"/>
        <v>0.10810854035640166</v>
      </c>
      <c r="K10" s="144">
        <v>48</v>
      </c>
      <c r="L10" s="144">
        <v>56</v>
      </c>
      <c r="M10" s="144">
        <f t="shared" si="1"/>
        <v>8</v>
      </c>
      <c r="N10" s="184">
        <f t="shared" si="2"/>
        <v>0.15393238736160147</v>
      </c>
      <c r="O10" s="143">
        <f t="shared" si="10"/>
        <v>1.6529885693366522</v>
      </c>
      <c r="P10" s="143"/>
      <c r="Q10" s="143">
        <v>218.8459824</v>
      </c>
      <c r="R10" s="143">
        <v>14.8401150740847</v>
      </c>
      <c r="S10" s="143">
        <f t="shared" si="3"/>
        <v>6.781077226704757E-2</v>
      </c>
      <c r="T10" s="144">
        <v>208</v>
      </c>
      <c r="U10" s="144">
        <v>228</v>
      </c>
      <c r="V10" s="144">
        <f t="shared" si="4"/>
        <v>20</v>
      </c>
      <c r="W10" s="184">
        <f t="shared" si="5"/>
        <v>9.1388472297584206E-2</v>
      </c>
      <c r="X10" s="143">
        <f t="shared" si="11"/>
        <v>1.0719608184050171</v>
      </c>
      <c r="Y10" s="143"/>
      <c r="Z10" s="143">
        <v>103.37506999999999</v>
      </c>
      <c r="AA10" s="143">
        <v>16.065600219932101</v>
      </c>
      <c r="AB10" s="143">
        <f t="shared" si="6"/>
        <v>0.15541077960026631</v>
      </c>
      <c r="AC10" s="144">
        <v>92</v>
      </c>
      <c r="AD10" s="144">
        <v>114</v>
      </c>
      <c r="AE10" s="144">
        <f t="shared" si="7"/>
        <v>22</v>
      </c>
      <c r="AF10" s="184">
        <f t="shared" si="8"/>
        <v>0.21281726822530811</v>
      </c>
      <c r="AG10" s="143">
        <f t="shared" si="12"/>
        <v>0.92812070524498902</v>
      </c>
      <c r="AH10" s="143"/>
      <c r="AI10" s="145"/>
    </row>
    <row r="11" spans="1:35" x14ac:dyDescent="0.2">
      <c r="A11" s="22">
        <v>1</v>
      </c>
      <c r="B11" s="22" t="s">
        <v>12</v>
      </c>
      <c r="C11" s="4" t="s">
        <v>9</v>
      </c>
      <c r="D11" s="5">
        <v>4665</v>
      </c>
      <c r="E11" s="36">
        <v>0.51100000000000001</v>
      </c>
      <c r="F11" s="44" t="s">
        <v>16</v>
      </c>
      <c r="G11" s="44"/>
      <c r="H11" s="143">
        <v>444.44897959999997</v>
      </c>
      <c r="I11" s="143">
        <v>20.1695169993089</v>
      </c>
      <c r="J11" s="143">
        <f t="shared" si="0"/>
        <v>4.5380950176691331E-2</v>
      </c>
      <c r="K11" s="144">
        <v>425</v>
      </c>
      <c r="L11" s="144">
        <v>464</v>
      </c>
      <c r="M11" s="144">
        <f t="shared" si="1"/>
        <v>39</v>
      </c>
      <c r="N11" s="184">
        <f t="shared" si="2"/>
        <v>8.7749104599361763E-2</v>
      </c>
      <c r="O11" s="143">
        <f t="shared" si="10"/>
        <v>14.136170732062814</v>
      </c>
      <c r="P11" s="143"/>
      <c r="Q11" s="143">
        <v>599.47779109999999</v>
      </c>
      <c r="R11" s="143">
        <v>50.734284524802099</v>
      </c>
      <c r="S11" s="143">
        <f t="shared" si="3"/>
        <v>8.4630799135541321E-2</v>
      </c>
      <c r="T11" s="144">
        <v>544</v>
      </c>
      <c r="U11" s="144">
        <v>646</v>
      </c>
      <c r="V11" s="144">
        <f t="shared" si="4"/>
        <v>102</v>
      </c>
      <c r="W11" s="184">
        <f t="shared" si="5"/>
        <v>0.17014808807651924</v>
      </c>
      <c r="X11" s="143">
        <f t="shared" si="11"/>
        <v>2.9363879405774638</v>
      </c>
      <c r="Y11" s="143"/>
      <c r="Z11" s="143">
        <v>1399.035294</v>
      </c>
      <c r="AA11" s="143">
        <v>151.50765683513899</v>
      </c>
      <c r="AB11" s="143">
        <f t="shared" si="6"/>
        <v>0.10829437790805226</v>
      </c>
      <c r="AC11" s="144">
        <v>1305</v>
      </c>
      <c r="AD11" s="144">
        <v>1499</v>
      </c>
      <c r="AE11" s="144">
        <f t="shared" si="7"/>
        <v>194</v>
      </c>
      <c r="AF11" s="184">
        <f t="shared" si="8"/>
        <v>0.13866698062014723</v>
      </c>
      <c r="AG11" s="143">
        <f t="shared" si="12"/>
        <v>12.560800430218917</v>
      </c>
      <c r="AH11" s="143"/>
      <c r="AI11" s="145"/>
    </row>
    <row r="12" spans="1:35" x14ac:dyDescent="0.2">
      <c r="A12" s="22">
        <v>1</v>
      </c>
      <c r="B12" s="22" t="s">
        <v>12</v>
      </c>
      <c r="C12" s="4" t="s">
        <v>10</v>
      </c>
      <c r="D12" s="5">
        <v>3715</v>
      </c>
      <c r="E12" s="36">
        <v>0.55700000000000005</v>
      </c>
      <c r="F12" s="44" t="s">
        <v>16</v>
      </c>
      <c r="G12" s="44"/>
      <c r="H12" s="143">
        <v>790.05940899999996</v>
      </c>
      <c r="I12" s="143">
        <v>10.8592519014764</v>
      </c>
      <c r="J12" s="143">
        <f t="shared" si="0"/>
        <v>1.3744854852398068E-2</v>
      </c>
      <c r="K12" s="144">
        <v>785</v>
      </c>
      <c r="L12" s="144">
        <v>800</v>
      </c>
      <c r="M12" s="144">
        <f t="shared" si="1"/>
        <v>15</v>
      </c>
      <c r="N12" s="184">
        <f t="shared" si="2"/>
        <v>1.8985914007385741E-2</v>
      </c>
      <c r="O12" s="143">
        <f t="shared" si="10"/>
        <v>25.128676646188083</v>
      </c>
      <c r="P12" s="143"/>
      <c r="Q12" s="143">
        <v>565.26220839999996</v>
      </c>
      <c r="R12" s="143">
        <v>19.319247943638199</v>
      </c>
      <c r="S12" s="143">
        <f t="shared" si="3"/>
        <v>3.4177497905480358E-2</v>
      </c>
      <c r="T12" s="144">
        <v>548</v>
      </c>
      <c r="U12" s="144">
        <v>581</v>
      </c>
      <c r="V12" s="144">
        <f t="shared" si="4"/>
        <v>33</v>
      </c>
      <c r="W12" s="184">
        <f t="shared" si="5"/>
        <v>5.8379986331313354E-2</v>
      </c>
      <c r="X12" s="143">
        <f t="shared" si="11"/>
        <v>2.7687916994627511</v>
      </c>
      <c r="Y12" s="143"/>
      <c r="Z12" s="143">
        <v>2369.7819599999998</v>
      </c>
      <c r="AA12" s="143">
        <v>266.02212160427899</v>
      </c>
      <c r="AB12" s="143">
        <f t="shared" si="6"/>
        <v>0.11225594847733544</v>
      </c>
      <c r="AC12" s="144">
        <v>2192</v>
      </c>
      <c r="AD12" s="144">
        <v>2581</v>
      </c>
      <c r="AE12" s="144">
        <f t="shared" si="7"/>
        <v>389</v>
      </c>
      <c r="AF12" s="184">
        <f t="shared" si="8"/>
        <v>0.16415012290835398</v>
      </c>
      <c r="AG12" s="143">
        <f t="shared" si="12"/>
        <v>21.276345486315535</v>
      </c>
      <c r="AH12" s="143"/>
      <c r="AI12" s="145"/>
    </row>
    <row r="13" spans="1:35" x14ac:dyDescent="0.2">
      <c r="A13" s="22">
        <v>1</v>
      </c>
      <c r="B13" s="22" t="s">
        <v>12</v>
      </c>
      <c r="C13" s="6" t="s">
        <v>11</v>
      </c>
      <c r="D13" s="7">
        <v>2369</v>
      </c>
      <c r="E13" s="37">
        <v>0.499</v>
      </c>
      <c r="F13" s="45" t="s">
        <v>16</v>
      </c>
      <c r="G13" s="44"/>
      <c r="H13" s="143">
        <v>732.84978899999999</v>
      </c>
      <c r="I13" s="143">
        <v>10.0758735132749</v>
      </c>
      <c r="J13" s="143">
        <f t="shared" si="0"/>
        <v>1.3748893244581258E-2</v>
      </c>
      <c r="K13" s="144">
        <v>727</v>
      </c>
      <c r="L13" s="144">
        <v>740</v>
      </c>
      <c r="M13" s="144">
        <f t="shared" si="1"/>
        <v>13</v>
      </c>
      <c r="N13" s="184">
        <f t="shared" si="2"/>
        <v>1.7738969424742512E-2</v>
      </c>
      <c r="O13" s="143">
        <f t="shared" si="10"/>
        <v>23.309064063064866</v>
      </c>
      <c r="P13" s="143"/>
      <c r="Q13" s="143">
        <v>593.88955675099999</v>
      </c>
      <c r="R13" s="143">
        <v>25.632315834124501</v>
      </c>
      <c r="S13" s="143">
        <f t="shared" si="3"/>
        <v>4.3160071671156458E-2</v>
      </c>
      <c r="T13" s="144">
        <v>571</v>
      </c>
      <c r="U13" s="144">
        <v>614</v>
      </c>
      <c r="V13" s="144">
        <f t="shared" si="4"/>
        <v>43</v>
      </c>
      <c r="W13" s="184">
        <f t="shared" si="5"/>
        <v>7.2404034573769427E-2</v>
      </c>
      <c r="X13" s="143">
        <f t="shared" si="11"/>
        <v>2.909015410360098</v>
      </c>
      <c r="Y13" s="143"/>
      <c r="Z13" s="143">
        <v>3516.2511049999998</v>
      </c>
      <c r="AA13" s="143">
        <v>636.59808220147295</v>
      </c>
      <c r="AB13" s="143">
        <f t="shared" si="6"/>
        <v>0.18104454522495569</v>
      </c>
      <c r="AC13" s="144">
        <v>3168</v>
      </c>
      <c r="AD13" s="144">
        <v>3920</v>
      </c>
      <c r="AE13" s="144">
        <f t="shared" si="7"/>
        <v>752</v>
      </c>
      <c r="AF13" s="184">
        <f t="shared" si="8"/>
        <v>0.21386413471173302</v>
      </c>
      <c r="AG13" s="143">
        <f t="shared" si="12"/>
        <v>31.569559811578092</v>
      </c>
      <c r="AH13" s="143"/>
      <c r="AI13" s="145">
        <v>2</v>
      </c>
    </row>
    <row r="14" spans="1:35" x14ac:dyDescent="0.2">
      <c r="A14" s="19">
        <v>1</v>
      </c>
      <c r="B14" s="19" t="s">
        <v>13</v>
      </c>
      <c r="C14" s="10" t="s">
        <v>4</v>
      </c>
      <c r="D14" s="11">
        <v>2051882</v>
      </c>
      <c r="E14" s="38">
        <v>0.38500000000000001</v>
      </c>
      <c r="F14" s="46" t="s">
        <v>16</v>
      </c>
      <c r="G14" s="46"/>
      <c r="H14" s="146">
        <v>815.3314914</v>
      </c>
      <c r="I14" s="146">
        <v>59.335912955932301</v>
      </c>
      <c r="J14" s="146">
        <f t="shared" si="0"/>
        <v>7.2775200739575288E-2</v>
      </c>
      <c r="K14" s="147">
        <v>784</v>
      </c>
      <c r="L14" s="147">
        <v>852</v>
      </c>
      <c r="M14" s="147">
        <f t="shared" si="1"/>
        <v>68</v>
      </c>
      <c r="N14" s="185">
        <f t="shared" si="2"/>
        <v>8.3401660204780848E-2</v>
      </c>
      <c r="O14" s="146">
        <f>H14/H$14</f>
        <v>1</v>
      </c>
      <c r="P14" s="146"/>
      <c r="Q14" s="146">
        <v>1214.555435</v>
      </c>
      <c r="R14" s="146">
        <v>183.59773543499401</v>
      </c>
      <c r="S14" s="146">
        <f t="shared" si="3"/>
        <v>0.15116455794789968</v>
      </c>
      <c r="T14" s="147">
        <v>1105</v>
      </c>
      <c r="U14" s="147">
        <v>1300</v>
      </c>
      <c r="V14" s="147">
        <f t="shared" si="4"/>
        <v>195</v>
      </c>
      <c r="W14" s="185">
        <f t="shared" si="5"/>
        <v>0.1605525728844151</v>
      </c>
      <c r="X14" s="146">
        <f>Q14/Q$14</f>
        <v>1</v>
      </c>
      <c r="Y14" s="146"/>
      <c r="Z14" s="146">
        <v>232.43317909999999</v>
      </c>
      <c r="AA14" s="146">
        <v>35.168226046545399</v>
      </c>
      <c r="AB14" s="146">
        <f t="shared" si="6"/>
        <v>0.15130467252016089</v>
      </c>
      <c r="AC14" s="147">
        <v>208</v>
      </c>
      <c r="AD14" s="147">
        <v>253</v>
      </c>
      <c r="AE14" s="147">
        <f t="shared" si="7"/>
        <v>45</v>
      </c>
      <c r="AF14" s="185">
        <f t="shared" si="8"/>
        <v>0.19360402922785649</v>
      </c>
      <c r="AG14" s="146">
        <f>Z14/Z$14</f>
        <v>1</v>
      </c>
      <c r="AH14" s="146"/>
      <c r="AI14" s="148"/>
    </row>
    <row r="15" spans="1:35" x14ac:dyDescent="0.2">
      <c r="A15" s="20">
        <v>1</v>
      </c>
      <c r="B15" s="20" t="s">
        <v>13</v>
      </c>
      <c r="C15" s="12" t="s">
        <v>5</v>
      </c>
      <c r="D15" s="13">
        <v>39398</v>
      </c>
      <c r="E15" s="39">
        <v>0.36099999999999999</v>
      </c>
      <c r="F15" s="47" t="s">
        <v>16</v>
      </c>
      <c r="G15" s="47"/>
      <c r="H15" s="149">
        <v>4532.7507489999998</v>
      </c>
      <c r="I15" s="149">
        <v>100.107927436555</v>
      </c>
      <c r="J15" s="149">
        <f t="shared" si="0"/>
        <v>2.2085469283445704E-2</v>
      </c>
      <c r="K15" s="150">
        <v>4464</v>
      </c>
      <c r="L15" s="150">
        <v>4616</v>
      </c>
      <c r="M15" s="150">
        <f t="shared" si="1"/>
        <v>152</v>
      </c>
      <c r="N15" s="186">
        <f t="shared" si="2"/>
        <v>3.3533721225137675E-2</v>
      </c>
      <c r="O15" s="149">
        <f>H15/H$14</f>
        <v>5.5593961435450572</v>
      </c>
      <c r="P15" s="149"/>
      <c r="Q15" s="149">
        <v>4522.3950960000002</v>
      </c>
      <c r="R15" s="149">
        <v>671.65862415923903</v>
      </c>
      <c r="S15" s="149">
        <f t="shared" si="3"/>
        <v>0.14851834258207833</v>
      </c>
      <c r="T15" s="150">
        <v>4037</v>
      </c>
      <c r="U15" s="150">
        <v>5078</v>
      </c>
      <c r="V15" s="150">
        <f t="shared" si="4"/>
        <v>1041</v>
      </c>
      <c r="W15" s="186">
        <f t="shared" si="5"/>
        <v>0.23018776066707461</v>
      </c>
      <c r="X15" s="149">
        <f>Q15/Q$14</f>
        <v>3.7234982987828795</v>
      </c>
      <c r="Y15" s="149"/>
      <c r="Z15" s="149">
        <v>826.53238739999995</v>
      </c>
      <c r="AA15" s="149">
        <v>105.86450324365001</v>
      </c>
      <c r="AB15" s="149">
        <f t="shared" si="6"/>
        <v>0.12808270414746245</v>
      </c>
      <c r="AC15" s="150">
        <v>754</v>
      </c>
      <c r="AD15" s="150">
        <v>892</v>
      </c>
      <c r="AE15" s="150">
        <f t="shared" si="7"/>
        <v>138</v>
      </c>
      <c r="AF15" s="186">
        <f t="shared" si="8"/>
        <v>0.16696260437428567</v>
      </c>
      <c r="AG15" s="149">
        <f>Z15/Z$14</f>
        <v>3.5560000108435466</v>
      </c>
      <c r="AH15" s="149"/>
      <c r="AI15" s="151"/>
    </row>
    <row r="16" spans="1:35" x14ac:dyDescent="0.2">
      <c r="A16" s="20">
        <v>1</v>
      </c>
      <c r="B16" s="20" t="s">
        <v>13</v>
      </c>
      <c r="C16" s="12" t="s">
        <v>6</v>
      </c>
      <c r="D16" s="13">
        <v>10719</v>
      </c>
      <c r="E16" s="39">
        <v>0.29199999999999998</v>
      </c>
      <c r="F16" s="47" t="s">
        <v>16</v>
      </c>
      <c r="G16" s="47"/>
      <c r="H16" s="149">
        <v>7542.164194</v>
      </c>
      <c r="I16" s="149">
        <v>194.96877444782299</v>
      </c>
      <c r="J16" s="149">
        <f t="shared" si="0"/>
        <v>2.5850507816168475E-2</v>
      </c>
      <c r="K16" s="150">
        <v>7370</v>
      </c>
      <c r="L16" s="150">
        <v>7703</v>
      </c>
      <c r="M16" s="150">
        <f t="shared" si="1"/>
        <v>333</v>
      </c>
      <c r="N16" s="186">
        <f t="shared" si="2"/>
        <v>4.4151783418466373E-2</v>
      </c>
      <c r="O16" s="149">
        <f>H16/H$14</f>
        <v>9.2504266958331307</v>
      </c>
      <c r="P16" s="149"/>
      <c r="Q16" s="149">
        <v>17178.17427</v>
      </c>
      <c r="R16" s="149">
        <v>2015.4551476014601</v>
      </c>
      <c r="S16" s="149">
        <f t="shared" si="3"/>
        <v>0.11732650489646361</v>
      </c>
      <c r="T16" s="150">
        <v>15611</v>
      </c>
      <c r="U16" s="150">
        <v>18456</v>
      </c>
      <c r="V16" s="150">
        <f t="shared" si="4"/>
        <v>2845</v>
      </c>
      <c r="W16" s="186">
        <f t="shared" si="5"/>
        <v>0.16561713458504809</v>
      </c>
      <c r="X16" s="149">
        <f>Q16/Q$14</f>
        <v>14.143590135924919</v>
      </c>
      <c r="Y16" s="149"/>
      <c r="Z16" s="149">
        <v>2594.402556</v>
      </c>
      <c r="AA16" s="149">
        <v>300.31309406403602</v>
      </c>
      <c r="AB16" s="149">
        <f t="shared" si="6"/>
        <v>0.11575423920605944</v>
      </c>
      <c r="AC16" s="150">
        <v>2417</v>
      </c>
      <c r="AD16" s="150">
        <v>2776</v>
      </c>
      <c r="AE16" s="150">
        <f t="shared" si="7"/>
        <v>359</v>
      </c>
      <c r="AF16" s="186">
        <f t="shared" si="8"/>
        <v>0.13837482512871838</v>
      </c>
      <c r="AG16" s="149">
        <f>Z16/Z$14</f>
        <v>11.161928628458879</v>
      </c>
      <c r="AH16" s="149"/>
      <c r="AI16" s="151"/>
    </row>
    <row r="17" spans="1:35" x14ac:dyDescent="0.2">
      <c r="A17" s="20">
        <v>1</v>
      </c>
      <c r="B17" s="20" t="s">
        <v>13</v>
      </c>
      <c r="C17" s="12" t="s">
        <v>9</v>
      </c>
      <c r="D17" s="13">
        <v>9975</v>
      </c>
      <c r="E17" s="39">
        <v>0.437</v>
      </c>
      <c r="F17" s="47" t="s">
        <v>16</v>
      </c>
      <c r="G17" s="47"/>
      <c r="H17" s="155">
        <v>25536.627840000001</v>
      </c>
      <c r="I17" s="155">
        <v>386.90999398206498</v>
      </c>
      <c r="J17" s="155">
        <f t="shared" si="0"/>
        <v>1.515117800228963E-2</v>
      </c>
      <c r="K17" s="156">
        <v>25179</v>
      </c>
      <c r="L17" s="156">
        <v>25921</v>
      </c>
      <c r="M17" s="156">
        <f t="shared" si="1"/>
        <v>742</v>
      </c>
      <c r="N17" s="188">
        <f t="shared" si="2"/>
        <v>2.9056303152045309E-2</v>
      </c>
      <c r="O17" s="149">
        <f>H17/H$14</f>
        <v>31.320546439523923</v>
      </c>
      <c r="P17" s="155"/>
      <c r="Q17" s="155">
        <v>15289.248310000001</v>
      </c>
      <c r="R17" s="155">
        <v>1586.55876677992</v>
      </c>
      <c r="S17" s="155">
        <f t="shared" si="3"/>
        <v>0.10376957287967023</v>
      </c>
      <c r="T17" s="156">
        <v>14023</v>
      </c>
      <c r="U17" s="156">
        <v>16532</v>
      </c>
      <c r="V17" s="156">
        <f t="shared" si="4"/>
        <v>2509</v>
      </c>
      <c r="W17" s="188">
        <f t="shared" si="5"/>
        <v>0.16410224682916408</v>
      </c>
      <c r="X17" s="149">
        <f>Q17/Q$14</f>
        <v>12.588349505842029</v>
      </c>
      <c r="Y17" s="155"/>
      <c r="Z17" s="155">
        <v>2805.2244129999999</v>
      </c>
      <c r="AA17" s="155">
        <v>293.91071040962498</v>
      </c>
      <c r="AB17" s="155">
        <f t="shared" si="6"/>
        <v>0.10477261963341718</v>
      </c>
      <c r="AC17" s="156">
        <v>2595</v>
      </c>
      <c r="AD17" s="156">
        <v>3016</v>
      </c>
      <c r="AE17" s="156">
        <f t="shared" si="7"/>
        <v>421</v>
      </c>
      <c r="AF17" s="188">
        <f t="shared" si="8"/>
        <v>0.15007711969459464</v>
      </c>
      <c r="AG17" s="149">
        <f>Z17/Z$14</f>
        <v>12.068949983225524</v>
      </c>
      <c r="AH17" s="155"/>
      <c r="AI17" s="157"/>
    </row>
    <row r="18" spans="1:35" x14ac:dyDescent="0.2">
      <c r="A18" s="20">
        <v>1</v>
      </c>
      <c r="B18" s="20" t="s">
        <v>13</v>
      </c>
      <c r="C18" s="12" t="s">
        <v>10</v>
      </c>
      <c r="D18" s="13">
        <v>7392</v>
      </c>
      <c r="E18" s="39">
        <v>0.46899999999999997</v>
      </c>
      <c r="F18" s="47" t="s">
        <v>16</v>
      </c>
      <c r="G18" s="47"/>
      <c r="H18" s="158">
        <v>0</v>
      </c>
      <c r="I18" s="158"/>
      <c r="J18" s="158"/>
      <c r="K18" s="159"/>
      <c r="L18" s="159"/>
      <c r="M18" s="159"/>
      <c r="N18" s="189"/>
      <c r="O18" s="158"/>
      <c r="P18" s="158"/>
      <c r="Q18" s="158">
        <v>0.14583333333333301</v>
      </c>
      <c r="R18" s="158"/>
      <c r="S18" s="158"/>
      <c r="T18" s="159"/>
      <c r="U18" s="159"/>
      <c r="V18" s="159"/>
      <c r="W18" s="189"/>
      <c r="X18" s="158"/>
      <c r="Y18" s="158"/>
      <c r="Z18" s="158">
        <v>2.1097132030000001</v>
      </c>
      <c r="AA18" s="158"/>
      <c r="AB18" s="158"/>
      <c r="AC18" s="159">
        <v>0</v>
      </c>
      <c r="AD18" s="159">
        <v>0</v>
      </c>
      <c r="AE18" s="159">
        <f t="shared" si="7"/>
        <v>0</v>
      </c>
      <c r="AF18" s="189"/>
      <c r="AG18" s="158"/>
      <c r="AH18" s="149"/>
      <c r="AI18" s="151">
        <v>1</v>
      </c>
    </row>
    <row r="19" spans="1:35" x14ac:dyDescent="0.2">
      <c r="A19" s="20">
        <v>1</v>
      </c>
      <c r="B19" s="20" t="s">
        <v>13</v>
      </c>
      <c r="C19" s="14" t="s">
        <v>11</v>
      </c>
      <c r="D19" s="15">
        <v>5675</v>
      </c>
      <c r="E19" s="40">
        <v>0.47199999999999998</v>
      </c>
      <c r="F19" s="48" t="s">
        <v>16</v>
      </c>
      <c r="G19" s="48"/>
      <c r="H19" s="160">
        <v>0</v>
      </c>
      <c r="I19" s="160"/>
      <c r="J19" s="160"/>
      <c r="K19" s="161"/>
      <c r="L19" s="161"/>
      <c r="M19" s="161"/>
      <c r="N19" s="190"/>
      <c r="O19" s="160"/>
      <c r="P19" s="160"/>
      <c r="Q19" s="160">
        <v>0</v>
      </c>
      <c r="R19" s="160"/>
      <c r="S19" s="160"/>
      <c r="T19" s="161"/>
      <c r="U19" s="161"/>
      <c r="V19" s="161"/>
      <c r="W19" s="190"/>
      <c r="X19" s="160"/>
      <c r="Y19" s="160"/>
      <c r="Z19" s="160">
        <v>0</v>
      </c>
      <c r="AA19" s="160"/>
      <c r="AB19" s="160"/>
      <c r="AC19" s="161">
        <v>0</v>
      </c>
      <c r="AD19" s="161">
        <v>0</v>
      </c>
      <c r="AE19" s="161">
        <f t="shared" si="7"/>
        <v>0</v>
      </c>
      <c r="AF19" s="190"/>
      <c r="AG19" s="160"/>
      <c r="AH19" s="152"/>
      <c r="AI19" s="154">
        <v>1</v>
      </c>
    </row>
    <row r="20" spans="1:35" x14ac:dyDescent="0.2">
      <c r="A20" s="21">
        <v>1</v>
      </c>
      <c r="B20" s="21" t="s">
        <v>14</v>
      </c>
      <c r="C20" s="8" t="s">
        <v>4</v>
      </c>
      <c r="D20" s="9">
        <v>5804453</v>
      </c>
      <c r="E20" s="41">
        <v>0.55200000000000005</v>
      </c>
      <c r="F20" s="49" t="s">
        <v>16</v>
      </c>
      <c r="G20" s="44"/>
      <c r="H20" s="143">
        <v>10.29476994</v>
      </c>
      <c r="I20" s="143">
        <v>3.5705195539773098</v>
      </c>
      <c r="J20" s="143">
        <f t="shared" ref="J20:J67" si="13">I20/H20</f>
        <v>0.3468284939621788</v>
      </c>
      <c r="K20" s="144">
        <v>8</v>
      </c>
      <c r="L20" s="144">
        <v>13</v>
      </c>
      <c r="M20" s="144">
        <f t="shared" ref="M20:M67" si="14">L20-K20</f>
        <v>5</v>
      </c>
      <c r="N20" s="184">
        <f t="shared" ref="N20:N67" si="15">M20/H20</f>
        <v>0.48568351008725891</v>
      </c>
      <c r="O20" s="143">
        <f>H20/H$20</f>
        <v>1</v>
      </c>
      <c r="P20" s="143"/>
      <c r="Q20" s="143">
        <v>305.12105309999998</v>
      </c>
      <c r="R20" s="143">
        <v>54.194141514803697</v>
      </c>
      <c r="S20" s="143">
        <f t="shared" ref="S20:S67" si="16">R20/Q20</f>
        <v>0.17761521522096405</v>
      </c>
      <c r="T20" s="144">
        <v>274</v>
      </c>
      <c r="U20" s="144">
        <v>327</v>
      </c>
      <c r="V20" s="144">
        <f t="shared" ref="V20:V67" si="17">U20-T20</f>
        <v>53</v>
      </c>
      <c r="W20" s="184">
        <f t="shared" ref="W20:W67" si="18">V20/Q20</f>
        <v>0.17370155045522162</v>
      </c>
      <c r="X20" s="143">
        <f>Q20/Q$20</f>
        <v>1</v>
      </c>
      <c r="Y20" s="143"/>
      <c r="Z20" s="143">
        <v>162.4673038</v>
      </c>
      <c r="AA20" s="143">
        <v>24.864621526251</v>
      </c>
      <c r="AB20" s="143">
        <f t="shared" ref="AB20:AB67" si="19">AA20/Z20</f>
        <v>0.15304384909876864</v>
      </c>
      <c r="AC20" s="144">
        <v>145</v>
      </c>
      <c r="AD20" s="144">
        <v>179</v>
      </c>
      <c r="AE20" s="144">
        <f t="shared" si="7"/>
        <v>34</v>
      </c>
      <c r="AF20" s="184">
        <f t="shared" ref="AF20:AF67" si="20">AE20/Z20</f>
        <v>0.20927287647891649</v>
      </c>
      <c r="AG20" s="143">
        <f>Z20/Z$20</f>
        <v>1</v>
      </c>
      <c r="AH20" s="143"/>
      <c r="AI20" s="145"/>
    </row>
    <row r="21" spans="1:35" x14ac:dyDescent="0.2">
      <c r="A21" s="22">
        <v>1</v>
      </c>
      <c r="B21" s="22" t="s">
        <v>14</v>
      </c>
      <c r="C21" s="4" t="s">
        <v>5</v>
      </c>
      <c r="D21" s="5">
        <v>118161</v>
      </c>
      <c r="E21" s="36">
        <v>0.52300000000000002</v>
      </c>
      <c r="F21" s="44" t="s">
        <v>16</v>
      </c>
      <c r="G21" s="44"/>
      <c r="H21" s="143">
        <v>32.818706069999998</v>
      </c>
      <c r="I21" s="143">
        <v>8.7099183187242808</v>
      </c>
      <c r="J21" s="143">
        <f t="shared" si="13"/>
        <v>0.2653949336133678</v>
      </c>
      <c r="K21" s="144">
        <v>26</v>
      </c>
      <c r="L21" s="144">
        <v>40</v>
      </c>
      <c r="M21" s="144">
        <f t="shared" si="14"/>
        <v>14</v>
      </c>
      <c r="N21" s="184">
        <f t="shared" si="15"/>
        <v>0.42658598331509423</v>
      </c>
      <c r="O21" s="143">
        <f>H21/H$20</f>
        <v>3.187900872119926</v>
      </c>
      <c r="P21" s="143"/>
      <c r="Q21" s="143">
        <v>405.77175879999999</v>
      </c>
      <c r="R21" s="143">
        <v>16.8679864615737</v>
      </c>
      <c r="S21" s="143">
        <f t="shared" si="16"/>
        <v>4.1570134184443643E-2</v>
      </c>
      <c r="T21" s="144">
        <v>395</v>
      </c>
      <c r="U21" s="144">
        <v>417</v>
      </c>
      <c r="V21" s="144">
        <f t="shared" si="17"/>
        <v>22</v>
      </c>
      <c r="W21" s="184">
        <f t="shared" si="18"/>
        <v>5.421767169075839E-2</v>
      </c>
      <c r="X21" s="143">
        <f>Q21/Q$20</f>
        <v>1.3298713893302305</v>
      </c>
      <c r="Y21" s="143"/>
      <c r="Z21" s="143">
        <v>216.70106699999999</v>
      </c>
      <c r="AA21" s="143">
        <v>25.3764677241718</v>
      </c>
      <c r="AB21" s="143">
        <f t="shared" si="19"/>
        <v>0.11710356610367682</v>
      </c>
      <c r="AC21" s="144">
        <v>200</v>
      </c>
      <c r="AD21" s="144">
        <v>233</v>
      </c>
      <c r="AE21" s="144">
        <f t="shared" si="7"/>
        <v>33</v>
      </c>
      <c r="AF21" s="184">
        <f t="shared" si="20"/>
        <v>0.15228351413701161</v>
      </c>
      <c r="AG21" s="143">
        <f>Z21/Z$20</f>
        <v>1.3338134007982472</v>
      </c>
      <c r="AH21" s="143"/>
      <c r="AI21" s="145"/>
    </row>
    <row r="22" spans="1:35" x14ac:dyDescent="0.2">
      <c r="A22" s="22">
        <v>1</v>
      </c>
      <c r="B22" s="22" t="s">
        <v>14</v>
      </c>
      <c r="C22" s="4" t="s">
        <v>6</v>
      </c>
      <c r="D22" s="5">
        <v>58472</v>
      </c>
      <c r="E22" s="36">
        <v>0.51900000000000002</v>
      </c>
      <c r="F22" s="44" t="s">
        <v>16</v>
      </c>
      <c r="G22" s="44"/>
      <c r="H22" s="143">
        <v>31.125701190000001</v>
      </c>
      <c r="I22" s="143">
        <v>4.34926590436989</v>
      </c>
      <c r="J22" s="143">
        <f t="shared" si="13"/>
        <v>0.13973230282655327</v>
      </c>
      <c r="K22" s="144">
        <v>28</v>
      </c>
      <c r="L22" s="144">
        <v>35</v>
      </c>
      <c r="M22" s="144">
        <f t="shared" si="14"/>
        <v>7</v>
      </c>
      <c r="N22" s="184">
        <f t="shared" si="15"/>
        <v>0.2248945319262059</v>
      </c>
      <c r="O22" s="143">
        <f>H22/H$20</f>
        <v>3.0234479615772747</v>
      </c>
      <c r="P22" s="143"/>
      <c r="Q22" s="143">
        <v>226.07145299999999</v>
      </c>
      <c r="R22" s="143">
        <v>18.843296431694998</v>
      </c>
      <c r="S22" s="143">
        <f t="shared" si="16"/>
        <v>8.3351065256766402E-2</v>
      </c>
      <c r="T22" s="144">
        <v>215</v>
      </c>
      <c r="U22" s="144">
        <v>240</v>
      </c>
      <c r="V22" s="144">
        <f t="shared" si="17"/>
        <v>25</v>
      </c>
      <c r="W22" s="184">
        <f t="shared" si="18"/>
        <v>0.11058450621804072</v>
      </c>
      <c r="X22" s="143">
        <f>Q22/Q$20</f>
        <v>0.74092380942952374</v>
      </c>
      <c r="Y22" s="143"/>
      <c r="Z22" s="143">
        <v>137.8050691</v>
      </c>
      <c r="AA22" s="143">
        <v>18.183926017893899</v>
      </c>
      <c r="AB22" s="143">
        <f t="shared" si="19"/>
        <v>0.13195397046460244</v>
      </c>
      <c r="AC22" s="144">
        <v>125</v>
      </c>
      <c r="AD22" s="144">
        <v>149</v>
      </c>
      <c r="AE22" s="144">
        <f t="shared" si="7"/>
        <v>24</v>
      </c>
      <c r="AF22" s="184">
        <f t="shared" si="20"/>
        <v>0.17415905058313999</v>
      </c>
      <c r="AG22" s="143">
        <f>Z22/Z$20</f>
        <v>0.84820185893920153</v>
      </c>
      <c r="AH22" s="143"/>
      <c r="AI22" s="145"/>
    </row>
    <row r="23" spans="1:35" x14ac:dyDescent="0.2">
      <c r="A23" s="22">
        <v>1</v>
      </c>
      <c r="B23" s="22" t="s">
        <v>14</v>
      </c>
      <c r="C23" s="6" t="s">
        <v>9</v>
      </c>
      <c r="D23" s="7">
        <v>4574</v>
      </c>
      <c r="E23" s="37">
        <v>0.37</v>
      </c>
      <c r="F23" s="45" t="s">
        <v>16</v>
      </c>
      <c r="G23" s="44"/>
      <c r="H23" s="143">
        <v>1773.0491910000001</v>
      </c>
      <c r="I23" s="143">
        <v>70.1989206538681</v>
      </c>
      <c r="J23" s="143">
        <f t="shared" si="13"/>
        <v>3.959220139531261E-2</v>
      </c>
      <c r="K23" s="144">
        <v>1709</v>
      </c>
      <c r="L23" s="144">
        <v>1845</v>
      </c>
      <c r="M23" s="144">
        <f t="shared" si="14"/>
        <v>136</v>
      </c>
      <c r="N23" s="184">
        <f t="shared" si="15"/>
        <v>7.6704019657399342E-2</v>
      </c>
      <c r="O23" s="143">
        <f>H23/H$20</f>
        <v>172.22815092845096</v>
      </c>
      <c r="P23" s="143"/>
      <c r="Q23" s="143">
        <v>958.49212939999995</v>
      </c>
      <c r="R23" s="143">
        <v>30.416775559521501</v>
      </c>
      <c r="S23" s="143">
        <f t="shared" si="16"/>
        <v>3.1733985732946911E-2</v>
      </c>
      <c r="T23" s="144">
        <v>932</v>
      </c>
      <c r="U23" s="144">
        <v>981</v>
      </c>
      <c r="V23" s="144">
        <f t="shared" si="17"/>
        <v>49</v>
      </c>
      <c r="W23" s="184">
        <f t="shared" si="18"/>
        <v>5.1121963860749887E-2</v>
      </c>
      <c r="X23" s="143">
        <f>Q23/Q$20</f>
        <v>3.1413503580359792</v>
      </c>
      <c r="Y23" s="143"/>
      <c r="Z23" s="143">
        <v>7339.6082200000001</v>
      </c>
      <c r="AA23" s="143">
        <v>617.22998621111901</v>
      </c>
      <c r="AB23" s="143">
        <f t="shared" si="19"/>
        <v>8.4095767472874589E-2</v>
      </c>
      <c r="AC23" s="144">
        <v>7080</v>
      </c>
      <c r="AD23" s="144">
        <v>7795</v>
      </c>
      <c r="AE23" s="144">
        <f t="shared" si="7"/>
        <v>715</v>
      </c>
      <c r="AF23" s="184">
        <f t="shared" si="20"/>
        <v>9.7416643854595281E-2</v>
      </c>
      <c r="AG23" s="143">
        <f>Z23/Z$20</f>
        <v>45.175909541991182</v>
      </c>
      <c r="AH23" s="143"/>
      <c r="AI23" s="145"/>
    </row>
    <row r="24" spans="1:35" x14ac:dyDescent="0.2">
      <c r="A24" s="19">
        <v>1</v>
      </c>
      <c r="B24" s="19" t="s">
        <v>17</v>
      </c>
      <c r="C24" s="10" t="s">
        <v>4</v>
      </c>
      <c r="D24" s="11">
        <v>5417255</v>
      </c>
      <c r="E24" s="38">
        <v>0.57499999999999996</v>
      </c>
      <c r="F24" s="46" t="s">
        <v>16</v>
      </c>
      <c r="G24" s="46"/>
      <c r="H24" s="146">
        <v>51.611152089999997</v>
      </c>
      <c r="I24" s="146">
        <v>9.8005917048280207</v>
      </c>
      <c r="J24" s="146">
        <f t="shared" si="13"/>
        <v>0.18989290701625222</v>
      </c>
      <c r="K24" s="147">
        <v>45</v>
      </c>
      <c r="L24" s="147">
        <v>58</v>
      </c>
      <c r="M24" s="147">
        <f t="shared" si="14"/>
        <v>13</v>
      </c>
      <c r="N24" s="185">
        <f t="shared" si="15"/>
        <v>0.25188354596949281</v>
      </c>
      <c r="O24" s="146">
        <f t="shared" ref="O24:O29" si="21">H24/H$24</f>
        <v>1</v>
      </c>
      <c r="P24" s="146"/>
      <c r="Q24" s="146">
        <v>220.47971609999999</v>
      </c>
      <c r="R24" s="146">
        <v>29.496931567539399</v>
      </c>
      <c r="S24" s="146">
        <f t="shared" si="16"/>
        <v>0.13378523924695584</v>
      </c>
      <c r="T24" s="147">
        <v>199</v>
      </c>
      <c r="U24" s="147">
        <v>242</v>
      </c>
      <c r="V24" s="147">
        <f t="shared" si="17"/>
        <v>43</v>
      </c>
      <c r="W24" s="185">
        <f t="shared" si="18"/>
        <v>0.19502927870469985</v>
      </c>
      <c r="X24" s="146">
        <f t="shared" ref="X24:X29" si="22">Q24/Q$24</f>
        <v>1</v>
      </c>
      <c r="Y24" s="146"/>
      <c r="Z24" s="146">
        <v>75.780111520000005</v>
      </c>
      <c r="AA24" s="146">
        <v>14.3624940172033</v>
      </c>
      <c r="AB24" s="146">
        <f t="shared" si="19"/>
        <v>0.18952854158063265</v>
      </c>
      <c r="AC24" s="147">
        <v>66</v>
      </c>
      <c r="AD24" s="147">
        <v>85</v>
      </c>
      <c r="AE24" s="147">
        <f t="shared" si="7"/>
        <v>19</v>
      </c>
      <c r="AF24" s="185">
        <f t="shared" si="20"/>
        <v>0.2507254161929478</v>
      </c>
      <c r="AG24" s="146">
        <f t="shared" ref="AG24:AG29" si="23">Z24/Z$24</f>
        <v>1</v>
      </c>
      <c r="AH24" s="146"/>
      <c r="AI24" s="148"/>
    </row>
    <row r="25" spans="1:35" x14ac:dyDescent="0.2">
      <c r="A25" s="20">
        <v>1</v>
      </c>
      <c r="B25" s="20" t="s">
        <v>17</v>
      </c>
      <c r="C25" s="12" t="s">
        <v>5</v>
      </c>
      <c r="D25" s="13">
        <v>250980</v>
      </c>
      <c r="E25" s="39">
        <v>0.45600000000000002</v>
      </c>
      <c r="F25" s="47" t="s">
        <v>16</v>
      </c>
      <c r="G25" s="47"/>
      <c r="H25" s="149">
        <v>69.526140859999998</v>
      </c>
      <c r="I25" s="149">
        <v>7.6067550597663196</v>
      </c>
      <c r="J25" s="149">
        <f t="shared" si="13"/>
        <v>0.10940856152340626</v>
      </c>
      <c r="K25" s="150">
        <v>64</v>
      </c>
      <c r="L25" s="150">
        <v>74</v>
      </c>
      <c r="M25" s="150">
        <f t="shared" si="14"/>
        <v>10</v>
      </c>
      <c r="N25" s="186">
        <f t="shared" si="15"/>
        <v>0.14383079337218374</v>
      </c>
      <c r="O25" s="149">
        <f t="shared" si="21"/>
        <v>1.347114684414711</v>
      </c>
      <c r="P25" s="149"/>
      <c r="Q25" s="149">
        <v>210.9456036</v>
      </c>
      <c r="R25" s="149">
        <v>18.485622533946898</v>
      </c>
      <c r="S25" s="149">
        <f t="shared" si="16"/>
        <v>8.7632177293439917E-2</v>
      </c>
      <c r="T25" s="150">
        <v>196</v>
      </c>
      <c r="U25" s="150">
        <v>225</v>
      </c>
      <c r="V25" s="150">
        <f t="shared" si="17"/>
        <v>29</v>
      </c>
      <c r="W25" s="186">
        <f t="shared" si="18"/>
        <v>0.1374762000491391</v>
      </c>
      <c r="X25" s="149">
        <f t="shared" si="22"/>
        <v>0.95675741665198932</v>
      </c>
      <c r="Y25" s="149"/>
      <c r="Z25" s="149">
        <v>66.675477330000007</v>
      </c>
      <c r="AA25" s="149">
        <v>11.5792848935228</v>
      </c>
      <c r="AB25" s="149">
        <f t="shared" si="19"/>
        <v>0.17366632167045334</v>
      </c>
      <c r="AC25" s="150">
        <v>59</v>
      </c>
      <c r="AD25" s="150">
        <v>74</v>
      </c>
      <c r="AE25" s="150">
        <f t="shared" si="7"/>
        <v>15</v>
      </c>
      <c r="AF25" s="186">
        <f t="shared" si="20"/>
        <v>0.22497026794063746</v>
      </c>
      <c r="AG25" s="149">
        <f t="shared" si="23"/>
        <v>0.87985456860145828</v>
      </c>
      <c r="AH25" s="149"/>
      <c r="AI25" s="151"/>
    </row>
    <row r="26" spans="1:35" x14ac:dyDescent="0.2">
      <c r="A26" s="20">
        <v>1</v>
      </c>
      <c r="B26" s="20" t="s">
        <v>17</v>
      </c>
      <c r="C26" s="12" t="s">
        <v>6</v>
      </c>
      <c r="D26" s="13">
        <v>243620</v>
      </c>
      <c r="E26" s="39">
        <v>0.52500000000000002</v>
      </c>
      <c r="F26" s="47" t="s">
        <v>16</v>
      </c>
      <c r="G26" s="47"/>
      <c r="H26" s="149">
        <v>62.559536219999998</v>
      </c>
      <c r="I26" s="149">
        <v>9.1634995199790197</v>
      </c>
      <c r="J26" s="149">
        <f t="shared" si="13"/>
        <v>0.14647646184195162</v>
      </c>
      <c r="K26" s="150">
        <v>58</v>
      </c>
      <c r="L26" s="150">
        <v>68</v>
      </c>
      <c r="M26" s="150">
        <f t="shared" si="14"/>
        <v>10</v>
      </c>
      <c r="N26" s="186">
        <f t="shared" si="15"/>
        <v>0.15984773232386984</v>
      </c>
      <c r="O26" s="149">
        <f t="shared" si="21"/>
        <v>1.2121321397923477</v>
      </c>
      <c r="P26" s="149"/>
      <c r="Q26" s="149">
        <v>228.7381154</v>
      </c>
      <c r="R26" s="149">
        <v>17.368762111134401</v>
      </c>
      <c r="S26" s="149">
        <f t="shared" si="16"/>
        <v>7.5932959755138391E-2</v>
      </c>
      <c r="T26" s="150">
        <v>218</v>
      </c>
      <c r="U26" s="150">
        <v>241</v>
      </c>
      <c r="V26" s="150">
        <f t="shared" si="17"/>
        <v>23</v>
      </c>
      <c r="W26" s="186">
        <f t="shared" si="18"/>
        <v>0.10055167220285667</v>
      </c>
      <c r="X26" s="149">
        <f t="shared" si="22"/>
        <v>1.0374565036914978</v>
      </c>
      <c r="Y26" s="149"/>
      <c r="Z26" s="149">
        <v>72.474348629999994</v>
      </c>
      <c r="AA26" s="149">
        <v>11.767535241481999</v>
      </c>
      <c r="AB26" s="149">
        <f t="shared" si="19"/>
        <v>0.16236827876243862</v>
      </c>
      <c r="AC26" s="150">
        <v>64</v>
      </c>
      <c r="AD26" s="150">
        <v>80</v>
      </c>
      <c r="AE26" s="150">
        <f t="shared" si="7"/>
        <v>16</v>
      </c>
      <c r="AF26" s="186">
        <f t="shared" si="20"/>
        <v>0.22076776545704571</v>
      </c>
      <c r="AG26" s="149">
        <f t="shared" si="23"/>
        <v>0.95637690650366025</v>
      </c>
      <c r="AH26" s="149"/>
      <c r="AI26" s="151"/>
    </row>
    <row r="27" spans="1:35" x14ac:dyDescent="0.2">
      <c r="A27" s="20">
        <v>1</v>
      </c>
      <c r="B27" s="20" t="s">
        <v>17</v>
      </c>
      <c r="C27" s="12" t="s">
        <v>9</v>
      </c>
      <c r="D27" s="13">
        <v>31780</v>
      </c>
      <c r="E27" s="39">
        <v>0.33800000000000002</v>
      </c>
      <c r="F27" s="47" t="s">
        <v>18</v>
      </c>
      <c r="G27" s="47"/>
      <c r="H27" s="149">
        <v>288.68624920000002</v>
      </c>
      <c r="I27" s="149">
        <v>58.286574182066602</v>
      </c>
      <c r="J27" s="149">
        <f t="shared" si="13"/>
        <v>0.20190284207713</v>
      </c>
      <c r="K27" s="150">
        <v>247</v>
      </c>
      <c r="L27" s="150">
        <v>339</v>
      </c>
      <c r="M27" s="150">
        <f t="shared" si="14"/>
        <v>92</v>
      </c>
      <c r="N27" s="186">
        <f t="shared" si="15"/>
        <v>0.31868507854096984</v>
      </c>
      <c r="O27" s="149">
        <f t="shared" si="21"/>
        <v>5.5934858554714362</v>
      </c>
      <c r="P27" s="149"/>
      <c r="Q27" s="149">
        <v>396.113562</v>
      </c>
      <c r="R27" s="149">
        <v>12.3016758977554</v>
      </c>
      <c r="S27" s="149">
        <f t="shared" si="16"/>
        <v>3.1055932131289665E-2</v>
      </c>
      <c r="T27" s="150">
        <v>390</v>
      </c>
      <c r="U27" s="150">
        <v>404</v>
      </c>
      <c r="V27" s="150">
        <f t="shared" si="17"/>
        <v>14</v>
      </c>
      <c r="W27" s="186">
        <f t="shared" si="18"/>
        <v>3.5343399830374905E-2</v>
      </c>
      <c r="X27" s="149">
        <f t="shared" si="22"/>
        <v>1.796598657721149</v>
      </c>
      <c r="Y27" s="149"/>
      <c r="Z27" s="149">
        <v>632.70657649999998</v>
      </c>
      <c r="AA27" s="149">
        <v>105.10287558811299</v>
      </c>
      <c r="AB27" s="149">
        <f t="shared" si="19"/>
        <v>0.16611630018059881</v>
      </c>
      <c r="AC27" s="150">
        <v>565</v>
      </c>
      <c r="AD27" s="150">
        <v>678</v>
      </c>
      <c r="AE27" s="150">
        <f t="shared" si="7"/>
        <v>113</v>
      </c>
      <c r="AF27" s="186">
        <f t="shared" si="20"/>
        <v>0.17859779587734378</v>
      </c>
      <c r="AG27" s="149">
        <f t="shared" si="23"/>
        <v>8.3492431432093515</v>
      </c>
      <c r="AH27" s="149"/>
      <c r="AI27" s="151"/>
    </row>
    <row r="28" spans="1:35" x14ac:dyDescent="0.2">
      <c r="A28" s="20">
        <v>1</v>
      </c>
      <c r="B28" s="20" t="s">
        <v>17</v>
      </c>
      <c r="C28" s="12" t="s">
        <v>10</v>
      </c>
      <c r="D28" s="13">
        <v>5783</v>
      </c>
      <c r="E28" s="39">
        <v>0.47399999999999998</v>
      </c>
      <c r="F28" s="47" t="s">
        <v>16</v>
      </c>
      <c r="G28" s="47"/>
      <c r="H28" s="149">
        <v>2404.0657099999999</v>
      </c>
      <c r="I28" s="149">
        <v>12.197151301521499</v>
      </c>
      <c r="J28" s="149">
        <f t="shared" si="13"/>
        <v>5.0735515467759404E-3</v>
      </c>
      <c r="K28" s="150">
        <v>2395</v>
      </c>
      <c r="L28" s="150">
        <v>2413</v>
      </c>
      <c r="M28" s="150">
        <f t="shared" si="14"/>
        <v>18</v>
      </c>
      <c r="N28" s="186">
        <f t="shared" si="15"/>
        <v>7.4873161432846193E-3</v>
      </c>
      <c r="O28" s="149">
        <f t="shared" si="21"/>
        <v>46.580353521420491</v>
      </c>
      <c r="P28" s="149"/>
      <c r="Q28" s="149">
        <v>1028.2484870000001</v>
      </c>
      <c r="R28" s="149">
        <v>20.702793523542699</v>
      </c>
      <c r="S28" s="149">
        <f t="shared" si="16"/>
        <v>2.0134037428972844E-2</v>
      </c>
      <c r="T28" s="150">
        <v>1015</v>
      </c>
      <c r="U28" s="150">
        <v>1042</v>
      </c>
      <c r="V28" s="150">
        <f t="shared" si="17"/>
        <v>27</v>
      </c>
      <c r="W28" s="186">
        <f t="shared" si="18"/>
        <v>2.6258244326500039E-2</v>
      </c>
      <c r="X28" s="149">
        <f t="shared" si="22"/>
        <v>4.6636874592746276</v>
      </c>
      <c r="Y28" s="149"/>
      <c r="Z28" s="149">
        <v>886.62891230000002</v>
      </c>
      <c r="AA28" s="149">
        <v>104.080422206712</v>
      </c>
      <c r="AB28" s="149">
        <f t="shared" si="19"/>
        <v>0.11738893325361729</v>
      </c>
      <c r="AC28" s="150">
        <v>831</v>
      </c>
      <c r="AD28" s="150">
        <v>940</v>
      </c>
      <c r="AE28" s="150">
        <f t="shared" si="7"/>
        <v>109</v>
      </c>
      <c r="AF28" s="186">
        <f t="shared" si="20"/>
        <v>0.12293756552247276</v>
      </c>
      <c r="AG28" s="149">
        <f t="shared" si="23"/>
        <v>11.700021212900953</v>
      </c>
      <c r="AH28" s="149"/>
      <c r="AI28" s="151"/>
    </row>
    <row r="29" spans="1:35" x14ac:dyDescent="0.2">
      <c r="A29" s="20">
        <v>1</v>
      </c>
      <c r="B29" s="20" t="s">
        <v>17</v>
      </c>
      <c r="C29" s="14" t="s">
        <v>11</v>
      </c>
      <c r="D29" s="15">
        <v>3514</v>
      </c>
      <c r="E29" s="40">
        <v>0.54400000000000004</v>
      </c>
      <c r="F29" s="48" t="s">
        <v>16</v>
      </c>
      <c r="G29" s="48"/>
      <c r="H29" s="152">
        <v>1410.4058050000001</v>
      </c>
      <c r="I29" s="152">
        <v>19.2693857978586</v>
      </c>
      <c r="J29" s="152">
        <f t="shared" si="13"/>
        <v>1.3662298984836211E-2</v>
      </c>
      <c r="K29" s="153">
        <v>1393</v>
      </c>
      <c r="L29" s="153">
        <v>1430</v>
      </c>
      <c r="M29" s="153">
        <f t="shared" si="14"/>
        <v>37</v>
      </c>
      <c r="N29" s="187">
        <f t="shared" si="15"/>
        <v>2.6233584595888697E-2</v>
      </c>
      <c r="O29" s="152">
        <f t="shared" si="21"/>
        <v>27.327539647642851</v>
      </c>
      <c r="P29" s="152"/>
      <c r="Q29" s="152">
        <v>719.13745019999999</v>
      </c>
      <c r="R29" s="152">
        <v>16.358343187671899</v>
      </c>
      <c r="S29" s="152">
        <f t="shared" si="16"/>
        <v>2.2747171883653765E-2</v>
      </c>
      <c r="T29" s="153">
        <v>709</v>
      </c>
      <c r="U29" s="153">
        <v>733</v>
      </c>
      <c r="V29" s="153">
        <f t="shared" si="17"/>
        <v>24</v>
      </c>
      <c r="W29" s="187">
        <f t="shared" si="18"/>
        <v>3.3373314090825529E-2</v>
      </c>
      <c r="X29" s="152">
        <f t="shared" si="22"/>
        <v>3.2616943767916982</v>
      </c>
      <c r="Y29" s="152"/>
      <c r="Z29" s="152">
        <v>1196.743882</v>
      </c>
      <c r="AA29" s="152">
        <v>127.370243405019</v>
      </c>
      <c r="AB29" s="152">
        <f t="shared" si="19"/>
        <v>0.10643066183230256</v>
      </c>
      <c r="AC29" s="153">
        <v>1137</v>
      </c>
      <c r="AD29" s="153">
        <v>1258</v>
      </c>
      <c r="AE29" s="153">
        <f t="shared" si="7"/>
        <v>121</v>
      </c>
      <c r="AF29" s="187">
        <f t="shared" si="20"/>
        <v>0.10110768211974031</v>
      </c>
      <c r="AG29" s="152">
        <f t="shared" si="23"/>
        <v>15.79232146793758</v>
      </c>
      <c r="AH29" s="152"/>
      <c r="AI29" s="154"/>
    </row>
    <row r="30" spans="1:35" x14ac:dyDescent="0.2">
      <c r="A30" s="21">
        <v>1</v>
      </c>
      <c r="B30" s="21" t="s">
        <v>19</v>
      </c>
      <c r="C30" s="8" t="s">
        <v>4</v>
      </c>
      <c r="D30" s="9">
        <v>5518076</v>
      </c>
      <c r="E30" s="41">
        <v>0.59099999999999997</v>
      </c>
      <c r="F30" s="49" t="s">
        <v>16</v>
      </c>
      <c r="G30" s="44"/>
      <c r="H30" s="143">
        <v>64.440735669999995</v>
      </c>
      <c r="I30" s="143">
        <v>9.87521375938638</v>
      </c>
      <c r="J30" s="143">
        <f t="shared" si="13"/>
        <v>0.15324489481245521</v>
      </c>
      <c r="K30" s="144">
        <v>58</v>
      </c>
      <c r="L30" s="144">
        <v>70</v>
      </c>
      <c r="M30" s="144">
        <f t="shared" si="14"/>
        <v>12</v>
      </c>
      <c r="N30" s="184">
        <f t="shared" si="15"/>
        <v>0.18621761336574141</v>
      </c>
      <c r="O30" s="143">
        <f>H30/H$30</f>
        <v>1</v>
      </c>
      <c r="P30" s="143"/>
      <c r="Q30" s="143">
        <v>197.2411007</v>
      </c>
      <c r="R30" s="143">
        <v>49.743786294849301</v>
      </c>
      <c r="S30" s="143">
        <f t="shared" si="16"/>
        <v>0.2521978741667471</v>
      </c>
      <c r="T30" s="144">
        <v>174</v>
      </c>
      <c r="U30" s="144">
        <v>209</v>
      </c>
      <c r="V30" s="144">
        <f t="shared" si="17"/>
        <v>35</v>
      </c>
      <c r="W30" s="184">
        <f t="shared" si="18"/>
        <v>0.17744780309877878</v>
      </c>
      <c r="X30" s="143">
        <f>Q30/Q$30</f>
        <v>1</v>
      </c>
      <c r="Y30" s="143"/>
      <c r="Z30" s="143">
        <v>51.216258439999997</v>
      </c>
      <c r="AA30" s="143">
        <v>10.8882412091871</v>
      </c>
      <c r="AB30" s="143">
        <f t="shared" si="19"/>
        <v>0.21259345256433967</v>
      </c>
      <c r="AC30" s="144">
        <v>44</v>
      </c>
      <c r="AD30" s="144">
        <v>58</v>
      </c>
      <c r="AE30" s="144">
        <f t="shared" si="7"/>
        <v>14</v>
      </c>
      <c r="AF30" s="184">
        <f t="shared" si="20"/>
        <v>0.27335069812647567</v>
      </c>
      <c r="AG30" s="143">
        <f>Z30/Z$30</f>
        <v>1</v>
      </c>
      <c r="AH30" s="143"/>
      <c r="AI30" s="145"/>
    </row>
    <row r="31" spans="1:35" x14ac:dyDescent="0.2">
      <c r="A31" s="22">
        <v>1</v>
      </c>
      <c r="B31" s="22" t="s">
        <v>19</v>
      </c>
      <c r="C31" s="4" t="s">
        <v>5</v>
      </c>
      <c r="D31" s="5">
        <v>184477</v>
      </c>
      <c r="E31" s="36">
        <v>0.52900000000000003</v>
      </c>
      <c r="F31" s="44" t="s">
        <v>16</v>
      </c>
      <c r="G31" s="44"/>
      <c r="H31" s="143">
        <v>214.61337080000001</v>
      </c>
      <c r="I31" s="143">
        <v>14.879718408277901</v>
      </c>
      <c r="J31" s="143">
        <f t="shared" si="13"/>
        <v>6.9332671831264583E-2</v>
      </c>
      <c r="K31" s="144">
        <v>206</v>
      </c>
      <c r="L31" s="144">
        <v>225</v>
      </c>
      <c r="M31" s="144">
        <f t="shared" si="14"/>
        <v>19</v>
      </c>
      <c r="N31" s="184">
        <f t="shared" si="15"/>
        <v>8.8531296671661056E-2</v>
      </c>
      <c r="O31" s="143">
        <f>H31/H$30</f>
        <v>3.3303991422294081</v>
      </c>
      <c r="P31" s="143"/>
      <c r="Q31" s="143">
        <v>1753.9008799999999</v>
      </c>
      <c r="R31" s="143">
        <v>289.71181404687098</v>
      </c>
      <c r="S31" s="143">
        <f t="shared" si="16"/>
        <v>0.16518140640129617</v>
      </c>
      <c r="T31" s="144">
        <v>1643</v>
      </c>
      <c r="U31" s="144">
        <v>1864</v>
      </c>
      <c r="V31" s="144">
        <f t="shared" si="17"/>
        <v>221</v>
      </c>
      <c r="W31" s="184">
        <f t="shared" si="18"/>
        <v>0.12600484013669006</v>
      </c>
      <c r="X31" s="143">
        <f>Q31/Q$30</f>
        <v>8.8921673716861385</v>
      </c>
      <c r="Y31" s="143"/>
      <c r="Z31" s="143">
        <v>233.0980672</v>
      </c>
      <c r="AA31" s="143">
        <v>33.437554814385997</v>
      </c>
      <c r="AB31" s="143">
        <f t="shared" si="19"/>
        <v>0.14344844303533547</v>
      </c>
      <c r="AC31" s="144">
        <v>211</v>
      </c>
      <c r="AD31" s="144">
        <v>251</v>
      </c>
      <c r="AE31" s="144">
        <f t="shared" si="7"/>
        <v>40</v>
      </c>
      <c r="AF31" s="184">
        <f t="shared" si="20"/>
        <v>0.17160159447259457</v>
      </c>
      <c r="AG31" s="143">
        <f>Z31/Z$30</f>
        <v>4.5512513857894383</v>
      </c>
      <c r="AH31" s="143"/>
      <c r="AI31" s="145"/>
    </row>
    <row r="32" spans="1:35" x14ac:dyDescent="0.2">
      <c r="A32" s="22">
        <v>1</v>
      </c>
      <c r="B32" s="22" t="s">
        <v>19</v>
      </c>
      <c r="C32" s="4" t="s">
        <v>6</v>
      </c>
      <c r="D32" s="5">
        <v>161385</v>
      </c>
      <c r="E32" s="36">
        <v>0.52100000000000002</v>
      </c>
      <c r="F32" s="44" t="s">
        <v>16</v>
      </c>
      <c r="G32" s="44"/>
      <c r="H32" s="143">
        <v>101.4085446</v>
      </c>
      <c r="I32" s="143">
        <v>10.3562494410354</v>
      </c>
      <c r="J32" s="143">
        <f t="shared" si="13"/>
        <v>0.10212403187408924</v>
      </c>
      <c r="K32" s="144">
        <v>95</v>
      </c>
      <c r="L32" s="144">
        <v>108</v>
      </c>
      <c r="M32" s="144">
        <f t="shared" si="14"/>
        <v>13</v>
      </c>
      <c r="N32" s="184">
        <f t="shared" si="15"/>
        <v>0.12819432574718168</v>
      </c>
      <c r="O32" s="143">
        <f>H32/H$30</f>
        <v>1.5736714291921119</v>
      </c>
      <c r="P32" s="143"/>
      <c r="Q32" s="143">
        <v>546.82364140000004</v>
      </c>
      <c r="R32" s="143">
        <v>81.464779827892798</v>
      </c>
      <c r="S32" s="143">
        <f t="shared" si="16"/>
        <v>0.14897815979448761</v>
      </c>
      <c r="T32" s="144">
        <v>523</v>
      </c>
      <c r="U32" s="144">
        <v>583</v>
      </c>
      <c r="V32" s="144">
        <f t="shared" si="17"/>
        <v>60</v>
      </c>
      <c r="W32" s="184">
        <f t="shared" si="18"/>
        <v>0.10972459026531034</v>
      </c>
      <c r="X32" s="143">
        <f>Q32/Q$30</f>
        <v>2.7723615385401263</v>
      </c>
      <c r="Y32" s="143"/>
      <c r="Z32" s="143">
        <v>95.960130079999999</v>
      </c>
      <c r="AA32" s="143">
        <v>81.239432962507394</v>
      </c>
      <c r="AB32" s="143">
        <f t="shared" si="19"/>
        <v>0.84659569442829785</v>
      </c>
      <c r="AC32" s="144">
        <v>73</v>
      </c>
      <c r="AD32" s="144">
        <v>91</v>
      </c>
      <c r="AE32" s="144">
        <f t="shared" si="7"/>
        <v>18</v>
      </c>
      <c r="AF32" s="184">
        <f t="shared" si="20"/>
        <v>0.18757790329164589</v>
      </c>
      <c r="AG32" s="143">
        <f>Z32/Z$30</f>
        <v>1.8736263249768155</v>
      </c>
      <c r="AH32" s="143"/>
      <c r="AI32" s="145"/>
    </row>
    <row r="33" spans="1:35" x14ac:dyDescent="0.2">
      <c r="A33" s="22">
        <v>1</v>
      </c>
      <c r="B33" s="22" t="s">
        <v>19</v>
      </c>
      <c r="C33" s="4" t="s">
        <v>9</v>
      </c>
      <c r="D33" s="5">
        <v>17406</v>
      </c>
      <c r="E33" s="36">
        <v>0.58899999999999997</v>
      </c>
      <c r="F33" s="44" t="s">
        <v>16</v>
      </c>
      <c r="G33" s="44"/>
      <c r="H33" s="162">
        <v>13797.05458</v>
      </c>
      <c r="I33" s="162">
        <v>783.92718196046008</v>
      </c>
      <c r="J33" s="162">
        <f t="shared" si="13"/>
        <v>5.6818444648093873E-2</v>
      </c>
      <c r="K33" s="163">
        <v>13226</v>
      </c>
      <c r="L33" s="163">
        <v>14406</v>
      </c>
      <c r="M33" s="163">
        <f t="shared" si="14"/>
        <v>1180</v>
      </c>
      <c r="N33" s="191">
        <f t="shared" si="15"/>
        <v>8.5525500617393363E-2</v>
      </c>
      <c r="O33" s="162">
        <f>H33/H$30</f>
        <v>214.10454794703929</v>
      </c>
      <c r="P33" s="162"/>
      <c r="Q33" s="162">
        <v>8569.6046972999993</v>
      </c>
      <c r="R33" s="162">
        <v>1419.50618212825</v>
      </c>
      <c r="S33" s="162">
        <f t="shared" si="16"/>
        <v>0.16564430125644999</v>
      </c>
      <c r="T33" s="163">
        <v>7747</v>
      </c>
      <c r="U33" s="163">
        <v>8841</v>
      </c>
      <c r="V33" s="163">
        <f t="shared" si="17"/>
        <v>1094</v>
      </c>
      <c r="W33" s="191">
        <f t="shared" si="18"/>
        <v>0.12766049761253087</v>
      </c>
      <c r="X33" s="162">
        <f>Q33/Q$30</f>
        <v>43.44735791316743</v>
      </c>
      <c r="Y33" s="162"/>
      <c r="Z33" s="162">
        <v>2765.6253280000001</v>
      </c>
      <c r="AA33" s="162">
        <v>361.46936254966101</v>
      </c>
      <c r="AB33" s="162">
        <f t="shared" si="19"/>
        <v>0.13070077095767074</v>
      </c>
      <c r="AC33" s="163">
        <v>2559</v>
      </c>
      <c r="AD33" s="163">
        <v>2957</v>
      </c>
      <c r="AE33" s="163">
        <f t="shared" si="7"/>
        <v>398</v>
      </c>
      <c r="AF33" s="191">
        <f t="shared" si="20"/>
        <v>0.14390958745225954</v>
      </c>
      <c r="AG33" s="162">
        <f>Z33/Z$30</f>
        <v>53.998972440361662</v>
      </c>
      <c r="AH33" s="162"/>
      <c r="AI33" s="164">
        <v>3</v>
      </c>
    </row>
    <row r="34" spans="1:35" x14ac:dyDescent="0.2">
      <c r="A34" s="60">
        <v>1</v>
      </c>
      <c r="B34" s="60" t="s">
        <v>19</v>
      </c>
      <c r="C34" s="6" t="s">
        <v>10</v>
      </c>
      <c r="D34" s="7">
        <v>1934</v>
      </c>
      <c r="E34" s="37">
        <v>0.51200000000000001</v>
      </c>
      <c r="F34" s="45" t="s">
        <v>16</v>
      </c>
      <c r="G34" s="45"/>
      <c r="H34" s="165">
        <v>38948.718200000003</v>
      </c>
      <c r="I34" s="165">
        <v>121.81894289085299</v>
      </c>
      <c r="J34" s="165">
        <f t="shared" si="13"/>
        <v>3.1276752745833104E-3</v>
      </c>
      <c r="K34" s="166">
        <v>38880</v>
      </c>
      <c r="L34" s="166">
        <v>39033</v>
      </c>
      <c r="M34" s="166">
        <f t="shared" si="14"/>
        <v>153</v>
      </c>
      <c r="N34" s="192">
        <f t="shared" si="15"/>
        <v>3.9282422393042962E-3</v>
      </c>
      <c r="O34" s="165">
        <f>H34/H$30</f>
        <v>604.41144557156804</v>
      </c>
      <c r="P34" s="165"/>
      <c r="Q34" s="165">
        <v>7475.6416749999999</v>
      </c>
      <c r="R34" s="165">
        <v>503.056038117301</v>
      </c>
      <c r="S34" s="165">
        <f t="shared" si="16"/>
        <v>6.7292690044202935E-2</v>
      </c>
      <c r="T34" s="166">
        <v>7061</v>
      </c>
      <c r="U34" s="166">
        <v>7773</v>
      </c>
      <c r="V34" s="166">
        <f t="shared" si="17"/>
        <v>712</v>
      </c>
      <c r="W34" s="192">
        <f t="shared" si="18"/>
        <v>9.524266022287646E-2</v>
      </c>
      <c r="X34" s="165">
        <f>Q34/Q$30</f>
        <v>37.901034056640711</v>
      </c>
      <c r="Y34" s="165"/>
      <c r="Z34" s="165">
        <v>7862.1923470000002</v>
      </c>
      <c r="AA34" s="165">
        <v>234.25816963278101</v>
      </c>
      <c r="AB34" s="165">
        <f t="shared" si="19"/>
        <v>2.9795527671383871E-2</v>
      </c>
      <c r="AC34" s="166">
        <v>7828</v>
      </c>
      <c r="AD34" s="166">
        <v>7988</v>
      </c>
      <c r="AE34" s="166">
        <f t="shared" ref="AE34:AE65" si="24">AD34-AC34</f>
        <v>160</v>
      </c>
      <c r="AF34" s="192">
        <f t="shared" si="20"/>
        <v>2.0350557826412333E-2</v>
      </c>
      <c r="AG34" s="165">
        <f>Z34/Z$30</f>
        <v>153.50969763264888</v>
      </c>
      <c r="AH34" s="165"/>
      <c r="AI34" s="167"/>
    </row>
    <row r="35" spans="1:35" x14ac:dyDescent="0.2">
      <c r="A35" s="20">
        <v>2</v>
      </c>
      <c r="B35" s="20" t="s">
        <v>7</v>
      </c>
      <c r="C35" s="12" t="s">
        <v>4</v>
      </c>
      <c r="D35" s="13">
        <v>3798646</v>
      </c>
      <c r="E35" s="39">
        <v>0.39</v>
      </c>
      <c r="F35" s="47" t="s">
        <v>16</v>
      </c>
      <c r="G35" s="47"/>
      <c r="H35" s="168">
        <v>243.5557895</v>
      </c>
      <c r="I35" s="168">
        <v>31.4539522640336</v>
      </c>
      <c r="J35" s="168">
        <f t="shared" si="13"/>
        <v>0.12914475294800412</v>
      </c>
      <c r="K35" s="169">
        <v>226</v>
      </c>
      <c r="L35" s="169">
        <v>265</v>
      </c>
      <c r="M35" s="169">
        <f t="shared" si="14"/>
        <v>39</v>
      </c>
      <c r="N35" s="193">
        <f t="shared" si="15"/>
        <v>0.16012758341759722</v>
      </c>
      <c r="O35" s="168">
        <f>H35/H$35</f>
        <v>1</v>
      </c>
      <c r="P35" s="168"/>
      <c r="Q35" s="168">
        <v>300.29527419999999</v>
      </c>
      <c r="R35" s="168">
        <v>29.013628869787201</v>
      </c>
      <c r="S35" s="168">
        <f t="shared" si="16"/>
        <v>9.6617001206831518E-2</v>
      </c>
      <c r="T35" s="169">
        <v>282</v>
      </c>
      <c r="U35" s="169">
        <v>320</v>
      </c>
      <c r="V35" s="169">
        <f t="shared" si="17"/>
        <v>38</v>
      </c>
      <c r="W35" s="193">
        <f t="shared" si="18"/>
        <v>0.12654211792454509</v>
      </c>
      <c r="X35" s="168">
        <f>Q35/Q$35</f>
        <v>1</v>
      </c>
      <c r="Y35" s="168"/>
      <c r="Z35" s="168">
        <v>94.957059110000003</v>
      </c>
      <c r="AA35" s="168">
        <v>14.493357563629701</v>
      </c>
      <c r="AB35" s="168">
        <f t="shared" si="19"/>
        <v>0.15263064904780096</v>
      </c>
      <c r="AC35" s="169">
        <v>85</v>
      </c>
      <c r="AD35" s="169">
        <v>104</v>
      </c>
      <c r="AE35" s="169">
        <f t="shared" si="24"/>
        <v>19</v>
      </c>
      <c r="AF35" s="193">
        <f t="shared" si="20"/>
        <v>0.20009044275465662</v>
      </c>
      <c r="AG35" s="168">
        <f>Z35/Z$35</f>
        <v>1</v>
      </c>
      <c r="AH35" s="168"/>
      <c r="AI35" s="170"/>
    </row>
    <row r="36" spans="1:35" x14ac:dyDescent="0.2">
      <c r="A36" s="20">
        <v>2</v>
      </c>
      <c r="B36" s="20" t="s">
        <v>7</v>
      </c>
      <c r="C36" s="12" t="s">
        <v>5</v>
      </c>
      <c r="D36" s="13">
        <v>145059</v>
      </c>
      <c r="E36" s="39">
        <v>0.41</v>
      </c>
      <c r="F36" s="47" t="s">
        <v>16</v>
      </c>
      <c r="G36" s="47"/>
      <c r="H36" s="168">
        <v>76.956735910000006</v>
      </c>
      <c r="I36" s="168">
        <v>19.213451112877699</v>
      </c>
      <c r="J36" s="168">
        <f t="shared" si="13"/>
        <v>0.24966561907391191</v>
      </c>
      <c r="K36" s="169">
        <v>61</v>
      </c>
      <c r="L36" s="169">
        <v>91</v>
      </c>
      <c r="M36" s="169">
        <f t="shared" si="14"/>
        <v>30</v>
      </c>
      <c r="N36" s="193">
        <f t="shared" si="15"/>
        <v>0.38982942357488559</v>
      </c>
      <c r="O36" s="168">
        <f>H36/H$35</f>
        <v>0.31597169612755194</v>
      </c>
      <c r="P36" s="168"/>
      <c r="Q36" s="168">
        <v>84.454310849999999</v>
      </c>
      <c r="R36" s="168">
        <v>12.3717749239448</v>
      </c>
      <c r="S36" s="168">
        <f t="shared" si="16"/>
        <v>0.14649074510735646</v>
      </c>
      <c r="T36" s="169">
        <v>75</v>
      </c>
      <c r="U36" s="169">
        <v>94</v>
      </c>
      <c r="V36" s="169">
        <f t="shared" si="17"/>
        <v>19</v>
      </c>
      <c r="W36" s="193">
        <f t="shared" si="18"/>
        <v>0.22497371429323551</v>
      </c>
      <c r="X36" s="168">
        <f>Q36/Q$35</f>
        <v>0.28123756217939178</v>
      </c>
      <c r="Y36" s="168"/>
      <c r="Z36" s="168">
        <v>26.54222802</v>
      </c>
      <c r="AA36" s="168">
        <v>6.7260646226155103</v>
      </c>
      <c r="AB36" s="168">
        <f t="shared" si="19"/>
        <v>0.25340994800991506</v>
      </c>
      <c r="AC36" s="169">
        <v>22</v>
      </c>
      <c r="AD36" s="169">
        <v>31</v>
      </c>
      <c r="AE36" s="169">
        <f t="shared" si="24"/>
        <v>9</v>
      </c>
      <c r="AF36" s="193">
        <f t="shared" si="20"/>
        <v>0.33908231039302178</v>
      </c>
      <c r="AG36" s="168">
        <f>Z36/Z$35</f>
        <v>0.27951821874825539</v>
      </c>
      <c r="AH36" s="168"/>
      <c r="AI36" s="170"/>
    </row>
    <row r="37" spans="1:35" x14ac:dyDescent="0.2">
      <c r="A37" s="20">
        <v>2</v>
      </c>
      <c r="B37" s="20" t="s">
        <v>7</v>
      </c>
      <c r="C37" s="14" t="s">
        <v>6</v>
      </c>
      <c r="D37" s="15">
        <v>6078</v>
      </c>
      <c r="E37" s="40">
        <v>0.39200000000000002</v>
      </c>
      <c r="F37" s="48" t="s">
        <v>16</v>
      </c>
      <c r="G37" s="47"/>
      <c r="H37" s="168">
        <v>217.923001</v>
      </c>
      <c r="I37" s="168">
        <v>29.4846860468652</v>
      </c>
      <c r="J37" s="168">
        <f t="shared" si="13"/>
        <v>0.1352986417751525</v>
      </c>
      <c r="K37" s="169">
        <v>187</v>
      </c>
      <c r="L37" s="169">
        <v>247</v>
      </c>
      <c r="M37" s="169">
        <f t="shared" si="14"/>
        <v>60</v>
      </c>
      <c r="N37" s="193">
        <f t="shared" si="15"/>
        <v>0.27532660492317651</v>
      </c>
      <c r="O37" s="168">
        <f>H37/H$35</f>
        <v>0.89475598772411857</v>
      </c>
      <c r="P37" s="168"/>
      <c r="Q37" s="168">
        <v>69.730997040000005</v>
      </c>
      <c r="R37" s="168">
        <v>8.7267138148660095</v>
      </c>
      <c r="S37" s="168">
        <f t="shared" si="16"/>
        <v>0.12514827243700644</v>
      </c>
      <c r="T37" s="169">
        <v>63</v>
      </c>
      <c r="U37" s="169">
        <v>75</v>
      </c>
      <c r="V37" s="169">
        <f t="shared" si="17"/>
        <v>12</v>
      </c>
      <c r="W37" s="193">
        <f t="shared" si="18"/>
        <v>0.17208989558999713</v>
      </c>
      <c r="X37" s="168">
        <f>Q37/Q$35</f>
        <v>0.23220810659031013</v>
      </c>
      <c r="Y37" s="168"/>
      <c r="Z37" s="168">
        <v>195.00855540000001</v>
      </c>
      <c r="AA37" s="168">
        <v>27.258209123857</v>
      </c>
      <c r="AB37" s="168">
        <f t="shared" si="19"/>
        <v>0.13977955514795326</v>
      </c>
      <c r="AC37" s="169">
        <v>176</v>
      </c>
      <c r="AD37" s="169">
        <v>213</v>
      </c>
      <c r="AE37" s="169">
        <f t="shared" si="24"/>
        <v>37</v>
      </c>
      <c r="AF37" s="193">
        <f t="shared" si="20"/>
        <v>0.18973526532774879</v>
      </c>
      <c r="AG37" s="168">
        <f>Z37/Z$35</f>
        <v>2.0536499047858938</v>
      </c>
      <c r="AH37" s="168"/>
      <c r="AI37" s="170"/>
    </row>
    <row r="38" spans="1:35" x14ac:dyDescent="0.2">
      <c r="A38" s="21">
        <v>2</v>
      </c>
      <c r="B38" s="21" t="s">
        <v>8</v>
      </c>
      <c r="C38" s="8" t="s">
        <v>4</v>
      </c>
      <c r="D38" s="9">
        <v>4758908</v>
      </c>
      <c r="E38" s="41">
        <v>0.53800000000000003</v>
      </c>
      <c r="F38" s="49" t="s">
        <v>16</v>
      </c>
      <c r="G38" s="49"/>
      <c r="H38" s="171">
        <v>363.15438970000002</v>
      </c>
      <c r="I38" s="171">
        <v>38.999171121738399</v>
      </c>
      <c r="J38" s="171">
        <f t="shared" si="13"/>
        <v>0.10739005841002064</v>
      </c>
      <c r="K38" s="172">
        <v>346</v>
      </c>
      <c r="L38" s="172">
        <v>385</v>
      </c>
      <c r="M38" s="172">
        <f t="shared" si="14"/>
        <v>39</v>
      </c>
      <c r="N38" s="194">
        <f t="shared" si="15"/>
        <v>0.10739234085045124</v>
      </c>
      <c r="O38" s="171">
        <f>H38/H$38</f>
        <v>1</v>
      </c>
      <c r="P38" s="171"/>
      <c r="Q38" s="171">
        <v>214.0740064</v>
      </c>
      <c r="R38" s="171">
        <v>25.782559830402501</v>
      </c>
      <c r="S38" s="171">
        <f t="shared" si="16"/>
        <v>0.12043760129488799</v>
      </c>
      <c r="T38" s="172">
        <v>200</v>
      </c>
      <c r="U38" s="172">
        <v>228</v>
      </c>
      <c r="V38" s="172">
        <f t="shared" si="17"/>
        <v>28</v>
      </c>
      <c r="W38" s="194">
        <f t="shared" si="18"/>
        <v>0.13079588909865891</v>
      </c>
      <c r="X38" s="171">
        <f>Q38/Q$38</f>
        <v>1</v>
      </c>
      <c r="Y38" s="171"/>
      <c r="Z38" s="171">
        <v>88.782167720000004</v>
      </c>
      <c r="AA38" s="171">
        <v>15.999964507126201</v>
      </c>
      <c r="AB38" s="171">
        <f t="shared" si="19"/>
        <v>0.18021597036903483</v>
      </c>
      <c r="AC38" s="172">
        <v>78</v>
      </c>
      <c r="AD38" s="172">
        <v>99</v>
      </c>
      <c r="AE38" s="172">
        <f t="shared" si="24"/>
        <v>21</v>
      </c>
      <c r="AF38" s="194">
        <f t="shared" si="20"/>
        <v>0.23653398581378993</v>
      </c>
      <c r="AG38" s="171">
        <f>Z38/Z$38</f>
        <v>1</v>
      </c>
      <c r="AH38" s="171"/>
      <c r="AI38" s="173"/>
    </row>
    <row r="39" spans="1:35" x14ac:dyDescent="0.2">
      <c r="A39" s="22">
        <v>2</v>
      </c>
      <c r="B39" s="22" t="s">
        <v>8</v>
      </c>
      <c r="C39" s="4" t="s">
        <v>5</v>
      </c>
      <c r="D39" s="5">
        <v>64962</v>
      </c>
      <c r="E39" s="36">
        <v>0.51600000000000001</v>
      </c>
      <c r="F39" s="44" t="s">
        <v>16</v>
      </c>
      <c r="G39" s="44"/>
      <c r="H39" s="162">
        <v>1374.487844</v>
      </c>
      <c r="I39" s="162">
        <v>100.62611535648</v>
      </c>
      <c r="J39" s="162">
        <f t="shared" si="13"/>
        <v>7.320989836013421E-2</v>
      </c>
      <c r="K39" s="163">
        <v>1316</v>
      </c>
      <c r="L39" s="163">
        <v>1457</v>
      </c>
      <c r="M39" s="163">
        <f t="shared" si="14"/>
        <v>141</v>
      </c>
      <c r="N39" s="191">
        <f t="shared" si="15"/>
        <v>0.10258366461042343</v>
      </c>
      <c r="O39" s="162">
        <f>H39/H$38</f>
        <v>3.7848581291705088</v>
      </c>
      <c r="P39" s="162"/>
      <c r="Q39" s="162">
        <v>132.47793139999999</v>
      </c>
      <c r="R39" s="162">
        <v>13.388574332390901</v>
      </c>
      <c r="S39" s="162">
        <f t="shared" si="16"/>
        <v>0.10106267655981004</v>
      </c>
      <c r="T39" s="163">
        <v>123</v>
      </c>
      <c r="U39" s="163">
        <v>140</v>
      </c>
      <c r="V39" s="163">
        <f t="shared" si="17"/>
        <v>17</v>
      </c>
      <c r="W39" s="191">
        <f t="shared" si="18"/>
        <v>0.12832325973350758</v>
      </c>
      <c r="X39" s="162">
        <f>Q39/Q$38</f>
        <v>0.6188417436933622</v>
      </c>
      <c r="Y39" s="162"/>
      <c r="Z39" s="162">
        <v>145.7733796</v>
      </c>
      <c r="AA39" s="162">
        <v>22.3858374914773</v>
      </c>
      <c r="AB39" s="162">
        <f t="shared" si="19"/>
        <v>0.1535660183834916</v>
      </c>
      <c r="AC39" s="163">
        <v>130</v>
      </c>
      <c r="AD39" s="163">
        <v>160</v>
      </c>
      <c r="AE39" s="163">
        <f t="shared" si="24"/>
        <v>30</v>
      </c>
      <c r="AF39" s="191">
        <f t="shared" si="20"/>
        <v>0.20579889196724091</v>
      </c>
      <c r="AG39" s="162">
        <f>Z39/Z$38</f>
        <v>1.6419218334445056</v>
      </c>
      <c r="AH39" s="162"/>
      <c r="AI39" s="164"/>
    </row>
    <row r="40" spans="1:35" x14ac:dyDescent="0.2">
      <c r="A40" s="22">
        <v>2</v>
      </c>
      <c r="B40" s="22" t="s">
        <v>8</v>
      </c>
      <c r="C40" s="6" t="s">
        <v>6</v>
      </c>
      <c r="D40" s="7">
        <v>9294</v>
      </c>
      <c r="E40" s="37">
        <v>0.55200000000000005</v>
      </c>
      <c r="F40" s="45" t="s">
        <v>16</v>
      </c>
      <c r="G40" s="45"/>
      <c r="H40" s="165">
        <v>2219.3035289999998</v>
      </c>
      <c r="I40" s="165">
        <v>135.06275258934599</v>
      </c>
      <c r="J40" s="165">
        <f t="shared" si="13"/>
        <v>6.0858170513613419E-2</v>
      </c>
      <c r="K40" s="166">
        <v>2095</v>
      </c>
      <c r="L40" s="166">
        <v>2362</v>
      </c>
      <c r="M40" s="166">
        <f t="shared" si="14"/>
        <v>267</v>
      </c>
      <c r="N40" s="192">
        <f t="shared" si="15"/>
        <v>0.12030801398324638</v>
      </c>
      <c r="O40" s="165">
        <f>H40/H$38</f>
        <v>6.1111846419737761</v>
      </c>
      <c r="P40" s="165"/>
      <c r="Q40" s="165">
        <v>278.90391649999998</v>
      </c>
      <c r="R40" s="165">
        <v>15.3799863154596</v>
      </c>
      <c r="S40" s="165">
        <f t="shared" si="16"/>
        <v>5.514438989765711E-2</v>
      </c>
      <c r="T40" s="166">
        <v>268</v>
      </c>
      <c r="U40" s="166">
        <v>291</v>
      </c>
      <c r="V40" s="166">
        <f t="shared" si="17"/>
        <v>23</v>
      </c>
      <c r="W40" s="192">
        <f t="shared" si="18"/>
        <v>8.2465675952599973E-2</v>
      </c>
      <c r="X40" s="165">
        <f>Q40/Q$38</f>
        <v>1.3028387761327009</v>
      </c>
      <c r="Y40" s="165"/>
      <c r="Z40" s="165">
        <v>460.66935660000001</v>
      </c>
      <c r="AA40" s="165">
        <v>61.890348613984699</v>
      </c>
      <c r="AB40" s="165">
        <f t="shared" si="19"/>
        <v>0.13434874216676884</v>
      </c>
      <c r="AC40" s="166">
        <v>417</v>
      </c>
      <c r="AD40" s="166">
        <v>502</v>
      </c>
      <c r="AE40" s="166">
        <f t="shared" si="24"/>
        <v>85</v>
      </c>
      <c r="AF40" s="192">
        <f t="shared" si="20"/>
        <v>0.18451411795077494</v>
      </c>
      <c r="AG40" s="165">
        <f>Z40/Z$38</f>
        <v>5.1887599551843877</v>
      </c>
      <c r="AH40" s="165"/>
      <c r="AI40" s="167"/>
    </row>
    <row r="41" spans="1:35" x14ac:dyDescent="0.2">
      <c r="A41" s="19">
        <v>2</v>
      </c>
      <c r="B41" s="19" t="s">
        <v>12</v>
      </c>
      <c r="C41" s="10" t="s">
        <v>4</v>
      </c>
      <c r="D41" s="11">
        <v>4837926</v>
      </c>
      <c r="E41" s="38">
        <v>0.55000000000000004</v>
      </c>
      <c r="F41" s="46" t="s">
        <v>16</v>
      </c>
      <c r="G41" s="47"/>
      <c r="H41" s="168">
        <v>230.8710203</v>
      </c>
      <c r="I41" s="168">
        <v>25.426255883589199</v>
      </c>
      <c r="J41" s="168">
        <f t="shared" si="13"/>
        <v>0.11013186432212081</v>
      </c>
      <c r="K41" s="169">
        <v>214</v>
      </c>
      <c r="L41" s="169">
        <v>248</v>
      </c>
      <c r="M41" s="169">
        <f t="shared" si="14"/>
        <v>34</v>
      </c>
      <c r="N41" s="193">
        <f t="shared" si="15"/>
        <v>0.14726837502523915</v>
      </c>
      <c r="O41" s="168">
        <f t="shared" ref="O41:O46" si="25">H41/H$41</f>
        <v>1</v>
      </c>
      <c r="P41" s="168"/>
      <c r="Q41" s="168">
        <v>141.09149300000001</v>
      </c>
      <c r="R41" s="168">
        <v>15.3860914670538</v>
      </c>
      <c r="S41" s="168">
        <f t="shared" si="16"/>
        <v>0.10905045470781005</v>
      </c>
      <c r="T41" s="169">
        <v>131</v>
      </c>
      <c r="U41" s="169">
        <v>151</v>
      </c>
      <c r="V41" s="169">
        <f t="shared" si="17"/>
        <v>20</v>
      </c>
      <c r="W41" s="193">
        <f t="shared" si="18"/>
        <v>0.14175199067459013</v>
      </c>
      <c r="X41" s="168">
        <f t="shared" ref="X41:X46" si="26">Q41/Q$41</f>
        <v>1</v>
      </c>
      <c r="Y41" s="168"/>
      <c r="Z41" s="168">
        <v>89.242141270000005</v>
      </c>
      <c r="AA41" s="168">
        <v>15.8178890433764</v>
      </c>
      <c r="AB41" s="168">
        <f t="shared" si="19"/>
        <v>0.17724685690272432</v>
      </c>
      <c r="AC41" s="169">
        <v>78</v>
      </c>
      <c r="AD41" s="169">
        <v>99</v>
      </c>
      <c r="AE41" s="169">
        <f t="shared" si="24"/>
        <v>21</v>
      </c>
      <c r="AF41" s="193">
        <f t="shared" si="20"/>
        <v>0.23531483782381457</v>
      </c>
      <c r="AG41" s="168">
        <f t="shared" ref="AG41:AG46" si="27">Z41/Z$41</f>
        <v>1</v>
      </c>
      <c r="AH41" s="168"/>
      <c r="AI41" s="170"/>
    </row>
    <row r="42" spans="1:35" x14ac:dyDescent="0.2">
      <c r="A42" s="20">
        <v>2</v>
      </c>
      <c r="B42" s="20" t="s">
        <v>12</v>
      </c>
      <c r="C42" s="12" t="s">
        <v>5</v>
      </c>
      <c r="D42" s="13">
        <v>136482</v>
      </c>
      <c r="E42" s="39">
        <v>0.52400000000000002</v>
      </c>
      <c r="F42" s="47" t="s">
        <v>16</v>
      </c>
      <c r="G42" s="47"/>
      <c r="H42" s="168">
        <v>199.1903552</v>
      </c>
      <c r="I42" s="168">
        <v>20.4765556606065</v>
      </c>
      <c r="J42" s="168">
        <f t="shared" si="13"/>
        <v>0.10279893140431781</v>
      </c>
      <c r="K42" s="169">
        <v>181</v>
      </c>
      <c r="L42" s="169">
        <v>217</v>
      </c>
      <c r="M42" s="169">
        <f t="shared" si="14"/>
        <v>36</v>
      </c>
      <c r="N42" s="193">
        <f t="shared" si="15"/>
        <v>0.18073164217139767</v>
      </c>
      <c r="O42" s="168">
        <f t="shared" si="25"/>
        <v>0.86277764502953513</v>
      </c>
      <c r="P42" s="168"/>
      <c r="Q42" s="168">
        <v>53.499566600000001</v>
      </c>
      <c r="R42" s="168">
        <v>10.1570575091565</v>
      </c>
      <c r="S42" s="168">
        <f t="shared" si="16"/>
        <v>0.18985308021460681</v>
      </c>
      <c r="T42" s="169">
        <v>45</v>
      </c>
      <c r="U42" s="169">
        <v>60</v>
      </c>
      <c r="V42" s="169">
        <f t="shared" si="17"/>
        <v>15</v>
      </c>
      <c r="W42" s="193">
        <f t="shared" si="18"/>
        <v>0.28037610308416966</v>
      </c>
      <c r="X42" s="168">
        <f t="shared" si="26"/>
        <v>0.37918350328889067</v>
      </c>
      <c r="Y42" s="168"/>
      <c r="Z42" s="168">
        <v>50.001534460000002</v>
      </c>
      <c r="AA42" s="168">
        <v>10.3869556410444</v>
      </c>
      <c r="AB42" s="168">
        <f t="shared" si="19"/>
        <v>0.2077327376693551</v>
      </c>
      <c r="AC42" s="169">
        <v>43</v>
      </c>
      <c r="AD42" s="169">
        <v>57</v>
      </c>
      <c r="AE42" s="169">
        <f t="shared" si="24"/>
        <v>14</v>
      </c>
      <c r="AF42" s="193">
        <f t="shared" si="20"/>
        <v>0.27999140728770344</v>
      </c>
      <c r="AG42" s="168">
        <f t="shared" si="27"/>
        <v>0.56029061773317979</v>
      </c>
      <c r="AH42" s="168"/>
      <c r="AI42" s="170"/>
    </row>
    <row r="43" spans="1:35" x14ac:dyDescent="0.2">
      <c r="A43" s="20">
        <v>2</v>
      </c>
      <c r="B43" s="20" t="s">
        <v>12</v>
      </c>
      <c r="C43" s="12" t="s">
        <v>6</v>
      </c>
      <c r="D43" s="13">
        <v>108411</v>
      </c>
      <c r="E43" s="39">
        <v>0.53100000000000003</v>
      </c>
      <c r="F43" s="47" t="s">
        <v>16</v>
      </c>
      <c r="G43" s="47"/>
      <c r="H43" s="168">
        <v>320.83247210000002</v>
      </c>
      <c r="I43" s="168">
        <v>67.105072948146898</v>
      </c>
      <c r="J43" s="168">
        <f t="shared" si="13"/>
        <v>0.20915923038872128</v>
      </c>
      <c r="K43" s="169">
        <v>259</v>
      </c>
      <c r="L43" s="169">
        <v>374</v>
      </c>
      <c r="M43" s="169">
        <f t="shared" si="14"/>
        <v>115</v>
      </c>
      <c r="N43" s="193">
        <f t="shared" si="15"/>
        <v>0.35844252063162652</v>
      </c>
      <c r="O43" s="168">
        <f t="shared" si="25"/>
        <v>1.389661082985217</v>
      </c>
      <c r="P43" s="168"/>
      <c r="Q43" s="168">
        <v>46.032252509999999</v>
      </c>
      <c r="R43" s="168">
        <v>8.4662036034120298</v>
      </c>
      <c r="S43" s="168">
        <f t="shared" si="16"/>
        <v>0.18391895120867355</v>
      </c>
      <c r="T43" s="169">
        <v>39</v>
      </c>
      <c r="U43" s="169">
        <v>53</v>
      </c>
      <c r="V43" s="169">
        <f t="shared" si="17"/>
        <v>14</v>
      </c>
      <c r="W43" s="193">
        <f t="shared" si="18"/>
        <v>0.30413458470142546</v>
      </c>
      <c r="X43" s="168">
        <f t="shared" si="26"/>
        <v>0.32625817142639491</v>
      </c>
      <c r="Y43" s="168"/>
      <c r="Z43" s="168">
        <v>62.251754730000002</v>
      </c>
      <c r="AA43" s="168">
        <v>11.9781302977468</v>
      </c>
      <c r="AB43" s="168">
        <f t="shared" si="19"/>
        <v>0.19241433996035406</v>
      </c>
      <c r="AC43" s="169">
        <v>54</v>
      </c>
      <c r="AD43" s="169">
        <v>70</v>
      </c>
      <c r="AE43" s="169">
        <f t="shared" si="24"/>
        <v>16</v>
      </c>
      <c r="AF43" s="193">
        <f t="shared" si="20"/>
        <v>0.25702086743410901</v>
      </c>
      <c r="AG43" s="168">
        <f t="shared" si="27"/>
        <v>0.69756007469227765</v>
      </c>
      <c r="AH43" s="168"/>
      <c r="AI43" s="170"/>
    </row>
    <row r="44" spans="1:35" x14ac:dyDescent="0.2">
      <c r="A44" s="20">
        <v>2</v>
      </c>
      <c r="B44" s="20" t="s">
        <v>12</v>
      </c>
      <c r="C44" s="12" t="s">
        <v>9</v>
      </c>
      <c r="D44" s="13">
        <v>4665</v>
      </c>
      <c r="E44" s="39">
        <v>0.51100000000000001</v>
      </c>
      <c r="F44" s="47" t="s">
        <v>16</v>
      </c>
      <c r="G44" s="47"/>
      <c r="H44" s="168">
        <v>1103.859064</v>
      </c>
      <c r="I44" s="168">
        <v>95.629913082990697</v>
      </c>
      <c r="J44" s="168">
        <f t="shared" si="13"/>
        <v>8.6632357518958328E-2</v>
      </c>
      <c r="K44" s="169">
        <v>1001</v>
      </c>
      <c r="L44" s="169">
        <v>1207</v>
      </c>
      <c r="M44" s="169">
        <f t="shared" si="14"/>
        <v>206</v>
      </c>
      <c r="N44" s="193">
        <f t="shared" si="15"/>
        <v>0.18661802644762265</v>
      </c>
      <c r="O44" s="168">
        <f t="shared" si="25"/>
        <v>4.7812803121223961</v>
      </c>
      <c r="P44" s="168"/>
      <c r="Q44" s="168">
        <v>39.289315729999998</v>
      </c>
      <c r="R44" s="168">
        <v>7.4434205025360702</v>
      </c>
      <c r="S44" s="168">
        <f t="shared" si="16"/>
        <v>0.18945151790598697</v>
      </c>
      <c r="T44" s="169">
        <v>35</v>
      </c>
      <c r="U44" s="169">
        <v>41</v>
      </c>
      <c r="V44" s="169">
        <f t="shared" si="17"/>
        <v>6</v>
      </c>
      <c r="W44" s="193">
        <f t="shared" si="18"/>
        <v>0.15271327302395857</v>
      </c>
      <c r="X44" s="168">
        <f t="shared" si="26"/>
        <v>0.27846693584849935</v>
      </c>
      <c r="Y44" s="168"/>
      <c r="Z44" s="168">
        <v>1010.327011</v>
      </c>
      <c r="AA44" s="168">
        <v>148.887979065157</v>
      </c>
      <c r="AB44" s="168">
        <f t="shared" si="19"/>
        <v>0.14736612744599481</v>
      </c>
      <c r="AC44" s="169">
        <v>884</v>
      </c>
      <c r="AD44" s="169">
        <v>1138</v>
      </c>
      <c r="AE44" s="169">
        <f t="shared" si="24"/>
        <v>254</v>
      </c>
      <c r="AF44" s="193">
        <f t="shared" si="20"/>
        <v>0.2514037507010688</v>
      </c>
      <c r="AG44" s="168">
        <f t="shared" si="27"/>
        <v>11.321187463927824</v>
      </c>
      <c r="AH44" s="168"/>
      <c r="AI44" s="170"/>
    </row>
    <row r="45" spans="1:35" x14ac:dyDescent="0.2">
      <c r="A45" s="20">
        <v>2</v>
      </c>
      <c r="B45" s="20" t="s">
        <v>12</v>
      </c>
      <c r="C45" s="12" t="s">
        <v>10</v>
      </c>
      <c r="D45" s="13">
        <v>3715</v>
      </c>
      <c r="E45" s="39">
        <v>0.55700000000000005</v>
      </c>
      <c r="F45" s="47" t="s">
        <v>16</v>
      </c>
      <c r="G45" s="47"/>
      <c r="H45" s="168">
        <v>2307.1819599999999</v>
      </c>
      <c r="I45" s="168">
        <v>89.036277947852895</v>
      </c>
      <c r="J45" s="168">
        <f t="shared" si="13"/>
        <v>3.8590921518757412E-2</v>
      </c>
      <c r="K45" s="169">
        <v>2223</v>
      </c>
      <c r="L45" s="169">
        <v>2395</v>
      </c>
      <c r="M45" s="169">
        <f t="shared" si="14"/>
        <v>172</v>
      </c>
      <c r="N45" s="193">
        <f t="shared" si="15"/>
        <v>7.454982007574297E-2</v>
      </c>
      <c r="O45" s="168">
        <f t="shared" si="25"/>
        <v>9.9933805334337151</v>
      </c>
      <c r="P45" s="168"/>
      <c r="Q45" s="168">
        <v>32.111975119999997</v>
      </c>
      <c r="R45" s="168">
        <v>3.96027603010213</v>
      </c>
      <c r="S45" s="168">
        <f t="shared" si="16"/>
        <v>0.12332707705779172</v>
      </c>
      <c r="T45" s="169">
        <v>29</v>
      </c>
      <c r="U45" s="169">
        <v>34</v>
      </c>
      <c r="V45" s="169">
        <f t="shared" si="17"/>
        <v>5</v>
      </c>
      <c r="W45" s="193">
        <f t="shared" si="18"/>
        <v>0.15570515302516841</v>
      </c>
      <c r="X45" s="168">
        <f t="shared" si="26"/>
        <v>0.22759681988764549</v>
      </c>
      <c r="Y45" s="168"/>
      <c r="Z45" s="168">
        <v>1567.172006</v>
      </c>
      <c r="AA45" s="168">
        <v>205.01621642764499</v>
      </c>
      <c r="AB45" s="168">
        <f t="shared" si="19"/>
        <v>0.13081921808373917</v>
      </c>
      <c r="AC45" s="169">
        <v>1427</v>
      </c>
      <c r="AD45" s="169">
        <v>1697</v>
      </c>
      <c r="AE45" s="169">
        <f t="shared" si="24"/>
        <v>270</v>
      </c>
      <c r="AF45" s="193">
        <f t="shared" si="20"/>
        <v>0.17228485384264833</v>
      </c>
      <c r="AG45" s="168">
        <f t="shared" si="27"/>
        <v>17.560896496852958</v>
      </c>
      <c r="AH45" s="168"/>
      <c r="AI45" s="170"/>
    </row>
    <row r="46" spans="1:35" x14ac:dyDescent="0.2">
      <c r="A46" s="20">
        <v>2</v>
      </c>
      <c r="B46" s="20" t="s">
        <v>12</v>
      </c>
      <c r="C46" s="14" t="s">
        <v>11</v>
      </c>
      <c r="D46" s="15">
        <v>2369</v>
      </c>
      <c r="E46" s="40">
        <v>0.499</v>
      </c>
      <c r="F46" s="48" t="s">
        <v>16</v>
      </c>
      <c r="G46" s="47"/>
      <c r="H46" s="168">
        <v>2649.4722980000001</v>
      </c>
      <c r="I46" s="168">
        <v>49.556698961276851</v>
      </c>
      <c r="J46" s="168">
        <f t="shared" si="13"/>
        <v>1.8704365770755776E-2</v>
      </c>
      <c r="K46" s="169">
        <v>2610</v>
      </c>
      <c r="L46" s="169">
        <v>2703</v>
      </c>
      <c r="M46" s="169">
        <f t="shared" si="14"/>
        <v>93</v>
      </c>
      <c r="N46" s="193">
        <f t="shared" si="15"/>
        <v>3.5101329449718215E-2</v>
      </c>
      <c r="O46" s="168">
        <f t="shared" si="25"/>
        <v>11.475984705907241</v>
      </c>
      <c r="P46" s="168"/>
      <c r="Q46" s="168">
        <v>24.844303799999999</v>
      </c>
      <c r="R46" s="168">
        <v>5.4833701581192003</v>
      </c>
      <c r="S46" s="168">
        <f t="shared" si="16"/>
        <v>0.22070935061256175</v>
      </c>
      <c r="T46" s="169">
        <v>21</v>
      </c>
      <c r="U46" s="169">
        <v>29</v>
      </c>
      <c r="V46" s="169">
        <f t="shared" si="17"/>
        <v>8</v>
      </c>
      <c r="W46" s="193">
        <f t="shared" si="18"/>
        <v>0.32200540069068068</v>
      </c>
      <c r="X46" s="168">
        <f t="shared" si="26"/>
        <v>0.17608647602871419</v>
      </c>
      <c r="Y46" s="168"/>
      <c r="Z46" s="168">
        <v>2152.8534979999999</v>
      </c>
      <c r="AA46" s="168">
        <v>325.21059228538502</v>
      </c>
      <c r="AB46" s="168">
        <f t="shared" si="19"/>
        <v>0.15106025216648766</v>
      </c>
      <c r="AC46" s="169">
        <v>2006</v>
      </c>
      <c r="AD46" s="169">
        <v>2338</v>
      </c>
      <c r="AE46" s="169">
        <f t="shared" si="24"/>
        <v>332</v>
      </c>
      <c r="AF46" s="193">
        <f t="shared" si="20"/>
        <v>0.15421393063133551</v>
      </c>
      <c r="AG46" s="168">
        <f t="shared" si="27"/>
        <v>24.123731987633423</v>
      </c>
      <c r="AH46" s="168"/>
      <c r="AI46" s="170">
        <v>2</v>
      </c>
    </row>
    <row r="47" spans="1:35" x14ac:dyDescent="0.2">
      <c r="A47" s="21">
        <v>2</v>
      </c>
      <c r="B47" s="21" t="s">
        <v>13</v>
      </c>
      <c r="C47" s="8" t="s">
        <v>4</v>
      </c>
      <c r="D47" s="9">
        <v>2051882</v>
      </c>
      <c r="E47" s="41">
        <v>0.38500000000000001</v>
      </c>
      <c r="F47" s="49" t="s">
        <v>16</v>
      </c>
      <c r="G47" s="49"/>
      <c r="H47" s="171">
        <v>597.79049029999999</v>
      </c>
      <c r="I47" s="171">
        <v>103.700731226494</v>
      </c>
      <c r="J47" s="171">
        <f t="shared" si="13"/>
        <v>0.17347337053564033</v>
      </c>
      <c r="K47" s="172">
        <v>526</v>
      </c>
      <c r="L47" s="172">
        <v>661</v>
      </c>
      <c r="M47" s="172">
        <f t="shared" si="14"/>
        <v>135</v>
      </c>
      <c r="N47" s="194">
        <f t="shared" si="15"/>
        <v>0.22583162862335016</v>
      </c>
      <c r="O47" s="171">
        <f t="shared" ref="O47:O52" si="28">H47/H$47</f>
        <v>1</v>
      </c>
      <c r="P47" s="171"/>
      <c r="Q47" s="171">
        <v>581.09536179999998</v>
      </c>
      <c r="R47" s="171">
        <v>93.914814994273002</v>
      </c>
      <c r="S47" s="171">
        <f t="shared" si="16"/>
        <v>0.16161687249294615</v>
      </c>
      <c r="T47" s="172">
        <v>532</v>
      </c>
      <c r="U47" s="172">
        <v>601</v>
      </c>
      <c r="V47" s="172">
        <f t="shared" si="17"/>
        <v>69</v>
      </c>
      <c r="W47" s="194">
        <f t="shared" si="18"/>
        <v>0.11874126784675362</v>
      </c>
      <c r="X47" s="171">
        <f t="shared" ref="X47:X52" si="29">Q47/Q$47</f>
        <v>1</v>
      </c>
      <c r="Y47" s="171"/>
      <c r="Z47" s="171">
        <v>155.8212652</v>
      </c>
      <c r="AA47" s="171">
        <v>26.610178901723799</v>
      </c>
      <c r="AB47" s="171">
        <f t="shared" si="19"/>
        <v>0.17077373147733754</v>
      </c>
      <c r="AC47" s="172">
        <v>138</v>
      </c>
      <c r="AD47" s="172">
        <v>169</v>
      </c>
      <c r="AE47" s="172">
        <f t="shared" si="24"/>
        <v>31</v>
      </c>
      <c r="AF47" s="194">
        <f t="shared" si="20"/>
        <v>0.1989458881636651</v>
      </c>
      <c r="AG47" s="171">
        <f t="shared" ref="AG47:AG52" si="30">Z47/Z$47</f>
        <v>1</v>
      </c>
      <c r="AH47" s="171"/>
      <c r="AI47" s="173"/>
    </row>
    <row r="48" spans="1:35" x14ac:dyDescent="0.2">
      <c r="A48" s="22">
        <v>2</v>
      </c>
      <c r="B48" s="22" t="s">
        <v>13</v>
      </c>
      <c r="C48" s="4" t="s">
        <v>5</v>
      </c>
      <c r="D48" s="5">
        <v>39398</v>
      </c>
      <c r="E48" s="36">
        <v>0.36099999999999999</v>
      </c>
      <c r="F48" s="44" t="s">
        <v>16</v>
      </c>
      <c r="G48" s="44"/>
      <c r="H48" s="162">
        <v>2643.065486</v>
      </c>
      <c r="I48" s="162">
        <v>181.01153485516301</v>
      </c>
      <c r="J48" s="162">
        <f t="shared" si="13"/>
        <v>6.8485452144095307E-2</v>
      </c>
      <c r="K48" s="163">
        <v>2578</v>
      </c>
      <c r="L48" s="163">
        <v>2768</v>
      </c>
      <c r="M48" s="163">
        <f t="shared" si="14"/>
        <v>190</v>
      </c>
      <c r="N48" s="191">
        <f t="shared" si="15"/>
        <v>7.188622491815172E-2</v>
      </c>
      <c r="O48" s="162">
        <f t="shared" si="28"/>
        <v>4.4213909871225665</v>
      </c>
      <c r="P48" s="162"/>
      <c r="Q48" s="162">
        <v>642.99733490000006</v>
      </c>
      <c r="R48" s="162">
        <v>41.326905992030298</v>
      </c>
      <c r="S48" s="162">
        <f t="shared" si="16"/>
        <v>6.4272281934819403E-2</v>
      </c>
      <c r="T48" s="163">
        <v>609</v>
      </c>
      <c r="U48" s="163">
        <v>680</v>
      </c>
      <c r="V48" s="163">
        <f t="shared" si="17"/>
        <v>71</v>
      </c>
      <c r="W48" s="191">
        <f t="shared" si="18"/>
        <v>0.11042036435662993</v>
      </c>
      <c r="X48" s="162">
        <f t="shared" si="29"/>
        <v>1.1065263589581109</v>
      </c>
      <c r="Y48" s="162"/>
      <c r="Z48" s="162">
        <v>391.10541139999998</v>
      </c>
      <c r="AA48" s="162">
        <v>47.941490457158899</v>
      </c>
      <c r="AB48" s="162">
        <f t="shared" si="19"/>
        <v>0.12257946083013185</v>
      </c>
      <c r="AC48" s="163">
        <v>360</v>
      </c>
      <c r="AD48" s="163">
        <v>417</v>
      </c>
      <c r="AE48" s="163">
        <f t="shared" si="24"/>
        <v>57</v>
      </c>
      <c r="AF48" s="191">
        <f t="shared" si="20"/>
        <v>0.14574076026195326</v>
      </c>
      <c r="AG48" s="162">
        <f t="shared" si="30"/>
        <v>2.5099617237609233</v>
      </c>
      <c r="AH48" s="162"/>
      <c r="AI48" s="164"/>
    </row>
    <row r="49" spans="1:35" x14ac:dyDescent="0.2">
      <c r="A49" s="22">
        <v>2</v>
      </c>
      <c r="B49" s="22" t="s">
        <v>13</v>
      </c>
      <c r="C49" s="4" t="s">
        <v>6</v>
      </c>
      <c r="D49" s="5">
        <v>10719</v>
      </c>
      <c r="E49" s="36">
        <v>0.29199999999999998</v>
      </c>
      <c r="F49" s="44" t="s">
        <v>16</v>
      </c>
      <c r="G49" s="44"/>
      <c r="H49" s="162">
        <v>14502.741770000001</v>
      </c>
      <c r="I49" s="162">
        <v>531.62289713609005</v>
      </c>
      <c r="J49" s="162">
        <f t="shared" si="13"/>
        <v>3.6656716748262839E-2</v>
      </c>
      <c r="K49" s="163">
        <v>14054</v>
      </c>
      <c r="L49" s="163">
        <v>14896</v>
      </c>
      <c r="M49" s="163">
        <f t="shared" si="14"/>
        <v>842</v>
      </c>
      <c r="N49" s="191">
        <f t="shared" si="15"/>
        <v>5.8057987472530166E-2</v>
      </c>
      <c r="O49" s="162">
        <f t="shared" si="28"/>
        <v>24.260576247577688</v>
      </c>
      <c r="P49" s="162"/>
      <c r="Q49" s="162">
        <v>1019.1577569999999</v>
      </c>
      <c r="R49" s="162">
        <v>39.362635545804203</v>
      </c>
      <c r="S49" s="162">
        <f t="shared" si="16"/>
        <v>3.8622711033149904E-2</v>
      </c>
      <c r="T49" s="163">
        <v>989</v>
      </c>
      <c r="U49" s="163">
        <v>1045</v>
      </c>
      <c r="V49" s="163">
        <f t="shared" si="17"/>
        <v>56</v>
      </c>
      <c r="W49" s="191">
        <f t="shared" si="18"/>
        <v>5.4947332358870525E-2</v>
      </c>
      <c r="X49" s="162">
        <f t="shared" si="29"/>
        <v>1.7538562927830961</v>
      </c>
      <c r="Y49" s="162"/>
      <c r="Z49" s="162">
        <v>2372.5406290000001</v>
      </c>
      <c r="AA49" s="162">
        <v>266.49965139999699</v>
      </c>
      <c r="AB49" s="162">
        <f t="shared" si="19"/>
        <v>0.11232669659795191</v>
      </c>
      <c r="AC49" s="163">
        <v>2190</v>
      </c>
      <c r="AD49" s="163">
        <v>2552</v>
      </c>
      <c r="AE49" s="163">
        <f t="shared" si="24"/>
        <v>362</v>
      </c>
      <c r="AF49" s="191">
        <f t="shared" si="20"/>
        <v>0.15257905199818603</v>
      </c>
      <c r="AG49" s="162">
        <f t="shared" si="30"/>
        <v>15.226038794864053</v>
      </c>
      <c r="AH49" s="162"/>
      <c r="AI49" s="164"/>
    </row>
    <row r="50" spans="1:35" x14ac:dyDescent="0.2">
      <c r="A50" s="22">
        <v>2</v>
      </c>
      <c r="B50" s="22" t="s">
        <v>13</v>
      </c>
      <c r="C50" s="4" t="s">
        <v>9</v>
      </c>
      <c r="D50" s="5">
        <v>9975</v>
      </c>
      <c r="E50" s="36">
        <v>0.437</v>
      </c>
      <c r="F50" s="44" t="s">
        <v>16</v>
      </c>
      <c r="G50" s="44"/>
      <c r="H50" s="174">
        <v>20669.93548</v>
      </c>
      <c r="I50" s="174">
        <v>1099.37927563431</v>
      </c>
      <c r="J50" s="174">
        <f t="shared" si="13"/>
        <v>5.3187358842898047E-2</v>
      </c>
      <c r="K50" s="175">
        <v>19699</v>
      </c>
      <c r="L50" s="175">
        <v>21474</v>
      </c>
      <c r="M50" s="175">
        <f t="shared" si="14"/>
        <v>1775</v>
      </c>
      <c r="N50" s="195">
        <f t="shared" si="15"/>
        <v>8.5873514298942549E-2</v>
      </c>
      <c r="O50" s="162">
        <f t="shared" si="28"/>
        <v>34.577223651762736</v>
      </c>
      <c r="P50" s="174"/>
      <c r="Q50" s="174">
        <v>2836.9639590000002</v>
      </c>
      <c r="R50" s="174">
        <v>72.525300650984605</v>
      </c>
      <c r="S50" s="174">
        <f t="shared" si="16"/>
        <v>2.5564406773975729E-2</v>
      </c>
      <c r="T50" s="175">
        <v>2761</v>
      </c>
      <c r="U50" s="175">
        <v>2903</v>
      </c>
      <c r="V50" s="175">
        <f t="shared" si="17"/>
        <v>142</v>
      </c>
      <c r="W50" s="195">
        <f t="shared" si="18"/>
        <v>5.0053508628306119E-2</v>
      </c>
      <c r="X50" s="162">
        <f t="shared" si="29"/>
        <v>4.8820970627131244</v>
      </c>
      <c r="Y50" s="174"/>
      <c r="Z50" s="174">
        <v>3315.9745119999998</v>
      </c>
      <c r="AA50" s="174">
        <v>255.174310710063</v>
      </c>
      <c r="AB50" s="174">
        <f t="shared" si="19"/>
        <v>7.6953037421315082E-2</v>
      </c>
      <c r="AC50" s="175">
        <v>3128</v>
      </c>
      <c r="AD50" s="175">
        <v>3485</v>
      </c>
      <c r="AE50" s="175">
        <f t="shared" si="24"/>
        <v>357</v>
      </c>
      <c r="AF50" s="195">
        <f t="shared" si="20"/>
        <v>0.1076606586413955</v>
      </c>
      <c r="AG50" s="162">
        <f t="shared" si="30"/>
        <v>21.280628852190837</v>
      </c>
      <c r="AH50" s="174"/>
      <c r="AI50" s="176"/>
    </row>
    <row r="51" spans="1:35" x14ac:dyDescent="0.2">
      <c r="A51" s="22">
        <v>2</v>
      </c>
      <c r="B51" s="22" t="s">
        <v>13</v>
      </c>
      <c r="C51" s="4" t="s">
        <v>10</v>
      </c>
      <c r="D51" s="5">
        <v>7392</v>
      </c>
      <c r="E51" s="36">
        <v>0.46899999999999997</v>
      </c>
      <c r="F51" s="44" t="s">
        <v>16</v>
      </c>
      <c r="G51" s="44"/>
      <c r="H51" s="162">
        <v>337.79044909999999</v>
      </c>
      <c r="I51" s="162">
        <v>11.342101640035199</v>
      </c>
      <c r="J51" s="162">
        <f t="shared" si="13"/>
        <v>3.3577330768986502E-2</v>
      </c>
      <c r="K51" s="163">
        <v>328</v>
      </c>
      <c r="L51" s="163">
        <v>349</v>
      </c>
      <c r="M51" s="163">
        <f t="shared" si="14"/>
        <v>21</v>
      </c>
      <c r="N51" s="191">
        <f t="shared" si="15"/>
        <v>6.216872044769723E-2</v>
      </c>
      <c r="O51" s="162">
        <f t="shared" si="28"/>
        <v>0.56506494261974716</v>
      </c>
      <c r="P51" s="162"/>
      <c r="Q51" s="162">
        <v>16.356331170000001</v>
      </c>
      <c r="R51" s="162">
        <v>2.27155927917986</v>
      </c>
      <c r="S51" s="162">
        <f t="shared" si="16"/>
        <v>0.13887951127733617</v>
      </c>
      <c r="T51" s="163">
        <v>15</v>
      </c>
      <c r="U51" s="163">
        <v>18</v>
      </c>
      <c r="V51" s="163">
        <f t="shared" si="17"/>
        <v>3</v>
      </c>
      <c r="W51" s="191">
        <f t="shared" si="18"/>
        <v>0.18341521511269326</v>
      </c>
      <c r="X51" s="162">
        <f t="shared" si="29"/>
        <v>2.8147413049959061E-2</v>
      </c>
      <c r="Y51" s="162"/>
      <c r="Z51" s="162">
        <v>43.190205630000001</v>
      </c>
      <c r="AA51" s="162">
        <v>11.045487007582301</v>
      </c>
      <c r="AB51" s="162">
        <f t="shared" si="19"/>
        <v>0.25574055150851338</v>
      </c>
      <c r="AC51" s="163">
        <v>35</v>
      </c>
      <c r="AD51" s="163">
        <v>51</v>
      </c>
      <c r="AE51" s="163">
        <f t="shared" si="24"/>
        <v>16</v>
      </c>
      <c r="AF51" s="191">
        <f t="shared" si="20"/>
        <v>0.3704543603489206</v>
      </c>
      <c r="AG51" s="162">
        <f t="shared" si="30"/>
        <v>0.27717786513005416</v>
      </c>
      <c r="AH51" s="162"/>
      <c r="AI51" s="164"/>
    </row>
    <row r="52" spans="1:35" x14ac:dyDescent="0.2">
      <c r="A52" s="22">
        <v>2</v>
      </c>
      <c r="B52" s="22" t="s">
        <v>13</v>
      </c>
      <c r="C52" s="6" t="s">
        <v>11</v>
      </c>
      <c r="D52" s="7">
        <v>5675</v>
      </c>
      <c r="E52" s="37">
        <v>0.47199999999999998</v>
      </c>
      <c r="F52" s="45" t="s">
        <v>16</v>
      </c>
      <c r="G52" s="45"/>
      <c r="H52" s="165">
        <v>546.37039649999997</v>
      </c>
      <c r="I52" s="165">
        <v>10.831563840078701</v>
      </c>
      <c r="J52" s="165">
        <f t="shared" si="13"/>
        <v>1.9824580375263252E-2</v>
      </c>
      <c r="K52" s="166">
        <v>539</v>
      </c>
      <c r="L52" s="166">
        <v>556</v>
      </c>
      <c r="M52" s="166">
        <f t="shared" si="14"/>
        <v>17</v>
      </c>
      <c r="N52" s="192">
        <f t="shared" si="15"/>
        <v>3.1114423674672865E-2</v>
      </c>
      <c r="O52" s="165">
        <f t="shared" si="28"/>
        <v>0.9139830849865227</v>
      </c>
      <c r="P52" s="165"/>
      <c r="Q52" s="165">
        <v>12.35594714</v>
      </c>
      <c r="R52" s="165">
        <v>2.5140068239598299</v>
      </c>
      <c r="S52" s="165">
        <f t="shared" si="16"/>
        <v>0.20346532689681204</v>
      </c>
      <c r="T52" s="166">
        <v>11</v>
      </c>
      <c r="U52" s="166">
        <v>13</v>
      </c>
      <c r="V52" s="166">
        <f t="shared" si="17"/>
        <v>2</v>
      </c>
      <c r="W52" s="192">
        <f t="shared" si="18"/>
        <v>0.16186537360016579</v>
      </c>
      <c r="X52" s="165">
        <f t="shared" si="29"/>
        <v>2.1263200418131439E-2</v>
      </c>
      <c r="Y52" s="165"/>
      <c r="Z52" s="165">
        <v>79.194537440000005</v>
      </c>
      <c r="AA52" s="165">
        <v>14.778670424542</v>
      </c>
      <c r="AB52" s="165">
        <f t="shared" si="19"/>
        <v>0.18661224501423135</v>
      </c>
      <c r="AC52" s="166">
        <v>69</v>
      </c>
      <c r="AD52" s="166">
        <v>90</v>
      </c>
      <c r="AE52" s="166">
        <f t="shared" si="24"/>
        <v>21</v>
      </c>
      <c r="AF52" s="192">
        <f t="shared" si="20"/>
        <v>0.26516980436826448</v>
      </c>
      <c r="AG52" s="165">
        <f t="shared" si="30"/>
        <v>0.50823959963585252</v>
      </c>
      <c r="AH52" s="165"/>
      <c r="AI52" s="167"/>
    </row>
    <row r="53" spans="1:35" x14ac:dyDescent="0.2">
      <c r="A53" s="19">
        <v>2</v>
      </c>
      <c r="B53" s="19" t="s">
        <v>14</v>
      </c>
      <c r="C53" s="10" t="s">
        <v>4</v>
      </c>
      <c r="D53" s="11">
        <v>5804453</v>
      </c>
      <c r="E53" s="38">
        <v>0.55200000000000005</v>
      </c>
      <c r="F53" s="46" t="s">
        <v>16</v>
      </c>
      <c r="G53" s="47"/>
      <c r="H53" s="168">
        <v>174.861795</v>
      </c>
      <c r="I53" s="168">
        <v>24.158924656786901</v>
      </c>
      <c r="J53" s="168">
        <f t="shared" si="13"/>
        <v>0.13816010899800554</v>
      </c>
      <c r="K53" s="169">
        <v>160</v>
      </c>
      <c r="L53" s="169">
        <v>191</v>
      </c>
      <c r="M53" s="169">
        <f t="shared" si="14"/>
        <v>31</v>
      </c>
      <c r="N53" s="193">
        <f t="shared" si="15"/>
        <v>0.17728286501919988</v>
      </c>
      <c r="O53" s="168">
        <f>H53/H$53</f>
        <v>1</v>
      </c>
      <c r="P53" s="168"/>
      <c r="Q53" s="168">
        <v>101.5149548</v>
      </c>
      <c r="R53" s="168">
        <v>17.513531445348502</v>
      </c>
      <c r="S53" s="168">
        <f t="shared" si="16"/>
        <v>0.1725216888472525</v>
      </c>
      <c r="T53" s="169">
        <v>91</v>
      </c>
      <c r="U53" s="169">
        <v>111</v>
      </c>
      <c r="V53" s="169">
        <f t="shared" si="17"/>
        <v>20</v>
      </c>
      <c r="W53" s="193">
        <f t="shared" si="18"/>
        <v>0.19701530714763221</v>
      </c>
      <c r="X53" s="168">
        <f>Q53/Q$53</f>
        <v>1</v>
      </c>
      <c r="Y53" s="168"/>
      <c r="Z53" s="168">
        <v>68.534494710000004</v>
      </c>
      <c r="AA53" s="168">
        <v>13.462486229484799</v>
      </c>
      <c r="AB53" s="168">
        <f t="shared" si="19"/>
        <v>0.19643372708080187</v>
      </c>
      <c r="AC53" s="169">
        <v>59</v>
      </c>
      <c r="AD53" s="169">
        <v>77</v>
      </c>
      <c r="AE53" s="169">
        <f t="shared" si="24"/>
        <v>18</v>
      </c>
      <c r="AF53" s="193">
        <f t="shared" si="20"/>
        <v>0.26264146363325541</v>
      </c>
      <c r="AG53" s="168">
        <f>Z53/Z$53</f>
        <v>1</v>
      </c>
      <c r="AH53" s="168"/>
      <c r="AI53" s="170"/>
    </row>
    <row r="54" spans="1:35" x14ac:dyDescent="0.2">
      <c r="A54" s="20">
        <v>2</v>
      </c>
      <c r="B54" s="20" t="s">
        <v>14</v>
      </c>
      <c r="C54" s="12" t="s">
        <v>5</v>
      </c>
      <c r="D54" s="13">
        <v>118161</v>
      </c>
      <c r="E54" s="39">
        <v>0.52300000000000002</v>
      </c>
      <c r="F54" s="47" t="s">
        <v>16</v>
      </c>
      <c r="G54" s="47"/>
      <c r="H54" s="168">
        <v>271.34387329999998</v>
      </c>
      <c r="I54" s="168">
        <v>42.874753567747902</v>
      </c>
      <c r="J54" s="168">
        <f t="shared" si="13"/>
        <v>0.15800892441874015</v>
      </c>
      <c r="K54" s="169">
        <v>244</v>
      </c>
      <c r="L54" s="169">
        <v>302</v>
      </c>
      <c r="M54" s="169">
        <f t="shared" si="14"/>
        <v>58</v>
      </c>
      <c r="N54" s="193">
        <f t="shared" si="15"/>
        <v>0.2137509105867105</v>
      </c>
      <c r="O54" s="168">
        <f>H54/H$53</f>
        <v>1.551761911742928</v>
      </c>
      <c r="P54" s="168"/>
      <c r="Q54" s="168">
        <v>55.269616390000003</v>
      </c>
      <c r="R54" s="168">
        <v>7.2151825828812699</v>
      </c>
      <c r="S54" s="168">
        <f t="shared" si="16"/>
        <v>0.13054519018132216</v>
      </c>
      <c r="T54" s="169">
        <v>52</v>
      </c>
      <c r="U54" s="169">
        <v>61</v>
      </c>
      <c r="V54" s="169">
        <f t="shared" si="17"/>
        <v>9</v>
      </c>
      <c r="W54" s="193">
        <f t="shared" si="18"/>
        <v>0.16283811229108477</v>
      </c>
      <c r="X54" s="168">
        <f>Q54/Q$53</f>
        <v>0.54444802245038293</v>
      </c>
      <c r="Y54" s="168"/>
      <c r="Z54" s="168">
        <v>66.379337789999994</v>
      </c>
      <c r="AA54" s="168">
        <v>12.969539472534899</v>
      </c>
      <c r="AB54" s="168">
        <f t="shared" si="19"/>
        <v>0.19538518919194087</v>
      </c>
      <c r="AC54" s="169">
        <v>57</v>
      </c>
      <c r="AD54" s="169">
        <v>75</v>
      </c>
      <c r="AE54" s="169">
        <f t="shared" si="24"/>
        <v>18</v>
      </c>
      <c r="AF54" s="193">
        <f t="shared" si="20"/>
        <v>0.27116871905148304</v>
      </c>
      <c r="AG54" s="168">
        <f>Z54/Z$53</f>
        <v>0.96855369067621433</v>
      </c>
      <c r="AH54" s="168"/>
      <c r="AI54" s="170"/>
    </row>
    <row r="55" spans="1:35" x14ac:dyDescent="0.2">
      <c r="A55" s="20">
        <v>2</v>
      </c>
      <c r="B55" s="20" t="s">
        <v>14</v>
      </c>
      <c r="C55" s="12" t="s">
        <v>6</v>
      </c>
      <c r="D55" s="13">
        <v>58472</v>
      </c>
      <c r="E55" s="39">
        <v>0.51900000000000002</v>
      </c>
      <c r="F55" s="47" t="s">
        <v>16</v>
      </c>
      <c r="G55" s="47"/>
      <c r="H55" s="168">
        <v>149.2626898</v>
      </c>
      <c r="I55" s="168">
        <v>20.149777406035899</v>
      </c>
      <c r="J55" s="168">
        <f t="shared" si="13"/>
        <v>0.13499540597208171</v>
      </c>
      <c r="K55" s="169">
        <v>134</v>
      </c>
      <c r="L55" s="169">
        <v>166</v>
      </c>
      <c r="M55" s="169">
        <f t="shared" si="14"/>
        <v>32</v>
      </c>
      <c r="N55" s="193">
        <f t="shared" si="15"/>
        <v>0.21438713212844701</v>
      </c>
      <c r="O55" s="168">
        <f>H55/H$53</f>
        <v>0.85360378349084198</v>
      </c>
      <c r="P55" s="168"/>
      <c r="Q55" s="168">
        <v>19.699120950000001</v>
      </c>
      <c r="R55" s="168">
        <v>3.5379423950898898</v>
      </c>
      <c r="S55" s="168">
        <f t="shared" si="16"/>
        <v>0.17959899855784628</v>
      </c>
      <c r="T55" s="169">
        <v>17</v>
      </c>
      <c r="U55" s="169">
        <v>22</v>
      </c>
      <c r="V55" s="169">
        <f t="shared" si="17"/>
        <v>5</v>
      </c>
      <c r="W55" s="193">
        <f t="shared" si="18"/>
        <v>0.25381843244127095</v>
      </c>
      <c r="X55" s="168">
        <f>Q55/Q$53</f>
        <v>0.19405141822513033</v>
      </c>
      <c r="Y55" s="168"/>
      <c r="Z55" s="168">
        <v>29.41252223</v>
      </c>
      <c r="AA55" s="168">
        <v>7.2566664526026399</v>
      </c>
      <c r="AB55" s="168">
        <f t="shared" si="19"/>
        <v>0.24672030490472627</v>
      </c>
      <c r="AC55" s="169">
        <v>24</v>
      </c>
      <c r="AD55" s="169">
        <v>34</v>
      </c>
      <c r="AE55" s="169">
        <f t="shared" si="24"/>
        <v>10</v>
      </c>
      <c r="AF55" s="193">
        <f t="shared" si="20"/>
        <v>0.33999124324673735</v>
      </c>
      <c r="AG55" s="168">
        <f>Z55/Z$53</f>
        <v>0.42916377153515894</v>
      </c>
      <c r="AH55" s="168"/>
      <c r="AI55" s="170"/>
    </row>
    <row r="56" spans="1:35" x14ac:dyDescent="0.2">
      <c r="A56" s="20">
        <v>2</v>
      </c>
      <c r="B56" s="20" t="s">
        <v>14</v>
      </c>
      <c r="C56" s="14" t="s">
        <v>9</v>
      </c>
      <c r="D56" s="15">
        <v>4574</v>
      </c>
      <c r="E56" s="40">
        <v>0.37</v>
      </c>
      <c r="F56" s="48" t="s">
        <v>16</v>
      </c>
      <c r="G56" s="47"/>
      <c r="H56" s="168">
        <v>1144.26585</v>
      </c>
      <c r="I56" s="168">
        <v>40.023682924047101</v>
      </c>
      <c r="J56" s="168">
        <f t="shared" si="13"/>
        <v>3.4977608502470905E-2</v>
      </c>
      <c r="K56" s="169">
        <v>1111</v>
      </c>
      <c r="L56" s="169">
        <v>1176</v>
      </c>
      <c r="M56" s="169">
        <f t="shared" si="14"/>
        <v>65</v>
      </c>
      <c r="N56" s="193">
        <f t="shared" si="15"/>
        <v>5.6804981115184026E-2</v>
      </c>
      <c r="O56" s="168">
        <f>H56/H$53</f>
        <v>6.5438299429558064</v>
      </c>
      <c r="P56" s="168"/>
      <c r="Q56" s="168">
        <v>101.4864451</v>
      </c>
      <c r="R56" s="168">
        <v>5.8461329825918096</v>
      </c>
      <c r="S56" s="168">
        <f t="shared" si="16"/>
        <v>5.7605062201472358E-2</v>
      </c>
      <c r="T56" s="169">
        <v>97</v>
      </c>
      <c r="U56" s="169">
        <v>105</v>
      </c>
      <c r="V56" s="169">
        <f t="shared" si="17"/>
        <v>8</v>
      </c>
      <c r="W56" s="193">
        <f t="shared" si="18"/>
        <v>7.8828261174358552E-2</v>
      </c>
      <c r="X56" s="168">
        <f>Q56/Q$53</f>
        <v>0.99971915763489061</v>
      </c>
      <c r="Y56" s="168"/>
      <c r="Z56" s="168">
        <v>1069.0485349999999</v>
      </c>
      <c r="AA56" s="168">
        <v>134.04035674782401</v>
      </c>
      <c r="AB56" s="168">
        <f t="shared" si="19"/>
        <v>0.1253828543414299</v>
      </c>
      <c r="AC56" s="169">
        <v>980</v>
      </c>
      <c r="AD56" s="169">
        <v>1158</v>
      </c>
      <c r="AE56" s="169">
        <f t="shared" si="24"/>
        <v>178</v>
      </c>
      <c r="AF56" s="193">
        <f t="shared" si="20"/>
        <v>0.16650319809848485</v>
      </c>
      <c r="AG56" s="168">
        <f>Z56/Z$53</f>
        <v>15.598692884854858</v>
      </c>
      <c r="AH56" s="168"/>
      <c r="AI56" s="170"/>
    </row>
    <row r="57" spans="1:35" x14ac:dyDescent="0.2">
      <c r="A57" s="21">
        <v>2</v>
      </c>
      <c r="B57" s="21" t="s">
        <v>17</v>
      </c>
      <c r="C57" s="8" t="s">
        <v>4</v>
      </c>
      <c r="D57" s="9">
        <v>5417255</v>
      </c>
      <c r="E57" s="41">
        <v>0.57499999999999996</v>
      </c>
      <c r="F57" s="49" t="s">
        <v>16</v>
      </c>
      <c r="G57" s="49"/>
      <c r="H57" s="171">
        <v>219.1897644</v>
      </c>
      <c r="I57" s="171">
        <v>29.148611757600602</v>
      </c>
      <c r="J57" s="171">
        <f t="shared" si="13"/>
        <v>0.13298345311602791</v>
      </c>
      <c r="K57" s="172">
        <v>198</v>
      </c>
      <c r="L57" s="172">
        <v>241</v>
      </c>
      <c r="M57" s="172">
        <f t="shared" si="14"/>
        <v>43</v>
      </c>
      <c r="N57" s="194">
        <f t="shared" si="15"/>
        <v>0.19617704374885492</v>
      </c>
      <c r="O57" s="171">
        <f t="shared" ref="O57:O62" si="31">H57/H$57</f>
        <v>1</v>
      </c>
      <c r="P57" s="171"/>
      <c r="Q57" s="171">
        <v>296.75099460000001</v>
      </c>
      <c r="R57" s="171">
        <v>36.653837006892502</v>
      </c>
      <c r="S57" s="171">
        <f t="shared" si="16"/>
        <v>0.12351714964359045</v>
      </c>
      <c r="T57" s="172">
        <v>273</v>
      </c>
      <c r="U57" s="172">
        <v>323</v>
      </c>
      <c r="V57" s="172">
        <f t="shared" si="17"/>
        <v>50</v>
      </c>
      <c r="W57" s="194">
        <f t="shared" si="18"/>
        <v>0.16849143190706595</v>
      </c>
      <c r="X57" s="171">
        <f t="shared" ref="X57:X62" si="32">Q57/Q$57</f>
        <v>1</v>
      </c>
      <c r="Y57" s="171"/>
      <c r="Z57" s="171">
        <v>80.038454119999997</v>
      </c>
      <c r="AA57" s="171">
        <v>15.844289953234099</v>
      </c>
      <c r="AB57" s="171">
        <f t="shared" si="19"/>
        <v>0.19795847043071427</v>
      </c>
      <c r="AC57" s="172">
        <v>69</v>
      </c>
      <c r="AD57" s="172">
        <v>90</v>
      </c>
      <c r="AE57" s="172">
        <f t="shared" si="24"/>
        <v>21</v>
      </c>
      <c r="AF57" s="194">
        <f t="shared" si="20"/>
        <v>0.26237388304020881</v>
      </c>
      <c r="AG57" s="171">
        <f t="shared" ref="AG57:AG62" si="33">Z57/Z$57</f>
        <v>1</v>
      </c>
      <c r="AH57" s="171"/>
      <c r="AI57" s="173"/>
    </row>
    <row r="58" spans="1:35" x14ac:dyDescent="0.2">
      <c r="A58" s="22">
        <v>2</v>
      </c>
      <c r="B58" s="22" t="s">
        <v>17</v>
      </c>
      <c r="C58" s="4" t="s">
        <v>5</v>
      </c>
      <c r="D58" s="5">
        <v>250980</v>
      </c>
      <c r="E58" s="36">
        <v>0.45600000000000002</v>
      </c>
      <c r="F58" s="44" t="s">
        <v>16</v>
      </c>
      <c r="G58" s="44"/>
      <c r="H58" s="162">
        <v>136.9907082</v>
      </c>
      <c r="I58" s="162">
        <v>10.963971791954201</v>
      </c>
      <c r="J58" s="162">
        <f t="shared" si="13"/>
        <v>8.0034419385198868E-2</v>
      </c>
      <c r="K58" s="163">
        <v>129</v>
      </c>
      <c r="L58" s="163">
        <v>146</v>
      </c>
      <c r="M58" s="163">
        <f t="shared" si="14"/>
        <v>17</v>
      </c>
      <c r="N58" s="191">
        <f t="shared" si="15"/>
        <v>0.12409600784880094</v>
      </c>
      <c r="O58" s="162">
        <f t="shared" si="31"/>
        <v>0.62498679431948878</v>
      </c>
      <c r="P58" s="162"/>
      <c r="Q58" s="162">
        <v>110.6715269</v>
      </c>
      <c r="R58" s="162">
        <v>11.803853342137099</v>
      </c>
      <c r="S58" s="162">
        <f t="shared" si="16"/>
        <v>0.10665664125880149</v>
      </c>
      <c r="T58" s="163">
        <v>103</v>
      </c>
      <c r="U58" s="163">
        <v>118</v>
      </c>
      <c r="V58" s="163">
        <f t="shared" si="17"/>
        <v>15</v>
      </c>
      <c r="W58" s="191">
        <f t="shared" si="18"/>
        <v>0.13553621622618092</v>
      </c>
      <c r="X58" s="162">
        <f t="shared" si="32"/>
        <v>0.37294408077444741</v>
      </c>
      <c r="Y58" s="162"/>
      <c r="Z58" s="162">
        <v>41.364738750000001</v>
      </c>
      <c r="AA58" s="162">
        <v>8.9921830115939105</v>
      </c>
      <c r="AB58" s="162">
        <f t="shared" si="19"/>
        <v>0.21738764182558534</v>
      </c>
      <c r="AC58" s="163">
        <v>35</v>
      </c>
      <c r="AD58" s="163">
        <v>47</v>
      </c>
      <c r="AE58" s="163">
        <f t="shared" si="24"/>
        <v>12</v>
      </c>
      <c r="AF58" s="191">
        <f t="shared" si="20"/>
        <v>0.29010215856857069</v>
      </c>
      <c r="AG58" s="162">
        <f t="shared" si="33"/>
        <v>0.51681081556101405</v>
      </c>
      <c r="AH58" s="162"/>
      <c r="AI58" s="164"/>
    </row>
    <row r="59" spans="1:35" x14ac:dyDescent="0.2">
      <c r="A59" s="22">
        <v>2</v>
      </c>
      <c r="B59" s="22" t="s">
        <v>17</v>
      </c>
      <c r="C59" s="4" t="s">
        <v>6</v>
      </c>
      <c r="D59" s="5">
        <v>243620</v>
      </c>
      <c r="E59" s="36">
        <v>0.52500000000000002</v>
      </c>
      <c r="F59" s="44" t="s">
        <v>16</v>
      </c>
      <c r="G59" s="44"/>
      <c r="H59" s="162">
        <v>150.1272567</v>
      </c>
      <c r="I59" s="162">
        <v>12.8910455869561</v>
      </c>
      <c r="J59" s="162">
        <f t="shared" si="13"/>
        <v>8.5867455852579364E-2</v>
      </c>
      <c r="K59" s="163">
        <v>140</v>
      </c>
      <c r="L59" s="163">
        <v>161</v>
      </c>
      <c r="M59" s="163">
        <f t="shared" si="14"/>
        <v>21</v>
      </c>
      <c r="N59" s="191">
        <f t="shared" si="15"/>
        <v>0.13988132775891854</v>
      </c>
      <c r="O59" s="162">
        <f t="shared" si="31"/>
        <v>0.68491910245422027</v>
      </c>
      <c r="P59" s="162"/>
      <c r="Q59" s="162">
        <v>160.86113570000001</v>
      </c>
      <c r="R59" s="162">
        <v>9.8343374841591196</v>
      </c>
      <c r="S59" s="162">
        <f t="shared" si="16"/>
        <v>6.1135571630550903E-2</v>
      </c>
      <c r="T59" s="163">
        <v>154</v>
      </c>
      <c r="U59" s="163">
        <v>167</v>
      </c>
      <c r="V59" s="163">
        <f t="shared" si="17"/>
        <v>13</v>
      </c>
      <c r="W59" s="191">
        <f t="shared" si="18"/>
        <v>8.0815045495168658E-2</v>
      </c>
      <c r="X59" s="162">
        <f t="shared" si="32"/>
        <v>0.542074461845797</v>
      </c>
      <c r="Y59" s="162"/>
      <c r="Z59" s="162">
        <v>52.478047310000001</v>
      </c>
      <c r="AA59" s="162">
        <v>10.926002538329699</v>
      </c>
      <c r="AB59" s="162">
        <f t="shared" si="19"/>
        <v>0.20820139274213592</v>
      </c>
      <c r="AC59" s="163">
        <v>45</v>
      </c>
      <c r="AD59" s="163">
        <v>59</v>
      </c>
      <c r="AE59" s="163">
        <f t="shared" si="24"/>
        <v>14</v>
      </c>
      <c r="AF59" s="191">
        <f t="shared" si="20"/>
        <v>0.26677821903888216</v>
      </c>
      <c r="AG59" s="162">
        <f t="shared" si="33"/>
        <v>0.65566043081392789</v>
      </c>
      <c r="AH59" s="162"/>
      <c r="AI59" s="164"/>
    </row>
    <row r="60" spans="1:35" x14ac:dyDescent="0.2">
      <c r="A60" s="22">
        <v>2</v>
      </c>
      <c r="B60" s="22" t="s">
        <v>17</v>
      </c>
      <c r="C60" s="4" t="s">
        <v>9</v>
      </c>
      <c r="D60" s="5">
        <v>31780</v>
      </c>
      <c r="E60" s="36">
        <v>0.33800000000000002</v>
      </c>
      <c r="F60" s="44" t="s">
        <v>18</v>
      </c>
      <c r="G60" s="44"/>
      <c r="H60" s="162">
        <v>953.63005029999999</v>
      </c>
      <c r="I60" s="162">
        <v>184.17148176612099</v>
      </c>
      <c r="J60" s="162">
        <f t="shared" si="13"/>
        <v>0.19312675990881681</v>
      </c>
      <c r="K60" s="163">
        <v>803</v>
      </c>
      <c r="L60" s="163">
        <v>1120</v>
      </c>
      <c r="M60" s="163">
        <f t="shared" si="14"/>
        <v>317</v>
      </c>
      <c r="N60" s="191">
        <f t="shared" si="15"/>
        <v>0.33241402145441601</v>
      </c>
      <c r="O60" s="162">
        <f t="shared" si="31"/>
        <v>4.3507052115796698</v>
      </c>
      <c r="P60" s="162"/>
      <c r="Q60" s="162">
        <v>239.71834490000001</v>
      </c>
      <c r="R60" s="162">
        <v>11.3534119274634</v>
      </c>
      <c r="S60" s="162">
        <f t="shared" si="16"/>
        <v>4.7361464689736392E-2</v>
      </c>
      <c r="T60" s="163">
        <v>233</v>
      </c>
      <c r="U60" s="163">
        <v>247</v>
      </c>
      <c r="V60" s="163">
        <f t="shared" si="17"/>
        <v>14</v>
      </c>
      <c r="W60" s="191">
        <f t="shared" si="18"/>
        <v>5.8401871604111845E-2</v>
      </c>
      <c r="X60" s="162">
        <f t="shared" si="32"/>
        <v>0.8078097437318581</v>
      </c>
      <c r="Y60" s="162"/>
      <c r="Z60" s="162">
        <v>399.10113280000002</v>
      </c>
      <c r="AA60" s="162">
        <v>64.928935525928196</v>
      </c>
      <c r="AB60" s="162">
        <f t="shared" si="19"/>
        <v>0.16268792591592512</v>
      </c>
      <c r="AC60" s="163">
        <v>357</v>
      </c>
      <c r="AD60" s="163">
        <v>427</v>
      </c>
      <c r="AE60" s="163">
        <f t="shared" si="24"/>
        <v>70</v>
      </c>
      <c r="AF60" s="191">
        <f t="shared" si="20"/>
        <v>0.17539414009901802</v>
      </c>
      <c r="AG60" s="162">
        <f t="shared" si="33"/>
        <v>4.9863673304039073</v>
      </c>
      <c r="AH60" s="162"/>
      <c r="AI60" s="164"/>
    </row>
    <row r="61" spans="1:35" x14ac:dyDescent="0.2">
      <c r="A61" s="22">
        <v>2</v>
      </c>
      <c r="B61" s="22" t="s">
        <v>17</v>
      </c>
      <c r="C61" s="4" t="s">
        <v>10</v>
      </c>
      <c r="D61" s="5">
        <v>5783</v>
      </c>
      <c r="E61" s="36">
        <v>0.47399999999999998</v>
      </c>
      <c r="F61" s="44" t="s">
        <v>16</v>
      </c>
      <c r="G61" s="44"/>
      <c r="H61" s="162">
        <v>2942.0133150000001</v>
      </c>
      <c r="I61" s="162">
        <v>14.886553440034399</v>
      </c>
      <c r="J61" s="162">
        <f t="shared" si="13"/>
        <v>5.0599884657674971E-3</v>
      </c>
      <c r="K61" s="163">
        <v>2930</v>
      </c>
      <c r="L61" s="163">
        <v>2953</v>
      </c>
      <c r="M61" s="163">
        <f t="shared" si="14"/>
        <v>23</v>
      </c>
      <c r="N61" s="191">
        <f t="shared" si="15"/>
        <v>7.8177756309712691E-3</v>
      </c>
      <c r="O61" s="162">
        <f t="shared" si="31"/>
        <v>13.42222034433648</v>
      </c>
      <c r="P61" s="162"/>
      <c r="Q61" s="162">
        <v>312.9991354</v>
      </c>
      <c r="R61" s="162">
        <v>12.8234896916629</v>
      </c>
      <c r="S61" s="162">
        <f t="shared" si="16"/>
        <v>4.0969728799010924E-2</v>
      </c>
      <c r="T61" s="163">
        <v>303</v>
      </c>
      <c r="U61" s="163">
        <v>323</v>
      </c>
      <c r="V61" s="163">
        <f t="shared" si="17"/>
        <v>20</v>
      </c>
      <c r="W61" s="191">
        <f t="shared" si="18"/>
        <v>6.3897940083575064E-2</v>
      </c>
      <c r="X61" s="162">
        <f t="shared" si="32"/>
        <v>1.0547534501843923</v>
      </c>
      <c r="Y61" s="162"/>
      <c r="Z61" s="162">
        <v>749.06259729999999</v>
      </c>
      <c r="AA61" s="162">
        <v>98.139955883495404</v>
      </c>
      <c r="AB61" s="162">
        <f t="shared" si="19"/>
        <v>0.13101702880005139</v>
      </c>
      <c r="AC61" s="163">
        <v>682</v>
      </c>
      <c r="AD61" s="163">
        <v>800</v>
      </c>
      <c r="AE61" s="163">
        <f t="shared" si="24"/>
        <v>118</v>
      </c>
      <c r="AF61" s="191">
        <f t="shared" si="20"/>
        <v>0.15753022567851019</v>
      </c>
      <c r="AG61" s="162">
        <f t="shared" si="33"/>
        <v>9.3587839187516781</v>
      </c>
      <c r="AH61" s="162"/>
      <c r="AI61" s="164"/>
    </row>
    <row r="62" spans="1:35" x14ac:dyDescent="0.2">
      <c r="A62" s="22">
        <v>2</v>
      </c>
      <c r="B62" s="22" t="s">
        <v>17</v>
      </c>
      <c r="C62" s="6" t="s">
        <v>11</v>
      </c>
      <c r="D62" s="7">
        <v>3514</v>
      </c>
      <c r="E62" s="37">
        <v>0.54400000000000004</v>
      </c>
      <c r="F62" s="45" t="s">
        <v>16</v>
      </c>
      <c r="G62" s="45"/>
      <c r="H62" s="165">
        <v>1927.2068870000001</v>
      </c>
      <c r="I62" s="165">
        <v>91.562644070418898</v>
      </c>
      <c r="J62" s="165">
        <f t="shared" si="13"/>
        <v>4.7510542167556555E-2</v>
      </c>
      <c r="K62" s="166">
        <v>1846</v>
      </c>
      <c r="L62" s="166">
        <v>2020</v>
      </c>
      <c r="M62" s="166">
        <f t="shared" si="14"/>
        <v>174</v>
      </c>
      <c r="N62" s="192">
        <f t="shared" si="15"/>
        <v>9.0286103258409536E-2</v>
      </c>
      <c r="O62" s="165">
        <f t="shared" si="31"/>
        <v>8.7924127856765928</v>
      </c>
      <c r="P62" s="165"/>
      <c r="Q62" s="165">
        <v>329.99317020000001</v>
      </c>
      <c r="R62" s="165">
        <v>16.293230272539098</v>
      </c>
      <c r="S62" s="165">
        <f t="shared" si="16"/>
        <v>4.9374446939808504E-2</v>
      </c>
      <c r="T62" s="166">
        <v>318</v>
      </c>
      <c r="U62" s="166">
        <v>342</v>
      </c>
      <c r="V62" s="166">
        <f t="shared" si="17"/>
        <v>24</v>
      </c>
      <c r="W62" s="192">
        <f t="shared" si="18"/>
        <v>7.2728777948507975E-2</v>
      </c>
      <c r="X62" s="165">
        <f t="shared" si="32"/>
        <v>1.1120204353310026</v>
      </c>
      <c r="Y62" s="165"/>
      <c r="Z62" s="165">
        <v>1133.0455320000001</v>
      </c>
      <c r="AA62" s="165">
        <v>142.94923019179399</v>
      </c>
      <c r="AB62" s="165">
        <f t="shared" si="19"/>
        <v>0.12616371200852497</v>
      </c>
      <c r="AC62" s="166">
        <v>1052</v>
      </c>
      <c r="AD62" s="166">
        <v>1216</v>
      </c>
      <c r="AE62" s="166">
        <f t="shared" si="24"/>
        <v>164</v>
      </c>
      <c r="AF62" s="192">
        <f t="shared" si="20"/>
        <v>0.14474263863916811</v>
      </c>
      <c r="AG62" s="165">
        <f t="shared" si="33"/>
        <v>14.156264566295201</v>
      </c>
      <c r="AH62" s="165"/>
      <c r="AI62" s="167"/>
    </row>
    <row r="63" spans="1:35" x14ac:dyDescent="0.2">
      <c r="A63" s="19">
        <v>2</v>
      </c>
      <c r="B63" s="19" t="s">
        <v>19</v>
      </c>
      <c r="C63" s="10" t="s">
        <v>4</v>
      </c>
      <c r="D63" s="11">
        <v>5518076</v>
      </c>
      <c r="E63" s="38">
        <v>0.59099999999999997</v>
      </c>
      <c r="F63" s="46" t="s">
        <v>16</v>
      </c>
      <c r="G63" s="47"/>
      <c r="H63" s="168">
        <v>95.199023580000002</v>
      </c>
      <c r="I63" s="168">
        <v>16.2796142005745</v>
      </c>
      <c r="J63" s="168">
        <f t="shared" si="13"/>
        <v>0.17100610477263994</v>
      </c>
      <c r="K63" s="169">
        <v>88</v>
      </c>
      <c r="L63" s="169">
        <v>104</v>
      </c>
      <c r="M63" s="169">
        <f t="shared" si="14"/>
        <v>16</v>
      </c>
      <c r="N63" s="193">
        <f t="shared" si="15"/>
        <v>0.16806895069206759</v>
      </c>
      <c r="O63" s="168">
        <f>H63/H$63</f>
        <v>1</v>
      </c>
      <c r="P63" s="168"/>
      <c r="Q63" s="168">
        <v>159.96850190000001</v>
      </c>
      <c r="R63" s="168">
        <v>19.152667036130499</v>
      </c>
      <c r="S63" s="168">
        <f t="shared" si="16"/>
        <v>0.11972773895265501</v>
      </c>
      <c r="T63" s="169">
        <v>147</v>
      </c>
      <c r="U63" s="169">
        <v>172</v>
      </c>
      <c r="V63" s="169">
        <f t="shared" si="17"/>
        <v>25</v>
      </c>
      <c r="W63" s="193">
        <f t="shared" si="18"/>
        <v>0.15628076591995638</v>
      </c>
      <c r="X63" s="168">
        <f>Q63/Q$63</f>
        <v>1</v>
      </c>
      <c r="Y63" s="168"/>
      <c r="Z63" s="168">
        <v>39.537010940000002</v>
      </c>
      <c r="AA63" s="168">
        <v>9.6330755926037597</v>
      </c>
      <c r="AB63" s="168">
        <f t="shared" si="19"/>
        <v>0.24364703763829243</v>
      </c>
      <c r="AC63" s="169">
        <v>33</v>
      </c>
      <c r="AD63" s="169">
        <v>45</v>
      </c>
      <c r="AE63" s="169">
        <f t="shared" si="24"/>
        <v>12</v>
      </c>
      <c r="AF63" s="193">
        <f t="shared" si="20"/>
        <v>0.30351308090059675</v>
      </c>
      <c r="AG63" s="168">
        <f>Z63/Z$63</f>
        <v>1</v>
      </c>
      <c r="AH63" s="168"/>
      <c r="AI63" s="170"/>
    </row>
    <row r="64" spans="1:35" x14ac:dyDescent="0.2">
      <c r="A64" s="20">
        <v>2</v>
      </c>
      <c r="B64" s="20" t="s">
        <v>19</v>
      </c>
      <c r="C64" s="12" t="s">
        <v>5</v>
      </c>
      <c r="D64" s="13">
        <v>184477</v>
      </c>
      <c r="E64" s="39">
        <v>0.52900000000000003</v>
      </c>
      <c r="F64" s="47" t="s">
        <v>16</v>
      </c>
      <c r="G64" s="47"/>
      <c r="H64" s="168">
        <v>317.59873329999999</v>
      </c>
      <c r="I64" s="168">
        <v>36.039487334479098</v>
      </c>
      <c r="J64" s="168">
        <f t="shared" si="13"/>
        <v>0.1134749089204856</v>
      </c>
      <c r="K64" s="169">
        <v>297</v>
      </c>
      <c r="L64" s="169">
        <v>346</v>
      </c>
      <c r="M64" s="169">
        <f t="shared" si="14"/>
        <v>49</v>
      </c>
      <c r="N64" s="193">
        <f t="shared" si="15"/>
        <v>0.15428273120256805</v>
      </c>
      <c r="O64" s="168">
        <f>H64/H$63</f>
        <v>3.3361553654288016</v>
      </c>
      <c r="P64" s="168"/>
      <c r="Q64" s="168">
        <v>854.67347619999998</v>
      </c>
      <c r="R64" s="168">
        <v>44.621446276913602</v>
      </c>
      <c r="S64" s="168">
        <f t="shared" si="16"/>
        <v>5.2208764539303253E-2</v>
      </c>
      <c r="T64" s="169">
        <v>820</v>
      </c>
      <c r="U64" s="169">
        <v>884</v>
      </c>
      <c r="V64" s="169">
        <f t="shared" si="17"/>
        <v>64</v>
      </c>
      <c r="W64" s="193">
        <f t="shared" si="18"/>
        <v>7.4882398696345553E-2</v>
      </c>
      <c r="X64" s="168">
        <f>Q64/Q$63</f>
        <v>5.3427610188803047</v>
      </c>
      <c r="Y64" s="168"/>
      <c r="Z64" s="168">
        <v>131.3569315</v>
      </c>
      <c r="AA64" s="168">
        <v>20.344485569255198</v>
      </c>
      <c r="AB64" s="168">
        <f t="shared" si="19"/>
        <v>0.15487942156486198</v>
      </c>
      <c r="AC64" s="169">
        <v>117</v>
      </c>
      <c r="AD64" s="169">
        <v>143</v>
      </c>
      <c r="AE64" s="169">
        <f t="shared" si="24"/>
        <v>26</v>
      </c>
      <c r="AF64" s="193">
        <f t="shared" si="20"/>
        <v>0.19793397807865207</v>
      </c>
      <c r="AG64" s="168">
        <f>Z64/Z$63</f>
        <v>3.3223789147678042</v>
      </c>
      <c r="AH64" s="168"/>
      <c r="AI64" s="170"/>
    </row>
    <row r="65" spans="1:35" x14ac:dyDescent="0.2">
      <c r="A65" s="20">
        <v>2</v>
      </c>
      <c r="B65" s="20" t="s">
        <v>19</v>
      </c>
      <c r="C65" s="12" t="s">
        <v>6</v>
      </c>
      <c r="D65" s="13">
        <v>161385</v>
      </c>
      <c r="E65" s="39">
        <v>0.52100000000000002</v>
      </c>
      <c r="F65" s="47" t="s">
        <v>16</v>
      </c>
      <c r="G65" s="47"/>
      <c r="H65" s="168">
        <v>126.4291568</v>
      </c>
      <c r="I65" s="168">
        <v>11.133255761135301</v>
      </c>
      <c r="J65" s="168">
        <f t="shared" si="13"/>
        <v>8.8059242368808563E-2</v>
      </c>
      <c r="K65" s="169">
        <v>119</v>
      </c>
      <c r="L65" s="169">
        <v>134</v>
      </c>
      <c r="M65" s="169">
        <f t="shared" si="14"/>
        <v>15</v>
      </c>
      <c r="N65" s="193">
        <f t="shared" si="15"/>
        <v>0.11864351847041663</v>
      </c>
      <c r="O65" s="168">
        <f>H65/H$63</f>
        <v>1.3280509825161801</v>
      </c>
      <c r="P65" s="168"/>
      <c r="Q65" s="168">
        <v>251.28423219999999</v>
      </c>
      <c r="R65" s="168">
        <v>15.3405114939952</v>
      </c>
      <c r="S65" s="168">
        <f t="shared" si="16"/>
        <v>6.1048444463421447E-2</v>
      </c>
      <c r="T65" s="169">
        <v>242</v>
      </c>
      <c r="U65" s="169">
        <v>261</v>
      </c>
      <c r="V65" s="169">
        <f t="shared" si="17"/>
        <v>19</v>
      </c>
      <c r="W65" s="193">
        <f t="shared" si="18"/>
        <v>7.5611588652636522E-2</v>
      </c>
      <c r="X65" s="168">
        <f>Q65/Q$63</f>
        <v>1.5708356908729666</v>
      </c>
      <c r="Y65" s="168"/>
      <c r="Z65" s="168">
        <v>60.811217749999997</v>
      </c>
      <c r="AA65" s="168">
        <v>86.891304523197107</v>
      </c>
      <c r="AB65" s="168">
        <f t="shared" si="19"/>
        <v>1.4288696680999635</v>
      </c>
      <c r="AC65" s="169">
        <v>39</v>
      </c>
      <c r="AD65" s="169">
        <v>52</v>
      </c>
      <c r="AE65" s="169">
        <f t="shared" si="24"/>
        <v>13</v>
      </c>
      <c r="AF65" s="193">
        <f t="shared" si="20"/>
        <v>0.21377634721021518</v>
      </c>
      <c r="AG65" s="168">
        <f>Z65/Z$63</f>
        <v>1.5380833377182963</v>
      </c>
      <c r="AH65" s="168"/>
      <c r="AI65" s="170"/>
    </row>
    <row r="66" spans="1:35" x14ac:dyDescent="0.2">
      <c r="A66" s="20">
        <v>2</v>
      </c>
      <c r="B66" s="20" t="s">
        <v>19</v>
      </c>
      <c r="C66" s="12" t="s">
        <v>9</v>
      </c>
      <c r="D66" s="13">
        <v>17406</v>
      </c>
      <c r="E66" s="39">
        <v>0.58899999999999997</v>
      </c>
      <c r="F66" s="47" t="s">
        <v>16</v>
      </c>
      <c r="G66" s="47"/>
      <c r="H66" s="168">
        <v>10321.17592</v>
      </c>
      <c r="I66" s="168">
        <v>1496.674507449761</v>
      </c>
      <c r="J66" s="168">
        <f t="shared" si="13"/>
        <v>0.14501007627915338</v>
      </c>
      <c r="K66" s="169">
        <v>9283</v>
      </c>
      <c r="L66" s="169">
        <v>11552</v>
      </c>
      <c r="M66" s="169">
        <f t="shared" si="14"/>
        <v>2269</v>
      </c>
      <c r="N66" s="193">
        <f t="shared" si="15"/>
        <v>0.21983929133532296</v>
      </c>
      <c r="O66" s="168">
        <f>H66/H$63</f>
        <v>108.4168254239147</v>
      </c>
      <c r="P66" s="168"/>
      <c r="Q66" s="168">
        <v>3758.8923329999998</v>
      </c>
      <c r="R66" s="168">
        <v>361.14619826333296</v>
      </c>
      <c r="S66" s="168">
        <f t="shared" si="16"/>
        <v>9.6077824600817846E-2</v>
      </c>
      <c r="T66" s="169">
        <v>3521</v>
      </c>
      <c r="U66" s="169">
        <v>3959</v>
      </c>
      <c r="V66" s="169">
        <f t="shared" si="17"/>
        <v>438</v>
      </c>
      <c r="W66" s="193">
        <f t="shared" si="18"/>
        <v>0.11652368868209347</v>
      </c>
      <c r="X66" s="168">
        <f>Q66/Q$63</f>
        <v>23.49770291247567</v>
      </c>
      <c r="Y66" s="168"/>
      <c r="Z66" s="168">
        <v>2513.6598749999998</v>
      </c>
      <c r="AA66" s="168">
        <v>369.92770407390299</v>
      </c>
      <c r="AB66" s="168">
        <f t="shared" si="19"/>
        <v>0.1471669686710908</v>
      </c>
      <c r="AC66" s="169">
        <v>2296</v>
      </c>
      <c r="AD66" s="169">
        <v>2711</v>
      </c>
      <c r="AE66" s="169">
        <f t="shared" ref="AE66:AE97" si="34">AD66-AC66</f>
        <v>415</v>
      </c>
      <c r="AF66" s="193">
        <f t="shared" si="20"/>
        <v>0.16509791325686018</v>
      </c>
      <c r="AG66" s="168">
        <f>Z66/Z$63</f>
        <v>63.577387749788244</v>
      </c>
      <c r="AH66" s="168"/>
      <c r="AI66" s="170">
        <v>3</v>
      </c>
    </row>
    <row r="67" spans="1:35" ht="17" thickBot="1" x14ac:dyDescent="0.25">
      <c r="A67" s="52">
        <v>2</v>
      </c>
      <c r="B67" s="52" t="s">
        <v>19</v>
      </c>
      <c r="C67" s="53" t="s">
        <v>10</v>
      </c>
      <c r="D67" s="54">
        <v>1934</v>
      </c>
      <c r="E67" s="55">
        <v>0.51200000000000001</v>
      </c>
      <c r="F67" s="56" t="s">
        <v>16</v>
      </c>
      <c r="G67" s="56"/>
      <c r="H67" s="177">
        <v>11371.661840000001</v>
      </c>
      <c r="I67" s="177">
        <v>71.932394986170294</v>
      </c>
      <c r="J67" s="177">
        <f t="shared" si="13"/>
        <v>6.3255833666410093E-3</v>
      </c>
      <c r="K67" s="178">
        <v>11319</v>
      </c>
      <c r="L67" s="178">
        <v>11434</v>
      </c>
      <c r="M67" s="178">
        <f t="shared" si="14"/>
        <v>115</v>
      </c>
      <c r="N67" s="196">
        <f t="shared" si="15"/>
        <v>1.0112857875837081E-2</v>
      </c>
      <c r="O67" s="177">
        <f>H67/H$63</f>
        <v>119.45145456711417</v>
      </c>
      <c r="P67" s="177"/>
      <c r="Q67" s="177">
        <v>989.57290590000002</v>
      </c>
      <c r="R67" s="177">
        <v>21.4470464030559</v>
      </c>
      <c r="S67" s="177">
        <f t="shared" si="16"/>
        <v>2.1673033159239713E-2</v>
      </c>
      <c r="T67" s="178">
        <v>978</v>
      </c>
      <c r="U67" s="178">
        <v>1007</v>
      </c>
      <c r="V67" s="178">
        <f t="shared" si="17"/>
        <v>29</v>
      </c>
      <c r="W67" s="196">
        <f t="shared" si="18"/>
        <v>2.9305571956444162E-2</v>
      </c>
      <c r="X67" s="177">
        <f>Q67/Q$63</f>
        <v>6.1860484667075575</v>
      </c>
      <c r="Y67" s="177"/>
      <c r="Z67" s="177">
        <v>5410.4891420000004</v>
      </c>
      <c r="AA67" s="177">
        <v>569.75704121807598</v>
      </c>
      <c r="AB67" s="177">
        <f t="shared" si="19"/>
        <v>0.10530601323921407</v>
      </c>
      <c r="AC67" s="178">
        <v>5114</v>
      </c>
      <c r="AD67" s="178">
        <v>5793</v>
      </c>
      <c r="AE67" s="178">
        <f t="shared" si="34"/>
        <v>679</v>
      </c>
      <c r="AF67" s="196">
        <f t="shared" si="20"/>
        <v>0.12549697119418043</v>
      </c>
      <c r="AG67" s="177">
        <f>Z67/Z$63</f>
        <v>136.84618572230389</v>
      </c>
      <c r="AH67" s="177"/>
      <c r="AI67" s="179"/>
    </row>
    <row r="69" spans="1:35" x14ac:dyDescent="0.2">
      <c r="I69" s="197" t="s">
        <v>156</v>
      </c>
      <c r="J69" s="198">
        <f>AVERAGE(J2:J67)</f>
        <v>9.9464046235303763E-2</v>
      </c>
      <c r="M69" s="183"/>
      <c r="N69" s="183"/>
      <c r="R69" s="197" t="s">
        <v>157</v>
      </c>
      <c r="S69" s="198">
        <f>AVERAGE(S2:S67)</f>
        <v>0.1010248863152937</v>
      </c>
      <c r="AA69" s="199" t="s">
        <v>158</v>
      </c>
      <c r="AB69" s="198">
        <f>AVERAGE(AB2:AB67)</f>
        <v>0.18400969215852925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1B099-DDED-4845-A32C-10E60988ADF6}">
  <dimension ref="A1:B4"/>
  <sheetViews>
    <sheetView showGridLines="0" workbookViewId="0"/>
  </sheetViews>
  <sheetFormatPr baseColWidth="10" defaultRowHeight="16" x14ac:dyDescent="0.2"/>
  <cols>
    <col min="1" max="1" width="7" customWidth="1"/>
    <col min="2" max="2" width="79.83203125" bestFit="1" customWidth="1"/>
  </cols>
  <sheetData>
    <row r="1" spans="1:2" ht="20" thickBot="1" x14ac:dyDescent="0.3">
      <c r="A1" s="80" t="s">
        <v>40</v>
      </c>
      <c r="B1" s="80" t="s">
        <v>41</v>
      </c>
    </row>
    <row r="2" spans="1:2" ht="34" x14ac:dyDescent="0.2">
      <c r="A2" s="81">
        <v>1</v>
      </c>
      <c r="B2" s="82" t="s">
        <v>43</v>
      </c>
    </row>
    <row r="3" spans="1:2" ht="68" x14ac:dyDescent="0.2">
      <c r="A3" s="81">
        <v>2</v>
      </c>
      <c r="B3" s="82" t="s">
        <v>56</v>
      </c>
    </row>
    <row r="4" spans="1:2" ht="69" thickBot="1" x14ac:dyDescent="0.25">
      <c r="A4" s="83">
        <v>3</v>
      </c>
      <c r="B4" s="84" t="s">
        <v>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58F08-71C4-B940-847D-1372352C8926}">
  <dimension ref="A1:M27"/>
  <sheetViews>
    <sheetView showGridLines="0" workbookViewId="0">
      <selection sqref="A1:B27"/>
    </sheetView>
  </sheetViews>
  <sheetFormatPr baseColWidth="10" defaultRowHeight="16" x14ac:dyDescent="0.2"/>
  <cols>
    <col min="1" max="1" width="54.6640625" customWidth="1"/>
    <col min="2" max="2" width="27.33203125" style="50" bestFit="1" customWidth="1"/>
    <col min="3" max="3" width="9.83203125" style="50" bestFit="1" customWidth="1"/>
    <col min="4" max="4" width="12.83203125" style="50" bestFit="1" customWidth="1"/>
    <col min="5" max="7" width="9.83203125" style="50" bestFit="1" customWidth="1"/>
    <col min="8" max="8" width="10" style="50" bestFit="1" customWidth="1"/>
    <col min="9" max="9" width="16.83203125" style="50" bestFit="1" customWidth="1"/>
    <col min="10" max="12" width="9.83203125" style="50" bestFit="1" customWidth="1"/>
    <col min="13" max="13" width="13.6640625" style="50" bestFit="1" customWidth="1"/>
  </cols>
  <sheetData>
    <row r="1" spans="1:13" s="137" customFormat="1" ht="61" thickBot="1" x14ac:dyDescent="0.3">
      <c r="A1" s="136" t="s">
        <v>94</v>
      </c>
      <c r="B1" s="26" t="s">
        <v>96</v>
      </c>
      <c r="C1" s="26" t="s">
        <v>97</v>
      </c>
      <c r="D1" s="26" t="s">
        <v>98</v>
      </c>
      <c r="E1" s="26" t="s">
        <v>99</v>
      </c>
      <c r="F1" s="26" t="s">
        <v>100</v>
      </c>
      <c r="G1" s="26" t="s">
        <v>101</v>
      </c>
      <c r="H1" s="26" t="s">
        <v>102</v>
      </c>
      <c r="I1" s="26" t="s">
        <v>103</v>
      </c>
      <c r="J1" s="26" t="s">
        <v>104</v>
      </c>
      <c r="K1" s="26" t="s">
        <v>105</v>
      </c>
      <c r="L1" s="26" t="s">
        <v>106</v>
      </c>
      <c r="M1" s="26" t="s">
        <v>107</v>
      </c>
    </row>
    <row r="2" spans="1:13" x14ac:dyDescent="0.2">
      <c r="A2" s="134" t="s">
        <v>108</v>
      </c>
      <c r="B2" s="135" t="s">
        <v>75</v>
      </c>
      <c r="C2" s="135" t="s">
        <v>75</v>
      </c>
      <c r="D2" s="135" t="s">
        <v>76</v>
      </c>
      <c r="E2" s="135" t="s">
        <v>77</v>
      </c>
      <c r="F2" s="135" t="s">
        <v>78</v>
      </c>
      <c r="G2" s="135" t="s">
        <v>75</v>
      </c>
      <c r="H2" s="135" t="s">
        <v>75</v>
      </c>
      <c r="I2" s="135" t="s">
        <v>75</v>
      </c>
      <c r="J2" s="135" t="s">
        <v>75</v>
      </c>
      <c r="K2" s="135" t="s">
        <v>79</v>
      </c>
      <c r="L2" s="135" t="s">
        <v>75</v>
      </c>
      <c r="M2" s="135" t="s">
        <v>75</v>
      </c>
    </row>
    <row r="3" spans="1:13" x14ac:dyDescent="0.2">
      <c r="A3" s="132" t="s">
        <v>109</v>
      </c>
      <c r="B3" s="133" t="s">
        <v>74</v>
      </c>
      <c r="C3" s="133" t="s">
        <v>75</v>
      </c>
      <c r="D3" s="133" t="s">
        <v>75</v>
      </c>
      <c r="E3" s="133" t="s">
        <v>75</v>
      </c>
      <c r="F3" s="133" t="s">
        <v>75</v>
      </c>
      <c r="G3" s="133" t="s">
        <v>75</v>
      </c>
      <c r="H3" s="133" t="s">
        <v>75</v>
      </c>
      <c r="I3" s="133" t="s">
        <v>75</v>
      </c>
      <c r="J3" s="133" t="s">
        <v>75</v>
      </c>
      <c r="K3" s="133" t="s">
        <v>75</v>
      </c>
      <c r="L3" s="133" t="s">
        <v>75</v>
      </c>
      <c r="M3" s="133" t="s">
        <v>75</v>
      </c>
    </row>
    <row r="4" spans="1:13" x14ac:dyDescent="0.2">
      <c r="A4" s="132" t="s">
        <v>110</v>
      </c>
      <c r="B4" s="133" t="s">
        <v>75</v>
      </c>
      <c r="C4" s="133" t="s">
        <v>75</v>
      </c>
      <c r="D4" s="133" t="s">
        <v>75</v>
      </c>
      <c r="E4" s="133" t="s">
        <v>75</v>
      </c>
      <c r="F4" s="133" t="s">
        <v>75</v>
      </c>
      <c r="G4" s="133" t="s">
        <v>75</v>
      </c>
      <c r="H4" s="133" t="s">
        <v>75</v>
      </c>
      <c r="I4" s="133" t="s">
        <v>75</v>
      </c>
      <c r="J4" s="133" t="s">
        <v>75</v>
      </c>
      <c r="K4" s="133" t="s">
        <v>80</v>
      </c>
      <c r="L4" s="133" t="s">
        <v>75</v>
      </c>
      <c r="M4" s="133" t="s">
        <v>81</v>
      </c>
    </row>
    <row r="5" spans="1:13" x14ac:dyDescent="0.2">
      <c r="A5" s="130" t="s">
        <v>111</v>
      </c>
      <c r="B5" s="131" t="s">
        <v>75</v>
      </c>
      <c r="C5" s="131" t="s">
        <v>75</v>
      </c>
      <c r="D5" s="131" t="s">
        <v>75</v>
      </c>
      <c r="E5" s="131" t="s">
        <v>75</v>
      </c>
      <c r="F5" s="131" t="s">
        <v>75</v>
      </c>
      <c r="G5" s="131" t="s">
        <v>75</v>
      </c>
      <c r="H5" s="131" t="s">
        <v>75</v>
      </c>
      <c r="I5" s="131" t="s">
        <v>75</v>
      </c>
      <c r="J5" s="131" t="s">
        <v>75</v>
      </c>
      <c r="K5" s="131" t="s">
        <v>75</v>
      </c>
      <c r="L5" s="131" t="s">
        <v>75</v>
      </c>
      <c r="M5" s="131" t="s">
        <v>75</v>
      </c>
    </row>
    <row r="6" spans="1:13" x14ac:dyDescent="0.2">
      <c r="A6" s="130" t="s">
        <v>112</v>
      </c>
      <c r="B6" s="131" t="s">
        <v>75</v>
      </c>
      <c r="C6" s="131" t="s">
        <v>75</v>
      </c>
      <c r="D6" s="131" t="s">
        <v>75</v>
      </c>
      <c r="E6" s="131" t="s">
        <v>75</v>
      </c>
      <c r="F6" s="131" t="s">
        <v>75</v>
      </c>
      <c r="G6" s="131" t="s">
        <v>75</v>
      </c>
      <c r="H6" s="131" t="s">
        <v>75</v>
      </c>
      <c r="I6" s="131" t="s">
        <v>75</v>
      </c>
      <c r="J6" s="131" t="s">
        <v>75</v>
      </c>
      <c r="K6" s="131" t="s">
        <v>75</v>
      </c>
      <c r="L6" s="131" t="s">
        <v>75</v>
      </c>
      <c r="M6" s="131" t="s">
        <v>75</v>
      </c>
    </row>
    <row r="7" spans="1:13" x14ac:dyDescent="0.2">
      <c r="A7" s="130" t="s">
        <v>113</v>
      </c>
      <c r="B7" s="131" t="s">
        <v>75</v>
      </c>
      <c r="C7" s="131" t="s">
        <v>75</v>
      </c>
      <c r="D7" s="131" t="s">
        <v>75</v>
      </c>
      <c r="E7" s="131" t="s">
        <v>75</v>
      </c>
      <c r="F7" s="131" t="s">
        <v>75</v>
      </c>
      <c r="G7" s="131" t="s">
        <v>75</v>
      </c>
      <c r="H7" s="131" t="s">
        <v>75</v>
      </c>
      <c r="I7" s="131" t="s">
        <v>75</v>
      </c>
      <c r="J7" s="131" t="s">
        <v>75</v>
      </c>
      <c r="K7" s="131" t="s">
        <v>75</v>
      </c>
      <c r="L7" s="131" t="s">
        <v>75</v>
      </c>
      <c r="M7" s="131" t="s">
        <v>75</v>
      </c>
    </row>
    <row r="8" spans="1:13" x14ac:dyDescent="0.2">
      <c r="A8" s="130" t="s">
        <v>114</v>
      </c>
      <c r="B8" s="131" t="s">
        <v>75</v>
      </c>
      <c r="C8" s="131" t="s">
        <v>75</v>
      </c>
      <c r="D8" s="131" t="s">
        <v>75</v>
      </c>
      <c r="E8" s="131" t="s">
        <v>75</v>
      </c>
      <c r="F8" s="131" t="s">
        <v>75</v>
      </c>
      <c r="G8" s="131" t="s">
        <v>75</v>
      </c>
      <c r="H8" s="131" t="s">
        <v>75</v>
      </c>
      <c r="I8" s="131" t="s">
        <v>75</v>
      </c>
      <c r="J8" s="131" t="s">
        <v>75</v>
      </c>
      <c r="K8" s="131" t="s">
        <v>75</v>
      </c>
      <c r="L8" s="131" t="s">
        <v>75</v>
      </c>
      <c r="M8" s="131" t="s">
        <v>75</v>
      </c>
    </row>
    <row r="9" spans="1:13" x14ac:dyDescent="0.2">
      <c r="A9" s="130" t="s">
        <v>115</v>
      </c>
      <c r="B9" s="131" t="s">
        <v>75</v>
      </c>
      <c r="C9" s="131" t="s">
        <v>75</v>
      </c>
      <c r="D9" s="131" t="s">
        <v>75</v>
      </c>
      <c r="E9" s="131" t="s">
        <v>75</v>
      </c>
      <c r="F9" s="131" t="s">
        <v>75</v>
      </c>
      <c r="G9" s="131" t="s">
        <v>75</v>
      </c>
      <c r="H9" s="131" t="s">
        <v>75</v>
      </c>
      <c r="I9" s="131" t="s">
        <v>75</v>
      </c>
      <c r="J9" s="131" t="s">
        <v>75</v>
      </c>
      <c r="K9" s="131" t="s">
        <v>75</v>
      </c>
      <c r="L9" s="131" t="s">
        <v>75</v>
      </c>
      <c r="M9" s="131" t="s">
        <v>75</v>
      </c>
    </row>
    <row r="10" spans="1:13" x14ac:dyDescent="0.2">
      <c r="A10" s="130" t="s">
        <v>116</v>
      </c>
      <c r="B10" s="131" t="s">
        <v>75</v>
      </c>
      <c r="C10" s="131" t="s">
        <v>75</v>
      </c>
      <c r="D10" s="131" t="s">
        <v>75</v>
      </c>
      <c r="E10" s="131" t="s">
        <v>75</v>
      </c>
      <c r="F10" s="131" t="s">
        <v>75</v>
      </c>
      <c r="G10" s="131" t="s">
        <v>75</v>
      </c>
      <c r="H10" s="131" t="s">
        <v>75</v>
      </c>
      <c r="I10" s="131" t="s">
        <v>75</v>
      </c>
      <c r="J10" s="131" t="s">
        <v>75</v>
      </c>
      <c r="K10" s="131" t="s">
        <v>75</v>
      </c>
      <c r="L10" s="131" t="s">
        <v>75</v>
      </c>
      <c r="M10" s="131" t="s">
        <v>75</v>
      </c>
    </row>
    <row r="11" spans="1:13" x14ac:dyDescent="0.2">
      <c r="A11" s="130" t="s">
        <v>117</v>
      </c>
      <c r="B11" s="131" t="s">
        <v>75</v>
      </c>
      <c r="C11" s="131" t="s">
        <v>75</v>
      </c>
      <c r="D11" s="131" t="s">
        <v>75</v>
      </c>
      <c r="E11" s="131" t="s">
        <v>75</v>
      </c>
      <c r="F11" s="131" t="s">
        <v>75</v>
      </c>
      <c r="G11" s="131" t="s">
        <v>75</v>
      </c>
      <c r="H11" s="131" t="s">
        <v>75</v>
      </c>
      <c r="I11" s="131" t="s">
        <v>75</v>
      </c>
      <c r="J11" s="131" t="s">
        <v>75</v>
      </c>
      <c r="K11" s="131" t="s">
        <v>75</v>
      </c>
      <c r="L11" s="131" t="s">
        <v>75</v>
      </c>
      <c r="M11" s="131" t="s">
        <v>75</v>
      </c>
    </row>
    <row r="12" spans="1:13" x14ac:dyDescent="0.2">
      <c r="A12" s="130" t="s">
        <v>118</v>
      </c>
      <c r="B12" s="131" t="s">
        <v>75</v>
      </c>
      <c r="C12" s="131" t="s">
        <v>75</v>
      </c>
      <c r="D12" s="131" t="s">
        <v>75</v>
      </c>
      <c r="E12" s="131" t="s">
        <v>75</v>
      </c>
      <c r="F12" s="131" t="s">
        <v>75</v>
      </c>
      <c r="G12" s="131" t="s">
        <v>75</v>
      </c>
      <c r="H12" s="131" t="s">
        <v>75</v>
      </c>
      <c r="I12" s="131" t="s">
        <v>75</v>
      </c>
      <c r="J12" s="131" t="s">
        <v>75</v>
      </c>
      <c r="K12" s="131" t="s">
        <v>75</v>
      </c>
      <c r="L12" s="131" t="s">
        <v>75</v>
      </c>
      <c r="M12" s="131" t="s">
        <v>75</v>
      </c>
    </row>
    <row r="13" spans="1:13" x14ac:dyDescent="0.2">
      <c r="A13" s="132" t="s">
        <v>119</v>
      </c>
      <c r="B13" s="133" t="s">
        <v>75</v>
      </c>
      <c r="C13" s="133" t="s">
        <v>75</v>
      </c>
      <c r="D13" s="133" t="s">
        <v>75</v>
      </c>
      <c r="E13" s="133" t="s">
        <v>75</v>
      </c>
      <c r="F13" s="133" t="s">
        <v>75</v>
      </c>
      <c r="G13" s="133" t="s">
        <v>75</v>
      </c>
      <c r="H13" s="133" t="s">
        <v>75</v>
      </c>
      <c r="I13" s="133" t="s">
        <v>82</v>
      </c>
      <c r="J13" s="133" t="s">
        <v>75</v>
      </c>
      <c r="K13" s="133" t="s">
        <v>75</v>
      </c>
      <c r="L13" s="133" t="s">
        <v>75</v>
      </c>
      <c r="M13" s="133" t="s">
        <v>75</v>
      </c>
    </row>
    <row r="14" spans="1:13" x14ac:dyDescent="0.2">
      <c r="A14" s="130" t="s">
        <v>120</v>
      </c>
      <c r="B14" s="131" t="s">
        <v>75</v>
      </c>
      <c r="C14" s="131" t="s">
        <v>75</v>
      </c>
      <c r="D14" s="131" t="s">
        <v>75</v>
      </c>
      <c r="E14" s="131" t="s">
        <v>75</v>
      </c>
      <c r="F14" s="131" t="s">
        <v>75</v>
      </c>
      <c r="G14" s="131" t="s">
        <v>75</v>
      </c>
      <c r="H14" s="131" t="s">
        <v>75</v>
      </c>
      <c r="I14" s="131" t="s">
        <v>75</v>
      </c>
      <c r="J14" s="131" t="s">
        <v>75</v>
      </c>
      <c r="K14" s="131" t="s">
        <v>75</v>
      </c>
      <c r="L14" s="131" t="s">
        <v>75</v>
      </c>
      <c r="M14" s="131" t="s">
        <v>75</v>
      </c>
    </row>
    <row r="15" spans="1:13" x14ac:dyDescent="0.2">
      <c r="A15" s="130" t="s">
        <v>121</v>
      </c>
      <c r="B15" s="131" t="s">
        <v>75</v>
      </c>
      <c r="C15" s="131" t="s">
        <v>75</v>
      </c>
      <c r="D15" s="131" t="s">
        <v>75</v>
      </c>
      <c r="E15" s="131" t="s">
        <v>75</v>
      </c>
      <c r="F15" s="131" t="s">
        <v>75</v>
      </c>
      <c r="G15" s="131" t="s">
        <v>75</v>
      </c>
      <c r="H15" s="131" t="s">
        <v>75</v>
      </c>
      <c r="I15" s="131" t="s">
        <v>75</v>
      </c>
      <c r="J15" s="131" t="s">
        <v>75</v>
      </c>
      <c r="K15" s="131" t="s">
        <v>75</v>
      </c>
      <c r="L15" s="131" t="s">
        <v>75</v>
      </c>
      <c r="M15" s="131" t="s">
        <v>75</v>
      </c>
    </row>
    <row r="16" spans="1:13" x14ac:dyDescent="0.2">
      <c r="A16" s="130" t="s">
        <v>122</v>
      </c>
      <c r="B16" s="131" t="s">
        <v>75</v>
      </c>
      <c r="C16" s="131" t="s">
        <v>75</v>
      </c>
      <c r="D16" s="131" t="s">
        <v>75</v>
      </c>
      <c r="E16" s="131" t="s">
        <v>75</v>
      </c>
      <c r="F16" s="131" t="s">
        <v>75</v>
      </c>
      <c r="G16" s="131" t="s">
        <v>75</v>
      </c>
      <c r="H16" s="131" t="s">
        <v>75</v>
      </c>
      <c r="I16" s="131" t="s">
        <v>75</v>
      </c>
      <c r="J16" s="131" t="s">
        <v>75</v>
      </c>
      <c r="K16" s="131" t="s">
        <v>75</v>
      </c>
      <c r="L16" s="131" t="s">
        <v>75</v>
      </c>
      <c r="M16" s="131" t="s">
        <v>75</v>
      </c>
    </row>
    <row r="17" spans="1:13" x14ac:dyDescent="0.2">
      <c r="A17" s="130" t="s">
        <v>123</v>
      </c>
      <c r="B17" s="131" t="s">
        <v>75</v>
      </c>
      <c r="C17" s="131" t="s">
        <v>75</v>
      </c>
      <c r="D17" s="131" t="s">
        <v>75</v>
      </c>
      <c r="E17" s="131" t="s">
        <v>75</v>
      </c>
      <c r="F17" s="131" t="s">
        <v>75</v>
      </c>
      <c r="G17" s="131" t="s">
        <v>75</v>
      </c>
      <c r="H17" s="131" t="s">
        <v>75</v>
      </c>
      <c r="I17" s="131" t="s">
        <v>75</v>
      </c>
      <c r="J17" s="131" t="s">
        <v>75</v>
      </c>
      <c r="K17" s="131" t="s">
        <v>75</v>
      </c>
      <c r="L17" s="131" t="s">
        <v>75</v>
      </c>
      <c r="M17" s="131" t="s">
        <v>75</v>
      </c>
    </row>
    <row r="18" spans="1:13" x14ac:dyDescent="0.2">
      <c r="A18" s="130" t="s">
        <v>124</v>
      </c>
      <c r="B18" s="131" t="s">
        <v>75</v>
      </c>
      <c r="C18" s="131" t="s">
        <v>75</v>
      </c>
      <c r="D18" s="131" t="s">
        <v>75</v>
      </c>
      <c r="E18" s="131" t="s">
        <v>75</v>
      </c>
      <c r="F18" s="131" t="s">
        <v>75</v>
      </c>
      <c r="G18" s="131" t="s">
        <v>75</v>
      </c>
      <c r="H18" s="131" t="s">
        <v>75</v>
      </c>
      <c r="I18" s="131" t="s">
        <v>75</v>
      </c>
      <c r="J18" s="131" t="s">
        <v>75</v>
      </c>
      <c r="K18" s="131" t="s">
        <v>75</v>
      </c>
      <c r="L18" s="131" t="s">
        <v>75</v>
      </c>
      <c r="M18" s="131" t="s">
        <v>75</v>
      </c>
    </row>
    <row r="19" spans="1:13" x14ac:dyDescent="0.2">
      <c r="A19" s="130" t="s">
        <v>125</v>
      </c>
      <c r="B19" s="131" t="s">
        <v>75</v>
      </c>
      <c r="C19" s="131" t="s">
        <v>75</v>
      </c>
      <c r="D19" s="131" t="s">
        <v>75</v>
      </c>
      <c r="E19" s="131" t="s">
        <v>75</v>
      </c>
      <c r="F19" s="131" t="s">
        <v>75</v>
      </c>
      <c r="G19" s="131" t="s">
        <v>75</v>
      </c>
      <c r="H19" s="131" t="s">
        <v>75</v>
      </c>
      <c r="I19" s="131" t="s">
        <v>75</v>
      </c>
      <c r="J19" s="131" t="s">
        <v>75</v>
      </c>
      <c r="K19" s="131" t="s">
        <v>75</v>
      </c>
      <c r="L19" s="131" t="s">
        <v>75</v>
      </c>
      <c r="M19" s="131" t="s">
        <v>75</v>
      </c>
    </row>
    <row r="20" spans="1:13" x14ac:dyDescent="0.2">
      <c r="A20" s="132" t="s">
        <v>126</v>
      </c>
      <c r="B20" s="133" t="s">
        <v>83</v>
      </c>
      <c r="C20" s="133" t="s">
        <v>84</v>
      </c>
      <c r="D20" s="133" t="s">
        <v>75</v>
      </c>
      <c r="E20" s="133" t="s">
        <v>85</v>
      </c>
      <c r="F20" s="133" t="s">
        <v>86</v>
      </c>
      <c r="G20" s="133" t="s">
        <v>87</v>
      </c>
      <c r="H20" s="133" t="s">
        <v>88</v>
      </c>
      <c r="I20" s="133" t="s">
        <v>89</v>
      </c>
      <c r="J20" s="133" t="s">
        <v>75</v>
      </c>
      <c r="K20" s="133" t="s">
        <v>80</v>
      </c>
      <c r="L20" s="133" t="s">
        <v>75</v>
      </c>
      <c r="M20" s="133" t="s">
        <v>75</v>
      </c>
    </row>
    <row r="21" spans="1:13" x14ac:dyDescent="0.2">
      <c r="A21" s="130" t="s">
        <v>127</v>
      </c>
      <c r="B21" s="131" t="s">
        <v>75</v>
      </c>
      <c r="C21" s="131" t="s">
        <v>75</v>
      </c>
      <c r="D21" s="131" t="s">
        <v>75</v>
      </c>
      <c r="E21" s="131" t="s">
        <v>75</v>
      </c>
      <c r="F21" s="131" t="s">
        <v>75</v>
      </c>
      <c r="G21" s="131" t="s">
        <v>75</v>
      </c>
      <c r="H21" s="131" t="s">
        <v>75</v>
      </c>
      <c r="I21" s="131" t="s">
        <v>75</v>
      </c>
      <c r="J21" s="131" t="s">
        <v>75</v>
      </c>
      <c r="K21" s="131" t="s">
        <v>75</v>
      </c>
      <c r="L21" s="131" t="s">
        <v>75</v>
      </c>
      <c r="M21" s="131" t="s">
        <v>75</v>
      </c>
    </row>
    <row r="22" spans="1:13" x14ac:dyDescent="0.2">
      <c r="A22" s="130" t="s">
        <v>128</v>
      </c>
      <c r="B22" s="131" t="s">
        <v>75</v>
      </c>
      <c r="C22" s="131" t="s">
        <v>75</v>
      </c>
      <c r="D22" s="131" t="s">
        <v>75</v>
      </c>
      <c r="E22" s="131" t="s">
        <v>75</v>
      </c>
      <c r="F22" s="131" t="s">
        <v>75</v>
      </c>
      <c r="G22" s="131" t="s">
        <v>75</v>
      </c>
      <c r="H22" s="131" t="s">
        <v>75</v>
      </c>
      <c r="I22" s="131" t="s">
        <v>75</v>
      </c>
      <c r="J22" s="131" t="s">
        <v>75</v>
      </c>
      <c r="K22" s="131" t="s">
        <v>75</v>
      </c>
      <c r="L22" s="131" t="s">
        <v>75</v>
      </c>
      <c r="M22" s="131" t="s">
        <v>75</v>
      </c>
    </row>
    <row r="23" spans="1:13" x14ac:dyDescent="0.2">
      <c r="A23" s="130" t="s">
        <v>129</v>
      </c>
      <c r="B23" s="131" t="s">
        <v>75</v>
      </c>
      <c r="C23" s="131" t="s">
        <v>75</v>
      </c>
      <c r="D23" s="131" t="s">
        <v>75</v>
      </c>
      <c r="E23" s="131" t="s">
        <v>75</v>
      </c>
      <c r="F23" s="131" t="s">
        <v>75</v>
      </c>
      <c r="G23" s="131" t="s">
        <v>75</v>
      </c>
      <c r="H23" s="131" t="s">
        <v>75</v>
      </c>
      <c r="I23" s="131" t="s">
        <v>75</v>
      </c>
      <c r="J23" s="131" t="s">
        <v>75</v>
      </c>
      <c r="K23" s="131" t="s">
        <v>75</v>
      </c>
      <c r="L23" s="131" t="s">
        <v>75</v>
      </c>
      <c r="M23" s="131" t="s">
        <v>75</v>
      </c>
    </row>
    <row r="24" spans="1:13" x14ac:dyDescent="0.2">
      <c r="A24" s="132" t="s">
        <v>130</v>
      </c>
      <c r="B24" s="133" t="s">
        <v>75</v>
      </c>
      <c r="C24" s="133" t="s">
        <v>75</v>
      </c>
      <c r="D24" s="133" t="s">
        <v>75</v>
      </c>
      <c r="E24" s="133" t="s">
        <v>75</v>
      </c>
      <c r="F24" s="133" t="s">
        <v>75</v>
      </c>
      <c r="G24" s="133" t="s">
        <v>75</v>
      </c>
      <c r="H24" s="133" t="s">
        <v>75</v>
      </c>
      <c r="I24" s="133" t="s">
        <v>82</v>
      </c>
      <c r="J24" s="133" t="s">
        <v>75</v>
      </c>
      <c r="K24" s="133" t="s">
        <v>75</v>
      </c>
      <c r="L24" s="133" t="s">
        <v>75</v>
      </c>
      <c r="M24" s="133" t="s">
        <v>75</v>
      </c>
    </row>
    <row r="25" spans="1:13" x14ac:dyDescent="0.2">
      <c r="A25" s="132" t="s">
        <v>131</v>
      </c>
      <c r="B25" s="133" t="s">
        <v>90</v>
      </c>
      <c r="C25" s="133" t="s">
        <v>75</v>
      </c>
      <c r="D25" s="133" t="s">
        <v>75</v>
      </c>
      <c r="E25" s="133" t="s">
        <v>91</v>
      </c>
      <c r="F25" s="133" t="s">
        <v>92</v>
      </c>
      <c r="G25" s="133" t="s">
        <v>75</v>
      </c>
      <c r="H25" s="133" t="s">
        <v>75</v>
      </c>
      <c r="I25" s="133" t="s">
        <v>82</v>
      </c>
      <c r="J25" s="133" t="s">
        <v>75</v>
      </c>
      <c r="K25" s="133" t="s">
        <v>75</v>
      </c>
      <c r="L25" s="133" t="s">
        <v>93</v>
      </c>
      <c r="M25" s="133" t="s">
        <v>75</v>
      </c>
    </row>
    <row r="26" spans="1:13" x14ac:dyDescent="0.2">
      <c r="A26" s="130" t="s">
        <v>132</v>
      </c>
      <c r="B26" s="131" t="s">
        <v>75</v>
      </c>
      <c r="C26" s="131" t="s">
        <v>75</v>
      </c>
      <c r="D26" s="131" t="s">
        <v>75</v>
      </c>
      <c r="E26" s="131" t="s">
        <v>75</v>
      </c>
      <c r="F26" s="131" t="s">
        <v>75</v>
      </c>
      <c r="G26" s="131" t="s">
        <v>75</v>
      </c>
      <c r="H26" s="131" t="s">
        <v>75</v>
      </c>
      <c r="I26" s="131" t="s">
        <v>75</v>
      </c>
      <c r="J26" s="131" t="s">
        <v>75</v>
      </c>
      <c r="K26" s="131" t="s">
        <v>75</v>
      </c>
      <c r="L26" s="131" t="s">
        <v>75</v>
      </c>
      <c r="M26" s="131" t="s">
        <v>75</v>
      </c>
    </row>
    <row r="27" spans="1:13" ht="17" thickBot="1" x14ac:dyDescent="0.25">
      <c r="A27" s="138" t="s">
        <v>133</v>
      </c>
      <c r="B27" s="139" t="s">
        <v>75</v>
      </c>
      <c r="C27" s="139" t="s">
        <v>75</v>
      </c>
      <c r="D27" s="139" t="s">
        <v>75</v>
      </c>
      <c r="E27" s="139" t="s">
        <v>75</v>
      </c>
      <c r="F27" s="139" t="s">
        <v>75</v>
      </c>
      <c r="G27" s="139" t="s">
        <v>75</v>
      </c>
      <c r="H27" s="139" t="s">
        <v>75</v>
      </c>
      <c r="I27" s="139" t="s">
        <v>75</v>
      </c>
      <c r="J27" s="139" t="s">
        <v>75</v>
      </c>
      <c r="K27" s="139" t="s">
        <v>75</v>
      </c>
      <c r="L27" s="139" t="s">
        <v>75</v>
      </c>
      <c r="M27" s="139" t="s">
        <v>75</v>
      </c>
    </row>
  </sheetData>
  <sortState xmlns:xlrd2="http://schemas.microsoft.com/office/spreadsheetml/2017/richdata2" ref="A24:M27">
    <sortCondition descending="1" ref="A24:A2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0322-7D01-D44A-A4A8-9FDF17A6ED58}">
  <dimension ref="A1:C32"/>
  <sheetViews>
    <sheetView workbookViewId="0"/>
  </sheetViews>
  <sheetFormatPr baseColWidth="10" defaultRowHeight="16" x14ac:dyDescent="0.2"/>
  <cols>
    <col min="1" max="1" width="49.5" bestFit="1" customWidth="1"/>
    <col min="2" max="2" width="65" customWidth="1"/>
    <col min="3" max="3" width="43.5" customWidth="1"/>
  </cols>
  <sheetData>
    <row r="1" spans="1:3" ht="21" thickBot="1" x14ac:dyDescent="0.3">
      <c r="A1" s="136" t="s">
        <v>94</v>
      </c>
      <c r="B1" s="26" t="s">
        <v>159</v>
      </c>
      <c r="C1" s="26" t="s">
        <v>160</v>
      </c>
    </row>
    <row r="2" spans="1:3" ht="85" x14ac:dyDescent="0.2">
      <c r="A2" s="212" t="s">
        <v>108</v>
      </c>
      <c r="B2" s="214" t="s">
        <v>75</v>
      </c>
      <c r="C2" s="216" t="s">
        <v>161</v>
      </c>
    </row>
    <row r="3" spans="1:3" ht="85" x14ac:dyDescent="0.2">
      <c r="A3" s="213"/>
      <c r="B3" s="215"/>
      <c r="C3" s="217" t="s">
        <v>162</v>
      </c>
    </row>
    <row r="4" spans="1:3" x14ac:dyDescent="0.2">
      <c r="A4" s="200" t="s">
        <v>109</v>
      </c>
      <c r="B4" s="201" t="s">
        <v>75</v>
      </c>
      <c r="C4" s="201" t="s">
        <v>75</v>
      </c>
    </row>
    <row r="5" spans="1:3" x14ac:dyDescent="0.2">
      <c r="A5" s="200" t="s">
        <v>110</v>
      </c>
      <c r="B5" s="201" t="s">
        <v>75</v>
      </c>
      <c r="C5" s="201" t="s">
        <v>75</v>
      </c>
    </row>
    <row r="6" spans="1:3" x14ac:dyDescent="0.2">
      <c r="A6" s="202" t="s">
        <v>111</v>
      </c>
      <c r="B6" s="203" t="s">
        <v>75</v>
      </c>
      <c r="C6" s="203" t="s">
        <v>75</v>
      </c>
    </row>
    <row r="7" spans="1:3" x14ac:dyDescent="0.2">
      <c r="A7" s="202" t="s">
        <v>112</v>
      </c>
      <c r="B7" s="203" t="s">
        <v>75</v>
      </c>
      <c r="C7" s="203" t="s">
        <v>75</v>
      </c>
    </row>
    <row r="8" spans="1:3" x14ac:dyDescent="0.2">
      <c r="A8" s="202" t="s">
        <v>113</v>
      </c>
      <c r="B8" s="203" t="s">
        <v>75</v>
      </c>
      <c r="C8" s="203" t="s">
        <v>75</v>
      </c>
    </row>
    <row r="9" spans="1:3" x14ac:dyDescent="0.2">
      <c r="A9" s="202" t="s">
        <v>114</v>
      </c>
      <c r="B9" s="203" t="s">
        <v>75</v>
      </c>
      <c r="C9" s="203" t="s">
        <v>75</v>
      </c>
    </row>
    <row r="10" spans="1:3" x14ac:dyDescent="0.2">
      <c r="A10" s="202" t="s">
        <v>115</v>
      </c>
      <c r="B10" s="203" t="s">
        <v>75</v>
      </c>
      <c r="C10" s="203" t="s">
        <v>75</v>
      </c>
    </row>
    <row r="11" spans="1:3" x14ac:dyDescent="0.2">
      <c r="A11" s="202" t="s">
        <v>116</v>
      </c>
      <c r="B11" s="203" t="s">
        <v>75</v>
      </c>
      <c r="C11" s="203" t="s">
        <v>75</v>
      </c>
    </row>
    <row r="12" spans="1:3" x14ac:dyDescent="0.2">
      <c r="A12" s="202" t="s">
        <v>117</v>
      </c>
      <c r="B12" s="203" t="s">
        <v>75</v>
      </c>
      <c r="C12" s="203" t="s">
        <v>75</v>
      </c>
    </row>
    <row r="13" spans="1:3" x14ac:dyDescent="0.2">
      <c r="A13" s="202" t="s">
        <v>118</v>
      </c>
      <c r="B13" s="203" t="s">
        <v>75</v>
      </c>
      <c r="C13" s="203" t="s">
        <v>75</v>
      </c>
    </row>
    <row r="14" spans="1:3" x14ac:dyDescent="0.2">
      <c r="A14" s="200" t="s">
        <v>119</v>
      </c>
      <c r="B14" s="201" t="s">
        <v>75</v>
      </c>
      <c r="C14" s="201" t="s">
        <v>75</v>
      </c>
    </row>
    <row r="15" spans="1:3" x14ac:dyDescent="0.2">
      <c r="A15" s="200" t="s">
        <v>120</v>
      </c>
      <c r="B15" s="201" t="s">
        <v>75</v>
      </c>
      <c r="C15" s="201" t="s">
        <v>75</v>
      </c>
    </row>
    <row r="16" spans="1:3" x14ac:dyDescent="0.2">
      <c r="A16" s="200" t="s">
        <v>121</v>
      </c>
      <c r="B16" s="201" t="s">
        <v>75</v>
      </c>
      <c r="C16" s="201" t="s">
        <v>75</v>
      </c>
    </row>
    <row r="17" spans="1:3" ht="85" x14ac:dyDescent="0.2">
      <c r="A17" s="208" t="s">
        <v>122</v>
      </c>
      <c r="B17" s="207" t="s">
        <v>172</v>
      </c>
      <c r="C17" s="207" t="s">
        <v>163</v>
      </c>
    </row>
    <row r="18" spans="1:3" ht="85" x14ac:dyDescent="0.2">
      <c r="A18" s="209"/>
      <c r="B18" s="207" t="s">
        <v>171</v>
      </c>
      <c r="C18" s="207" t="s">
        <v>164</v>
      </c>
    </row>
    <row r="19" spans="1:3" ht="85" x14ac:dyDescent="0.2">
      <c r="A19" s="209"/>
      <c r="B19" s="207" t="s">
        <v>170</v>
      </c>
      <c r="C19" s="207" t="s">
        <v>165</v>
      </c>
    </row>
    <row r="20" spans="1:3" ht="85" x14ac:dyDescent="0.2">
      <c r="A20" s="209"/>
      <c r="B20" s="207"/>
      <c r="C20" s="207" t="s">
        <v>166</v>
      </c>
    </row>
    <row r="21" spans="1:3" ht="85" x14ac:dyDescent="0.2">
      <c r="A21" s="210"/>
      <c r="B21" s="207"/>
      <c r="C21" s="207" t="s">
        <v>167</v>
      </c>
    </row>
    <row r="22" spans="1:3" ht="17" x14ac:dyDescent="0.2">
      <c r="A22" s="200" t="s">
        <v>123</v>
      </c>
      <c r="B22" s="211" t="s">
        <v>75</v>
      </c>
      <c r="C22" s="211" t="s">
        <v>75</v>
      </c>
    </row>
    <row r="23" spans="1:3" ht="17" x14ac:dyDescent="0.2">
      <c r="A23" s="200" t="s">
        <v>124</v>
      </c>
      <c r="B23" s="211" t="s">
        <v>75</v>
      </c>
      <c r="C23" s="211" t="s">
        <v>75</v>
      </c>
    </row>
    <row r="24" spans="1:3" ht="17" x14ac:dyDescent="0.2">
      <c r="A24" s="200" t="s">
        <v>125</v>
      </c>
      <c r="B24" s="211" t="s">
        <v>75</v>
      </c>
      <c r="C24" s="211" t="s">
        <v>75</v>
      </c>
    </row>
    <row r="25" spans="1:3" ht="17" x14ac:dyDescent="0.2">
      <c r="A25" s="200" t="s">
        <v>126</v>
      </c>
      <c r="B25" s="211" t="s">
        <v>75</v>
      </c>
      <c r="C25" s="211" t="s">
        <v>75</v>
      </c>
    </row>
    <row r="26" spans="1:3" ht="17" x14ac:dyDescent="0.2">
      <c r="A26" s="200" t="s">
        <v>127</v>
      </c>
      <c r="B26" s="211" t="s">
        <v>75</v>
      </c>
      <c r="C26" s="211" t="s">
        <v>75</v>
      </c>
    </row>
    <row r="27" spans="1:3" ht="17" x14ac:dyDescent="0.2">
      <c r="A27" s="200" t="s">
        <v>128</v>
      </c>
      <c r="B27" s="211" t="s">
        <v>75</v>
      </c>
      <c r="C27" s="211" t="s">
        <v>75</v>
      </c>
    </row>
    <row r="28" spans="1:3" ht="17" x14ac:dyDescent="0.2">
      <c r="A28" s="200" t="s">
        <v>129</v>
      </c>
      <c r="B28" s="211" t="s">
        <v>75</v>
      </c>
      <c r="C28" s="211" t="s">
        <v>75</v>
      </c>
    </row>
    <row r="29" spans="1:3" ht="85" x14ac:dyDescent="0.2">
      <c r="A29" s="204" t="s">
        <v>130</v>
      </c>
      <c r="B29" s="207" t="s">
        <v>169</v>
      </c>
      <c r="C29" s="207" t="s">
        <v>168</v>
      </c>
    </row>
    <row r="30" spans="1:3" x14ac:dyDescent="0.2">
      <c r="A30" s="200" t="s">
        <v>131</v>
      </c>
      <c r="B30" s="201" t="s">
        <v>75</v>
      </c>
      <c r="C30" s="201" t="s">
        <v>75</v>
      </c>
    </row>
    <row r="31" spans="1:3" x14ac:dyDescent="0.2">
      <c r="A31" s="202" t="s">
        <v>132</v>
      </c>
      <c r="B31" s="203" t="s">
        <v>75</v>
      </c>
      <c r="C31" s="203" t="s">
        <v>75</v>
      </c>
    </row>
    <row r="32" spans="1:3" ht="17" thickBot="1" x14ac:dyDescent="0.25">
      <c r="A32" s="205" t="s">
        <v>133</v>
      </c>
      <c r="B32" s="206" t="s">
        <v>75</v>
      </c>
      <c r="C32" s="206" t="s">
        <v>75</v>
      </c>
    </row>
  </sheetData>
  <mergeCells count="3">
    <mergeCell ref="A17:A21"/>
    <mergeCell ref="A2:A3"/>
    <mergeCell ref="B2:B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Worksheet descriptions</vt:lpstr>
      <vt:lpstr>Per-run</vt:lpstr>
      <vt:lpstr>Per-barcode</vt:lpstr>
      <vt:lpstr>Per-replicon</vt:lpstr>
      <vt:lpstr>Notes</vt:lpstr>
      <vt:lpstr>Kleborate results</vt:lpstr>
      <vt:lpstr>VFDB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Ryan Wick</cp:lastModifiedBy>
  <dcterms:created xsi:type="dcterms:W3CDTF">2020-03-12T03:30:04Z</dcterms:created>
  <dcterms:modified xsi:type="dcterms:W3CDTF">2021-06-04T05:42:00Z</dcterms:modified>
</cp:coreProperties>
</file>